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CIF\2026\"/>
    </mc:Choice>
  </mc:AlternateContent>
  <xr:revisionPtr revIDLastSave="0" documentId="13_ncr:80000009_{3A438A43-8311-4CFA-984D-6258C94E0BED}" xr6:coauthVersionLast="47" xr6:coauthVersionMax="47" xr10:uidLastSave="{00000000-0000-0000-0000-000000000000}"/>
  <bookViews>
    <workbookView xWindow="28680" yWindow="-120" windowWidth="29040" windowHeight="15720" tabRatio="777" activeTab="2" xr2:uid="{C3205AC0-8E6A-4636-9CA2-AB3B39742BB4}"/>
  </bookViews>
  <sheets>
    <sheet name="LICENCIES" sheetId="14" r:id="rId1"/>
    <sheet name="Insertion engagement internet" sheetId="1" r:id="rId2"/>
    <sheet name="Engagés" sheetId="2" r:id="rId3"/>
    <sheet name="EMARGEMENT" sheetId="9" r:id="rId4"/>
    <sheet name="Enga manuel" sheetId="6" r:id="rId5"/>
    <sheet name="Engagés PE" sheetId="5" r:id="rId6"/>
    <sheet name="Liste des partants" sheetId="3" r:id="rId7"/>
    <sheet name="Saisie CLASSEMENT" sheetId="4" r:id="rId8"/>
    <sheet name="Résultat PE" sheetId="7" r:id="rId9"/>
    <sheet name="Edition Class INTERNET" sheetId="8" r:id="rId10"/>
    <sheet name="Rapport jury - fiche appréc" sheetId="12" r:id="rId11"/>
    <sheet name="ETAT RESULT" sheetId="10" r:id="rId12"/>
    <sheet name="Fiche INCIDENTS" sheetId="11" r:id="rId13"/>
    <sheet name="EXPORT CICLEWEB" sheetId="13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CAT1" localSheetId="13">[1]EPREUVES!$C$5</definedName>
    <definedName name="__CAT1" localSheetId="0">[7]EPREUVES!$C$5</definedName>
    <definedName name="__CAT1">[2]EPREUVES!$C$5</definedName>
    <definedName name="__CAT10" localSheetId="13">[1]EPREUVES!$C$14</definedName>
    <definedName name="__CAT10" localSheetId="0">[7]EPREUVES!$C$14</definedName>
    <definedName name="__CAT10">[2]EPREUVES!$C$14</definedName>
    <definedName name="__CAT11" localSheetId="13">[1]EPREUVES!$C$15</definedName>
    <definedName name="__CAT11" localSheetId="0">[7]EPREUVES!$C$15</definedName>
    <definedName name="__CAT11">[2]EPREUVES!$C$15</definedName>
    <definedName name="__CAT12" localSheetId="13">[1]EPREUVES!$C$16</definedName>
    <definedName name="__CAT12" localSheetId="0">[7]EPREUVES!$C$16</definedName>
    <definedName name="__CAT12">[2]EPREUVES!$C$16</definedName>
    <definedName name="__CAT13" localSheetId="13">[1]EPREUVES!$C$17</definedName>
    <definedName name="__CAT13" localSheetId="0">[7]EPREUVES!$C$17</definedName>
    <definedName name="__CAT13">[2]EPREUVES!$C$17</definedName>
    <definedName name="__CAT14" localSheetId="13">[1]EPREUVES!$C$18</definedName>
    <definedName name="__CAT14" localSheetId="0">[7]EPREUVES!$C$18</definedName>
    <definedName name="__CAT14">[2]EPREUVES!$C$18</definedName>
    <definedName name="__CAT15" localSheetId="13">[1]EPREUVES!$C$19</definedName>
    <definedName name="__CAT15" localSheetId="0">[7]EPREUVES!$C$19</definedName>
    <definedName name="__CAT15">[2]EPREUVES!$C$19</definedName>
    <definedName name="__CAT16" localSheetId="13">[1]EPREUVES!$C$20</definedName>
    <definedName name="__CAT16" localSheetId="0">[7]EPREUVES!$C$20</definedName>
    <definedName name="__CAT16">[2]EPREUVES!$C$20</definedName>
    <definedName name="__CAT17" localSheetId="13">[1]EPREUVES!$C$21</definedName>
    <definedName name="__CAT17" localSheetId="0">[7]EPREUVES!$C$21</definedName>
    <definedName name="__CAT17">[2]EPREUVES!$C$21</definedName>
    <definedName name="__CAT18" localSheetId="13">[1]EPREUVES!$C$22</definedName>
    <definedName name="__CAT18" localSheetId="0">[7]EPREUVES!$C$22</definedName>
    <definedName name="__CAT18">[2]EPREUVES!$C$22</definedName>
    <definedName name="__CAT19" localSheetId="13">[1]EPREUVES!$C$23</definedName>
    <definedName name="__CAT19" localSheetId="0">[7]EPREUVES!$C$23</definedName>
    <definedName name="__CAT19">[2]EPREUVES!$C$23</definedName>
    <definedName name="__CAT2" localSheetId="13">[1]EPREUVES!$C$6</definedName>
    <definedName name="__CAT2" localSheetId="0">[7]EPREUVES!$C$6</definedName>
    <definedName name="__CAT2">[2]EPREUVES!$C$6</definedName>
    <definedName name="__CAT20" localSheetId="13">[1]EPREUVES!$C$24</definedName>
    <definedName name="__CAT20" localSheetId="0">[7]EPREUVES!$C$24</definedName>
    <definedName name="__CAT20">[2]EPREUVES!$C$24</definedName>
    <definedName name="__CAT3" localSheetId="13">[1]EPREUVES!$C$7</definedName>
    <definedName name="__CAT3" localSheetId="0">[7]EPREUVES!$C$7</definedName>
    <definedName name="__CAT3">[2]EPREUVES!$C$7</definedName>
    <definedName name="__CAT4" localSheetId="13">[1]EPREUVES!$C$8</definedName>
    <definedName name="__CAT4" localSheetId="0">[7]EPREUVES!$C$8</definedName>
    <definedName name="__CAT4">[2]EPREUVES!$C$8</definedName>
    <definedName name="__CAT5" localSheetId="13">[1]EPREUVES!$C$9</definedName>
    <definedName name="__CAT5" localSheetId="0">[7]EPREUVES!$C$9</definedName>
    <definedName name="__CAT5">[2]EPREUVES!$C$9</definedName>
    <definedName name="__CAT6" localSheetId="13">[1]EPREUVES!$C$10</definedName>
    <definedName name="__CAT6" localSheetId="0">[7]EPREUVES!$C$10</definedName>
    <definedName name="__CAT6">[2]EPREUVES!$C$10</definedName>
    <definedName name="__CAT7" localSheetId="13">[1]EPREUVES!$C$11</definedName>
    <definedName name="__CAT7" localSheetId="0">[7]EPREUVES!$C$11</definedName>
    <definedName name="__CAT7">[2]EPREUVES!$C$11</definedName>
    <definedName name="__CAT8" localSheetId="13">[1]EPREUVES!$C$12</definedName>
    <definedName name="__CAT8" localSheetId="0">[7]EPREUVES!$C$12</definedName>
    <definedName name="__CAT8">[2]EPREUVES!$C$12</definedName>
    <definedName name="__CAT9" localSheetId="13">[1]EPREUVES!$C$13</definedName>
    <definedName name="__CAT9" localSheetId="0">[7]EPREUVES!$C$13</definedName>
    <definedName name="__CAT9">[2]EPREUVES!$C$13</definedName>
    <definedName name="__EPR1" localSheetId="13">[1]EPREUVES!$B$5</definedName>
    <definedName name="__EPR1" localSheetId="0">[7]EPREUVES!$B$5</definedName>
    <definedName name="__EPR1">[2]EPREUVES!$B$5</definedName>
    <definedName name="__EPR10" localSheetId="13">[1]EPREUVES!$B$14</definedName>
    <definedName name="__EPR10" localSheetId="0">[7]EPREUVES!$B$14</definedName>
    <definedName name="__EPR10">[2]EPREUVES!$B$14</definedName>
    <definedName name="__EPR11" localSheetId="13">[1]EPREUVES!$B$15</definedName>
    <definedName name="__EPR11" localSheetId="0">[7]EPREUVES!$B$15</definedName>
    <definedName name="__EPR11">[2]EPREUVES!$B$15</definedName>
    <definedName name="__EPR12" localSheetId="13">[1]EPREUVES!$B$16</definedName>
    <definedName name="__EPR12" localSheetId="0">[7]EPREUVES!$B$16</definedName>
    <definedName name="__EPR12">[2]EPREUVES!$B$16</definedName>
    <definedName name="__EPR13" localSheetId="13">[1]EPREUVES!$B$17</definedName>
    <definedName name="__EPR13" localSheetId="0">[7]EPREUVES!$B$17</definedName>
    <definedName name="__EPR13">[2]EPREUVES!$B$17</definedName>
    <definedName name="__EPR14" localSheetId="13">[1]EPREUVES!$B$18</definedName>
    <definedName name="__EPR14" localSheetId="0">[7]EPREUVES!$B$18</definedName>
    <definedName name="__EPR14">[2]EPREUVES!$B$18</definedName>
    <definedName name="__EPR15" localSheetId="13">[1]EPREUVES!$B$19</definedName>
    <definedName name="__EPR15" localSheetId="0">[7]EPREUVES!$B$19</definedName>
    <definedName name="__EPR15">[2]EPREUVES!$B$19</definedName>
    <definedName name="__EPR16" localSheetId="13">[1]EPREUVES!$B$20</definedName>
    <definedName name="__EPR16" localSheetId="0">[7]EPREUVES!$B$20</definedName>
    <definedName name="__EPR16">[2]EPREUVES!$B$20</definedName>
    <definedName name="__EPR17" localSheetId="13">[1]EPREUVES!$B$21</definedName>
    <definedName name="__EPR17" localSheetId="0">[7]EPREUVES!$B$21</definedName>
    <definedName name="__EPR17">[2]EPREUVES!$B$21</definedName>
    <definedName name="__EPR18" localSheetId="13">[1]EPREUVES!$B$22</definedName>
    <definedName name="__EPR18" localSheetId="0">[7]EPREUVES!$B$22</definedName>
    <definedName name="__EPR18">[2]EPREUVES!$B$22</definedName>
    <definedName name="__EPR19" localSheetId="13">[1]EPREUVES!$B$23</definedName>
    <definedName name="__EPR19" localSheetId="0">[7]EPREUVES!$B$23</definedName>
    <definedName name="__EPR19">[2]EPREUVES!$B$23</definedName>
    <definedName name="__EPR2" localSheetId="13">[1]EPREUVES!$B$6</definedName>
    <definedName name="__EPR2" localSheetId="0">[7]EPREUVES!$B$6</definedName>
    <definedName name="__EPR2">[2]EPREUVES!$B$6</definedName>
    <definedName name="__EPR20" localSheetId="13">[1]EPREUVES!$B$24</definedName>
    <definedName name="__EPR20" localSheetId="0">[7]EPREUVES!$B$24</definedName>
    <definedName name="__EPR20">[2]EPREUVES!$B$24</definedName>
    <definedName name="__EPR3" localSheetId="13">[1]EPREUVES!$B$7</definedName>
    <definedName name="__EPR3" localSheetId="0">[7]EPREUVES!$B$7</definedName>
    <definedName name="__EPR3">[2]EPREUVES!$B$7</definedName>
    <definedName name="__EPR4" localSheetId="13">[1]EPREUVES!$B$8</definedName>
    <definedName name="__EPR4" localSheetId="0">[7]EPREUVES!$B$8</definedName>
    <definedName name="__EPR4">[2]EPREUVES!$B$8</definedName>
    <definedName name="__EPR5" localSheetId="13">[1]EPREUVES!$B$9</definedName>
    <definedName name="__EPR5" localSheetId="0">[7]EPREUVES!$B$9</definedName>
    <definedName name="__EPR5">[2]EPREUVES!$B$9</definedName>
    <definedName name="__EPR6" localSheetId="13">[1]EPREUVES!$B$10</definedName>
    <definedName name="__EPR6" localSheetId="0">[7]EPREUVES!$B$10</definedName>
    <definedName name="__EPR6">[2]EPREUVES!$B$10</definedName>
    <definedName name="__EPR7" localSheetId="13">[1]EPREUVES!$B$11</definedName>
    <definedName name="__EPR7" localSheetId="0">[7]EPREUVES!$B$11</definedName>
    <definedName name="__EPR7">[2]EPREUVES!$B$11</definedName>
    <definedName name="__EPR8" localSheetId="13">[1]EPREUVES!$B$12</definedName>
    <definedName name="__EPR8" localSheetId="0">[7]EPREUVES!$B$12</definedName>
    <definedName name="__EPR8">[2]EPREUVES!$B$12</definedName>
    <definedName name="__EPR9" localSheetId="13">[1]EPREUVES!$B$13</definedName>
    <definedName name="__EPR9" localSheetId="0">[7]EPREUVES!$B$13</definedName>
    <definedName name="__EPR9">[2]EPREUVES!$B$13</definedName>
    <definedName name="_CAT1" localSheetId="13">[1]EPREUVES!$C$5</definedName>
    <definedName name="_CAT1" localSheetId="0">[7]EPREUVES!$C$5</definedName>
    <definedName name="_CAT1">[2]EPREUVES!$C$5</definedName>
    <definedName name="_CAT10" localSheetId="13">[1]EPREUVES!$C$14</definedName>
    <definedName name="_CAT10" localSheetId="0">[7]EPREUVES!$C$14</definedName>
    <definedName name="_CAT10">[2]EPREUVES!$C$14</definedName>
    <definedName name="_CAT11" localSheetId="13">[1]EPREUVES!$C$15</definedName>
    <definedName name="_CAT11" localSheetId="0">[7]EPREUVES!$C$15</definedName>
    <definedName name="_CAT11">[2]EPREUVES!$C$15</definedName>
    <definedName name="_CAT12" localSheetId="13">[1]EPREUVES!$C$16</definedName>
    <definedName name="_CAT12" localSheetId="0">[7]EPREUVES!$C$16</definedName>
    <definedName name="_CAT12">[2]EPREUVES!$C$16</definedName>
    <definedName name="_CAT13" localSheetId="13">[1]EPREUVES!$C$17</definedName>
    <definedName name="_CAT13" localSheetId="0">[7]EPREUVES!$C$17</definedName>
    <definedName name="_CAT13">[2]EPREUVES!$C$17</definedName>
    <definedName name="_CAT14" localSheetId="13">[1]EPREUVES!$C$18</definedName>
    <definedName name="_CAT14" localSheetId="0">[7]EPREUVES!$C$18</definedName>
    <definedName name="_CAT14">[2]EPREUVES!$C$18</definedName>
    <definedName name="_CAT15" localSheetId="13">[1]EPREUVES!$C$19</definedName>
    <definedName name="_CAT15" localSheetId="0">[7]EPREUVES!$C$19</definedName>
    <definedName name="_CAT15">[2]EPREUVES!$C$19</definedName>
    <definedName name="_CAT16" localSheetId="13">[1]EPREUVES!$C$20</definedName>
    <definedName name="_CAT16" localSheetId="0">[7]EPREUVES!$C$20</definedName>
    <definedName name="_CAT16">[2]EPREUVES!$C$20</definedName>
    <definedName name="_CAT17" localSheetId="13">[1]EPREUVES!$C$21</definedName>
    <definedName name="_CAT17" localSheetId="0">[7]EPREUVES!$C$21</definedName>
    <definedName name="_CAT17">[2]EPREUVES!$C$21</definedName>
    <definedName name="_CAT18" localSheetId="13">[1]EPREUVES!$C$22</definedName>
    <definedName name="_CAT18" localSheetId="0">[7]EPREUVES!$C$22</definedName>
    <definedName name="_CAT18">[2]EPREUVES!$C$22</definedName>
    <definedName name="_CAT19" localSheetId="13">[1]EPREUVES!$C$23</definedName>
    <definedName name="_CAT19" localSheetId="0">[7]EPREUVES!$C$23</definedName>
    <definedName name="_CAT19">[2]EPREUVES!$C$23</definedName>
    <definedName name="_CAT2" localSheetId="13">[1]EPREUVES!$C$6</definedName>
    <definedName name="_CAT2" localSheetId="0">[7]EPREUVES!$C$6</definedName>
    <definedName name="_CAT2">[2]EPREUVES!$C$6</definedName>
    <definedName name="_CAT20" localSheetId="13">[1]EPREUVES!$C$24</definedName>
    <definedName name="_CAT20" localSheetId="0">[7]EPREUVES!$C$24</definedName>
    <definedName name="_CAT20">[2]EPREUVES!$C$24</definedName>
    <definedName name="_CAT3" localSheetId="13">[1]EPREUVES!$C$7</definedName>
    <definedName name="_CAT3" localSheetId="0">[7]EPREUVES!$C$7</definedName>
    <definedName name="_CAT3">[2]EPREUVES!$C$7</definedName>
    <definedName name="_CAT4" localSheetId="13">[1]EPREUVES!$C$8</definedName>
    <definedName name="_CAT4" localSheetId="0">[7]EPREUVES!$C$8</definedName>
    <definedName name="_CAT4">[2]EPREUVES!$C$8</definedName>
    <definedName name="_CAT5" localSheetId="13">[1]EPREUVES!$C$9</definedName>
    <definedName name="_CAT5" localSheetId="0">[7]EPREUVES!$C$9</definedName>
    <definedName name="_CAT5">[2]EPREUVES!$C$9</definedName>
    <definedName name="_CAT6" localSheetId="13">[1]EPREUVES!$C$10</definedName>
    <definedName name="_CAT6" localSheetId="0">[7]EPREUVES!$C$10</definedName>
    <definedName name="_CAT6">[2]EPREUVES!$C$10</definedName>
    <definedName name="_CAT7" localSheetId="13">[1]EPREUVES!$C$11</definedName>
    <definedName name="_CAT7" localSheetId="0">[7]EPREUVES!$C$11</definedName>
    <definedName name="_CAT7">[2]EPREUVES!$C$11</definedName>
    <definedName name="_CAT8" localSheetId="13">[1]EPREUVES!$C$12</definedName>
    <definedName name="_CAT8" localSheetId="0">[7]EPREUVES!$C$12</definedName>
    <definedName name="_CAT8">[2]EPREUVES!$C$12</definedName>
    <definedName name="_CAT9" localSheetId="13">[1]EPREUVES!$C$13</definedName>
    <definedName name="_CAT9" localSheetId="0">[7]EPREUVES!$C$13</definedName>
    <definedName name="_CAT9">[2]EPREUVES!$C$13</definedName>
    <definedName name="_EPR1" localSheetId="13">[1]EPREUVES!$B$5</definedName>
    <definedName name="_EPR1" localSheetId="0">[7]EPREUVES!$B$5</definedName>
    <definedName name="_EPR1">[2]EPREUVES!$B$5</definedName>
    <definedName name="_EPR10" localSheetId="13">[1]EPREUVES!$B$14</definedName>
    <definedName name="_EPR10" localSheetId="0">[7]EPREUVES!$B$14</definedName>
    <definedName name="_EPR10">[2]EPREUVES!$B$14</definedName>
    <definedName name="_EPR11" localSheetId="13">[1]EPREUVES!$B$15</definedName>
    <definedName name="_EPR11" localSheetId="0">[7]EPREUVES!$B$15</definedName>
    <definedName name="_EPR11">[2]EPREUVES!$B$15</definedName>
    <definedName name="_EPR12" localSheetId="13">[1]EPREUVES!$B$16</definedName>
    <definedName name="_EPR12" localSheetId="0">[7]EPREUVES!$B$16</definedName>
    <definedName name="_EPR12">[2]EPREUVES!$B$16</definedName>
    <definedName name="_EPR13" localSheetId="13">[1]EPREUVES!$B$17</definedName>
    <definedName name="_EPR13" localSheetId="0">[7]EPREUVES!$B$17</definedName>
    <definedName name="_EPR13">[2]EPREUVES!$B$17</definedName>
    <definedName name="_EPR14" localSheetId="13">[1]EPREUVES!$B$18</definedName>
    <definedName name="_EPR14" localSheetId="0">[7]EPREUVES!$B$18</definedName>
    <definedName name="_EPR14">[2]EPREUVES!$B$18</definedName>
    <definedName name="_EPR15" localSheetId="13">[1]EPREUVES!$B$19</definedName>
    <definedName name="_EPR15" localSheetId="0">[7]EPREUVES!$B$19</definedName>
    <definedName name="_EPR15">[2]EPREUVES!$B$19</definedName>
    <definedName name="_EPR16" localSheetId="13">[1]EPREUVES!$B$20</definedName>
    <definedName name="_EPR16" localSheetId="0">[7]EPREUVES!$B$20</definedName>
    <definedName name="_EPR16">[2]EPREUVES!$B$20</definedName>
    <definedName name="_EPR17" localSheetId="13">[1]EPREUVES!$B$21</definedName>
    <definedName name="_EPR17" localSheetId="0">[7]EPREUVES!$B$21</definedName>
    <definedName name="_EPR17">[2]EPREUVES!$B$21</definedName>
    <definedName name="_EPR18" localSheetId="13">[1]EPREUVES!$B$22</definedName>
    <definedName name="_EPR18" localSheetId="0">[7]EPREUVES!$B$22</definedName>
    <definedName name="_EPR18">[2]EPREUVES!$B$22</definedName>
    <definedName name="_EPR19" localSheetId="13">[1]EPREUVES!$B$23</definedName>
    <definedName name="_EPR19" localSheetId="0">[7]EPREUVES!$B$23</definedName>
    <definedName name="_EPR19">[2]EPREUVES!$B$23</definedName>
    <definedName name="_EPR2" localSheetId="13">[1]EPREUVES!$B$6</definedName>
    <definedName name="_EPR2" localSheetId="0">[7]EPREUVES!$B$6</definedName>
    <definedName name="_EPR2">[2]EPREUVES!$B$6</definedName>
    <definedName name="_EPR20" localSheetId="13">[1]EPREUVES!$B$24</definedName>
    <definedName name="_EPR20" localSheetId="0">[7]EPREUVES!$B$24</definedName>
    <definedName name="_EPR20">[2]EPREUVES!$B$24</definedName>
    <definedName name="_EPR3" localSheetId="13">[1]EPREUVES!$B$7</definedName>
    <definedName name="_EPR3" localSheetId="0">[7]EPREUVES!$B$7</definedName>
    <definedName name="_EPR3">[2]EPREUVES!$B$7</definedName>
    <definedName name="_EPR4" localSheetId="13">[1]EPREUVES!$B$8</definedName>
    <definedName name="_EPR4" localSheetId="0">[7]EPREUVES!$B$8</definedName>
    <definedName name="_EPR4">[2]EPREUVES!$B$8</definedName>
    <definedName name="_EPR5" localSheetId="13">[1]EPREUVES!$B$9</definedName>
    <definedName name="_EPR5" localSheetId="0">[7]EPREUVES!$B$9</definedName>
    <definedName name="_EPR5">[2]EPREUVES!$B$9</definedName>
    <definedName name="_EPR6" localSheetId="13">[1]EPREUVES!$B$10</definedName>
    <definedName name="_EPR6" localSheetId="0">[7]EPREUVES!$B$10</definedName>
    <definedName name="_EPR6">[2]EPREUVES!$B$10</definedName>
    <definedName name="_EPR7" localSheetId="13">[1]EPREUVES!$B$11</definedName>
    <definedName name="_EPR7" localSheetId="0">[7]EPREUVES!$B$11</definedName>
    <definedName name="_EPR7">[2]EPREUVES!$B$11</definedName>
    <definedName name="_EPR8" localSheetId="13">[1]EPREUVES!$B$12</definedName>
    <definedName name="_EPR8" localSheetId="0">[7]EPREUVES!$B$12</definedName>
    <definedName name="_EPR8">[2]EPREUVES!$B$12</definedName>
    <definedName name="_EPR9" localSheetId="13">[1]EPREUVES!$B$13</definedName>
    <definedName name="_EPR9" localSheetId="0">[7]EPREUVES!$B$13</definedName>
    <definedName name="_EPR9">[2]EPREUVES!$B$13</definedName>
    <definedName name="_xlnm._FilterDatabase" localSheetId="9" hidden="1">'Edition Class INTERNET'!$B$5:$I$204</definedName>
    <definedName name="_xlnm._FilterDatabase" localSheetId="1" hidden="1">'Insertion engagement internet'!#REF!</definedName>
    <definedName name="_xlnm._FilterDatabase" localSheetId="0" hidden="1">LICENCIES!$A$1:$I$1737</definedName>
    <definedName name="Arbitre" localSheetId="9">#REF!</definedName>
    <definedName name="Arbitre" localSheetId="6">#REF!</definedName>
    <definedName name="Arbitre">#REF!</definedName>
    <definedName name="CHERCHE_EQUIPE" localSheetId="9">[3]Engagés!$A$10:$J$509</definedName>
    <definedName name="CHERCHE_EQUIPE" localSheetId="4">[3]Engagés!$A$10:$J$509</definedName>
    <definedName name="CHERCHE_EQUIPE" localSheetId="0">#REF!</definedName>
    <definedName name="CHERCHE_EQUIPE" localSheetId="6">[3]Engagés!$A$10:$J$509</definedName>
    <definedName name="CHERCHE_EQUIPE" localSheetId="7">[3]Engagés!$A$10:$J$509</definedName>
    <definedName name="CHERCHE_EQUIPE">Engagés!$A$11:$H$510</definedName>
    <definedName name="CLEAR" localSheetId="13">'[4]Saisie CLASSEMENT'!#REF!</definedName>
    <definedName name="CLEAR" localSheetId="0">#REF!</definedName>
    <definedName name="CLEAR">'Saisie CLASSEMENT'!#REF!</definedName>
    <definedName name="DIST1" localSheetId="13">[1]EPREUVES!$E$5</definedName>
    <definedName name="DIST1" localSheetId="0">[7]EPREUVES!$E$5</definedName>
    <definedName name="DIST1">[2]EPREUVES!$E$5</definedName>
    <definedName name="DIST10" localSheetId="13">[1]EPREUVES!$E$14</definedName>
    <definedName name="DIST10" localSheetId="0">[7]EPREUVES!$E$14</definedName>
    <definedName name="DIST10">[2]EPREUVES!$E$14</definedName>
    <definedName name="DIST11" localSheetId="13">[1]EPREUVES!$E$15</definedName>
    <definedName name="DIST11" localSheetId="0">[7]EPREUVES!$E$15</definedName>
    <definedName name="DIST11">[2]EPREUVES!$E$15</definedName>
    <definedName name="DIST12" localSheetId="13">[1]EPREUVES!$E$16</definedName>
    <definedName name="DIST12" localSheetId="0">[7]EPREUVES!$E$16</definedName>
    <definedName name="DIST12">[2]EPREUVES!$E$16</definedName>
    <definedName name="DIST13" localSheetId="13">[1]EPREUVES!$E$17</definedName>
    <definedName name="DIST13" localSheetId="0">[7]EPREUVES!$E$17</definedName>
    <definedName name="DIST13">[2]EPREUVES!$E$17</definedName>
    <definedName name="DIST14" localSheetId="13">[1]EPREUVES!$E$18</definedName>
    <definedName name="DIST14" localSheetId="0">[7]EPREUVES!$E$18</definedName>
    <definedName name="DIST14">[2]EPREUVES!$E$18</definedName>
    <definedName name="DIST15" localSheetId="13">[1]EPREUVES!$E$19</definedName>
    <definedName name="DIST15" localSheetId="0">[7]EPREUVES!$E$19</definedName>
    <definedName name="DIST15">[2]EPREUVES!$E$19</definedName>
    <definedName name="DIST16" localSheetId="13">[1]EPREUVES!$E$20</definedName>
    <definedName name="DIST16" localSheetId="0">[7]EPREUVES!$E$20</definedName>
    <definedName name="DIST16">[2]EPREUVES!$E$20</definedName>
    <definedName name="DIST17" localSheetId="13">[1]EPREUVES!$E$21</definedName>
    <definedName name="DIST17" localSheetId="0">[7]EPREUVES!$E$21</definedName>
    <definedName name="DIST17">[2]EPREUVES!$E$21</definedName>
    <definedName name="DIST18" localSheetId="13">[1]EPREUVES!$E$22</definedName>
    <definedName name="DIST18" localSheetId="0">[7]EPREUVES!$E$22</definedName>
    <definedName name="DIST18">[2]EPREUVES!$E$22</definedName>
    <definedName name="DIST19" localSheetId="13">[1]EPREUVES!$E$23</definedName>
    <definedName name="DIST19" localSheetId="0">[7]EPREUVES!$E$23</definedName>
    <definedName name="DIST19">[2]EPREUVES!$E$23</definedName>
    <definedName name="DIST2" localSheetId="13">[1]EPREUVES!$E$6</definedName>
    <definedName name="DIST2" localSheetId="0">[7]EPREUVES!$E$6</definedName>
    <definedName name="DIST2">[2]EPREUVES!$E$6</definedName>
    <definedName name="DIST20" localSheetId="13">[1]EPREUVES!$E$24</definedName>
    <definedName name="DIST20" localSheetId="0">[7]EPREUVES!$E$24</definedName>
    <definedName name="DIST20">[2]EPREUVES!$E$24</definedName>
    <definedName name="DIST3" localSheetId="13">[1]EPREUVES!$E$7</definedName>
    <definedName name="DIST3" localSheetId="0">[7]EPREUVES!$E$7</definedName>
    <definedName name="DIST3">[2]EPREUVES!$E$7</definedName>
    <definedName name="DIST4" localSheetId="13">[1]EPREUVES!$E$8</definedName>
    <definedName name="DIST4" localSheetId="0">[7]EPREUVES!$E$8</definedName>
    <definedName name="DIST4">[2]EPREUVES!$E$8</definedName>
    <definedName name="DIST5" localSheetId="13">[1]EPREUVES!$E$9</definedName>
    <definedName name="DIST5" localSheetId="0">[7]EPREUVES!$E$9</definedName>
    <definedName name="DIST5">[2]EPREUVES!$E$9</definedName>
    <definedName name="DIST6" localSheetId="13">[1]EPREUVES!$E$10</definedName>
    <definedName name="DIST6" localSheetId="0">[7]EPREUVES!$E$10</definedName>
    <definedName name="DIST6">[2]EPREUVES!$E$10</definedName>
    <definedName name="DIST7" localSheetId="13">[1]EPREUVES!$E$11</definedName>
    <definedName name="DIST7" localSheetId="0">[7]EPREUVES!$E$11</definedName>
    <definedName name="DIST7">[2]EPREUVES!$E$11</definedName>
    <definedName name="DIST8" localSheetId="13">[1]EPREUVES!$E$12</definedName>
    <definedName name="DIST8" localSheetId="0">[7]EPREUVES!$E$12</definedName>
    <definedName name="DIST8">[2]EPREUVES!$E$12</definedName>
    <definedName name="DIST9" localSheetId="13">[1]EPREUVES!$E$13</definedName>
    <definedName name="DIST9" localSheetId="0">[7]EPREUVES!$E$13</definedName>
    <definedName name="DIST9">[2]EPREUVES!$E$13</definedName>
    <definedName name="dossard_saisie" localSheetId="13">'[5]Saisie CLASSEMENT'!$C$8:$C$207</definedName>
    <definedName name="dossard_saisie" localSheetId="0">'[9]Saisie CLASSEMENT'!$C$8:$C$207</definedName>
    <definedName name="dossard_saisie">'[3]Saisie CLASSEMENT'!$C$8:$C$207</definedName>
    <definedName name="engage_J" localSheetId="9">IF(AND([3]Engagés!$K1&gt;0,LEN([3]Engagés!$K1)&gt;0),[3]Engagés!$K1,"")</definedName>
    <definedName name="engage_J" localSheetId="4">IF(AND([3]Engagés!$K1&gt;0,LEN([3]Engagés!$K1)&gt;0),[3]Engagés!$K1,"")</definedName>
    <definedName name="engage_J" localSheetId="13">IF(AND([4]Engagés!$I1&gt;0,LEN([4]Engagés!$I1)&gt;0),[4]Engagés!$I1,"")</definedName>
    <definedName name="engage_J" localSheetId="0">IF(AND(#REF!&gt;0,LEN(#REF!)&gt;0),#REF!,"")</definedName>
    <definedName name="engage_J" localSheetId="6">IF(AND([3]Engagés!$K1&gt;0,LEN([3]Engagés!$K1)&gt;0),[3]Engagés!$K1,"")</definedName>
    <definedName name="engage_J" localSheetId="7">IF(AND([3]Engagés!$K1&gt;0,LEN([3]Engagés!$K1)&gt;0),[3]Engagés!$K1,"")</definedName>
    <definedName name="engage_J">IF(AND(Engagés!$I1&gt;0,LEN(Engagés!$I1)&gt;0),Engagés!$I1,"")</definedName>
    <definedName name="engage_k" localSheetId="13">IF(AND([5]Engagés!$L1&gt;0,LEN([5]Engagés!$L1)&gt;0),[5]Engagés!$L1,"")</definedName>
    <definedName name="engage_k" localSheetId="0">IF(AND([9]Engagés!$L1&gt;0,LEN([9]Engagés!$L1)&gt;0),[9]Engagés!$L1,"")</definedName>
    <definedName name="engage_k">IF(AND([3]Engagés!$L1&gt;0,LEN([3]Engagés!$L1)&gt;0),[3]Engagés!$L1,"")</definedName>
    <definedName name="engage_l" localSheetId="13">IF(AND([5]Engagés!$N1&gt;0,LEN([5]Engagés!$N1)&gt;0),[5]Engagés!$N1,"")</definedName>
    <definedName name="engage_l" localSheetId="0">IF(AND([9]Engagés!$N1&gt;0,LEN([9]Engagés!$N1)&gt;0),[9]Engagés!$N1,"")</definedName>
    <definedName name="engage_l">IF(AND([3]Engagés!$N1&gt;0,LEN([3]Engagés!$N1)&gt;0),[3]Engagés!$N1,"")</definedName>
    <definedName name="fdsfdfs" localSheetId="9">#REF!</definedName>
    <definedName name="fdsfdfs" localSheetId="6">#REF!</definedName>
    <definedName name="fdsfdfs">#REF!</definedName>
    <definedName name="_xlnm.Print_Titles" localSheetId="4">'Enga manuel'!$1:$5</definedName>
    <definedName name="_xlnm.Print_Titles" localSheetId="2">Engagés!$1:$10</definedName>
    <definedName name="_xlnm.Print_Titles" localSheetId="6">'Liste des partants'!$1:$6</definedName>
    <definedName name="_xlnm.Print_Titles" localSheetId="7">'Saisie CLASSEMENT'!$2:$6</definedName>
    <definedName name="Licencies">LICENCIES!$A:$I</definedName>
    <definedName name="Liste_Cat1" localSheetId="13">OFFSET('[5]Edition Class Cat1'!$AD$1,1,0,COUNTA('[5]Edition Class Cat1'!$AD$2:$AD$94)-COUNTBLANK('[5]Edition Class Cat1'!$AD$2:$AD$94))</definedName>
    <definedName name="Liste_Cat1" localSheetId="0">OFFSET('[9]Edition Class Cat1'!$AD$1,1,0,COUNTA('[9]Edition Class Cat1'!$AD$2:$AD$94)-COUNTBLANK('[9]Edition Class Cat1'!$AD$2:$AD$94))</definedName>
    <definedName name="Liste_Cat1">OFFSET('[3]Edition Class Cat1'!$AD$1,1,0,COUNTA('[3]Edition Class Cat1'!$AD$2:$AD$94)-COUNTBLANK('[3]Edition Class Cat1'!$AD$2:$AD$94))</definedName>
    <definedName name="Liste_Cat2" localSheetId="13">OFFSET('[5]Edition Class Cat2'!$AD$1,1,0,COUNTA('[5]Edition Class Cat2'!$AD$2:$AD$94)-COUNTBLANK('[5]Edition Class Cat2'!$AD$2:$AD$94))</definedName>
    <definedName name="Liste_Cat2" localSheetId="0">OFFSET('[9]Edition Class Cat2'!$AD$1,1,0,COUNTA('[9]Edition Class Cat2'!$AD$2:$AD$94)-COUNTBLANK('[9]Edition Class Cat2'!$AD$2:$AD$94))</definedName>
    <definedName name="Liste_Cat2">OFFSET('[3]Edition Class Cat2'!$AD$1,1,0,COUNTA('[3]Edition Class Cat2'!$AD$2:$AD$94)-COUNTBLANK('[3]Edition Class Cat2'!$AD$2:$AD$94))</definedName>
    <definedName name="liste_cateage" localSheetId="13">OFFSET('[5]Edition Class Cat Age'!$AB$1,1,0,COUNTA('[5]Edition Class Cat Age'!$AB$2:$AB$94)-COUNTBLANK('[5]Edition Class Cat Age'!$AB$2:$AB$94))</definedName>
    <definedName name="liste_cateage" localSheetId="0">OFFSET('[9]Edition Class Cat Age'!$AB$1,1,0,COUNTA('[9]Edition Class Cat Age'!$AB$2:$AB$94)-COUNTBLANK('[9]Edition Class Cat Age'!$AB$2:$AB$94))</definedName>
    <definedName name="liste_cateage">OFFSET('[3]Edition Class Cat Age'!$AB$1,1,0,COUNTA('[3]Edition Class Cat Age'!$AB$2:$AB$94)-COUNTBLANK('[3]Edition Class Cat Age'!$AB$2:$AB$94))</definedName>
    <definedName name="LISTE_COUREURS">#N/A</definedName>
    <definedName name="LISTE_ETAPE">#N/A</definedName>
    <definedName name="Liste_scat" localSheetId="13">OFFSET('[5]Edition Class Cat1'!$AF$1,1,0,COUNTA('[5]Edition Class Cat1'!$AF$2:$AF$94)-COUNTBLANK('[5]Edition Class Cat1'!$AF$2:$AF$94))</definedName>
    <definedName name="Liste_scat" localSheetId="0">OFFSET('[9]Edition Class Cat1'!$AF$1,1,0,COUNTA('[9]Edition Class Cat1'!$AF$2:$AF$94)-COUNTBLANK('[9]Edition Class Cat1'!$AF$2:$AF$94))</definedName>
    <definedName name="Liste_scat">OFFSET('[3]Edition Class Cat1'!$AF$1,1,0,COUNTA('[3]Edition Class Cat1'!$AF$2:$AF$94)-COUNTBLANK('[3]Edition Class Cat1'!$AF$2:$AF$94))</definedName>
    <definedName name="liste_scat2" localSheetId="13">OFFSET('[5]Edition Class Cat2'!$AF$1,1,0,COUNTA('[5]Edition Class Cat2'!$AF$2:$AF$94)-COUNTBLANK('[5]Edition Class Cat2'!$AF$2:$AF$94))</definedName>
    <definedName name="liste_scat2" localSheetId="0">OFFSET('[9]Edition Class Cat2'!$AF$1,1,0,COUNTA('[9]Edition Class Cat2'!$AF$2:$AF$94)-COUNTBLANK('[9]Edition Class Cat2'!$AF$2:$AF$94))</definedName>
    <definedName name="liste_scat2">OFFSET('[3]Edition Class Cat2'!$AF$1,1,0,COUNTA('[3]Edition Class Cat2'!$AF$2:$AF$94)-COUNTBLANK('[3]Edition Class Cat2'!$AF$2:$AF$94))</definedName>
    <definedName name="lp" localSheetId="0">[10]Partants!$A$6:$E$1340</definedName>
    <definedName name="lp">[6]Partants!$A$6:$E$1340</definedName>
    <definedName name="Niveau" localSheetId="9">#REF!</definedName>
    <definedName name="Niveau" localSheetId="6">#REF!</definedName>
    <definedName name="Niveau">#REF!</definedName>
    <definedName name="NiveauArbitre" localSheetId="9">#REF!</definedName>
    <definedName name="NiveauArbitre" localSheetId="6">#REF!</definedName>
    <definedName name="NiveauArbitre">#REF!</definedName>
    <definedName name="OLE_LINK1" localSheetId="10">'Rapport jury - fiche appréc'!$A$1</definedName>
    <definedName name="PE" localSheetId="13">'[4]Saisie CLASSEMENT'!#REF!</definedName>
    <definedName name="PE" localSheetId="0">#REF!</definedName>
    <definedName name="PE">'Saisie CLASSEMENT'!#REF!</definedName>
    <definedName name="PERES" localSheetId="13">'[4]Saisie CLASSEMENT'!#REF!</definedName>
    <definedName name="PERES" localSheetId="0">#REF!</definedName>
    <definedName name="PERES">'Saisie CLASSEMENT'!#REF!</definedName>
    <definedName name="RES" localSheetId="9">#REF!</definedName>
    <definedName name="RES" localSheetId="3">#REF!</definedName>
    <definedName name="RES" localSheetId="6">#REF!</definedName>
    <definedName name="RES">#REF!</definedName>
    <definedName name="Texte1" localSheetId="10">'Rapport jury - fiche appréc'!#REF!</definedName>
    <definedName name="Texte10" localSheetId="10">'Rapport jury - fiche appréc'!#REF!</definedName>
    <definedName name="Texte11" localSheetId="10">'Rapport jury - fiche appréc'!#REF!</definedName>
    <definedName name="Texte12" localSheetId="10">'Rapport jury - fiche appréc'!#REF!</definedName>
    <definedName name="Texte13" localSheetId="10">'Rapport jury - fiche appréc'!#REF!</definedName>
    <definedName name="Texte14" localSheetId="10">'Rapport jury - fiche appréc'!#REF!</definedName>
    <definedName name="Texte15" localSheetId="10">'Rapport jury - fiche appréc'!#REF!</definedName>
    <definedName name="Texte16" localSheetId="10">'Rapport jury - fiche appréc'!$A$8</definedName>
    <definedName name="Texte17" localSheetId="10">'Rapport jury - fiche appréc'!$A$10</definedName>
    <definedName name="Texte18" localSheetId="10">'Rapport jury - fiche appréc'!$D$10</definedName>
    <definedName name="Texte19" localSheetId="10">'Rapport jury - fiche appréc'!$L$10</definedName>
    <definedName name="Texte2" localSheetId="10">'Rapport jury - fiche appréc'!#REF!</definedName>
    <definedName name="Texte20" localSheetId="10">'Rapport jury - fiche appréc'!$A$12</definedName>
    <definedName name="Texte21" localSheetId="10">'Rapport jury - fiche appréc'!$A$14</definedName>
    <definedName name="Texte22" localSheetId="10">'Rapport jury - fiche appréc'!$B$16</definedName>
    <definedName name="Texte23" localSheetId="10">'Rapport jury - fiche appréc'!$E$16</definedName>
    <definedName name="Texte24" localSheetId="10">'Rapport jury - fiche appréc'!$I$16</definedName>
    <definedName name="Texte25" localSheetId="10">'Rapport jury - fiche appréc'!$B$18</definedName>
    <definedName name="Texte28" localSheetId="10">'Rapport jury - fiche appréc'!$G$18</definedName>
    <definedName name="Texte29" localSheetId="10">'Rapport jury - fiche appréc'!#REF!</definedName>
    <definedName name="Texte3" localSheetId="10">'Rapport jury - fiche appréc'!#REF!</definedName>
    <definedName name="Texte30" localSheetId="10">'Rapport jury - fiche appréc'!#REF!</definedName>
    <definedName name="Texte31" localSheetId="10">'Rapport jury - fiche appréc'!#REF!</definedName>
    <definedName name="Texte32" localSheetId="10">'Rapport jury - fiche appréc'!#REF!</definedName>
    <definedName name="Texte33" localSheetId="10">'Rapport jury - fiche appréc'!#REF!</definedName>
    <definedName name="Texte36" localSheetId="10">'Rapport jury - fiche appréc'!$I$101</definedName>
    <definedName name="Texte4" localSheetId="10">'Rapport jury - fiche appréc'!#REF!</definedName>
    <definedName name="Texte5" localSheetId="10">'Rapport jury - fiche appréc'!#REF!</definedName>
    <definedName name="Texte6" localSheetId="10">'Rapport jury - fiche appréc'!#REF!</definedName>
    <definedName name="Texte7" localSheetId="10">'Rapport jury - fiche appréc'!#REF!</definedName>
    <definedName name="Texte8" localSheetId="10">'Rapport jury - fiche appréc'!#REF!</definedName>
    <definedName name="Texte9" localSheetId="10">'Rapport jury - fiche appréc'!#REF!</definedName>
    <definedName name="TPE" localSheetId="13">'[4]Saisie CLASSEMENT'!#REF!</definedName>
    <definedName name="TPE" localSheetId="0">#REF!</definedName>
    <definedName name="TPE">'Saisie CLASSEMENT'!#REF!</definedName>
    <definedName name="_xlnm.Print_Area" localSheetId="9">'Edition Class INTERNET'!$B$1:$I$232</definedName>
    <definedName name="_xlnm.Print_Area" localSheetId="3">EMARGEMENT!$A$1:$F$112</definedName>
    <definedName name="_xlnm.Print_Area" localSheetId="4">'Enga manuel'!$G:$Q</definedName>
    <definedName name="_xlnm.Print_Area" localSheetId="2">Engagés!$B:$M</definedName>
    <definedName name="_xlnm.Print_Area" localSheetId="6">'Liste des partants'!$C$1:$G$6</definedName>
    <definedName name="_xlnm.Print_Area" localSheetId="7">'Saisie CLASSEMENT'!$A$2:$Q$206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90" i="14" l="1"/>
  <c r="E190" i="14"/>
  <c r="K13" i="6"/>
  <c r="S514" i="3"/>
  <c r="K14" i="6"/>
  <c r="S515" i="3"/>
  <c r="O8" i="6"/>
  <c r="O9" i="6"/>
  <c r="N7" i="6"/>
  <c r="N8" i="6"/>
  <c r="N9" i="6"/>
  <c r="M7" i="6"/>
  <c r="T508" i="3"/>
  <c r="M8" i="6"/>
  <c r="M9" i="6"/>
  <c r="T510" i="3"/>
  <c r="L7" i="6"/>
  <c r="L8" i="6"/>
  <c r="L9" i="6"/>
  <c r="K8" i="6"/>
  <c r="S509" i="3"/>
  <c r="K9" i="6"/>
  <c r="S510" i="3"/>
  <c r="J8" i="6"/>
  <c r="R509" i="3"/>
  <c r="J9" i="6"/>
  <c r="O20" i="4"/>
  <c r="O21" i="4"/>
  <c r="H20" i="8" s="1"/>
  <c r="O22" i="4"/>
  <c r="H21" i="8" s="1"/>
  <c r="O23" i="4"/>
  <c r="O24" i="4"/>
  <c r="H23" i="8" s="1"/>
  <c r="O25" i="4"/>
  <c r="H24" i="8" s="1"/>
  <c r="O26" i="4"/>
  <c r="H25" i="8" s="1"/>
  <c r="O27" i="4"/>
  <c r="O28" i="4"/>
  <c r="O29" i="4"/>
  <c r="O30" i="4"/>
  <c r="O31" i="4"/>
  <c r="O32" i="4"/>
  <c r="H31" i="8" s="1"/>
  <c r="O33" i="4"/>
  <c r="H32" i="8" s="1"/>
  <c r="O34" i="4"/>
  <c r="O35" i="4"/>
  <c r="O36" i="4"/>
  <c r="O37" i="4"/>
  <c r="H36" i="8" s="1"/>
  <c r="O38" i="4"/>
  <c r="H37" i="8" s="1"/>
  <c r="O39" i="4"/>
  <c r="O40" i="4"/>
  <c r="H39" i="8" s="1"/>
  <c r="O41" i="4"/>
  <c r="H40" i="8" s="1"/>
  <c r="O42" i="4"/>
  <c r="O43" i="4"/>
  <c r="O44" i="4"/>
  <c r="O45" i="4"/>
  <c r="H44" i="8" s="1"/>
  <c r="O46" i="4"/>
  <c r="O47" i="4"/>
  <c r="O48" i="4"/>
  <c r="O49" i="4"/>
  <c r="H48" i="8" s="1"/>
  <c r="O50" i="4"/>
  <c r="H49" i="8" s="1"/>
  <c r="O51" i="4"/>
  <c r="O52" i="4"/>
  <c r="O53" i="4"/>
  <c r="H52" i="8" s="1"/>
  <c r="O54" i="4"/>
  <c r="H53" i="8" s="1"/>
  <c r="O55" i="4"/>
  <c r="O56" i="4"/>
  <c r="O57" i="4"/>
  <c r="O58" i="4"/>
  <c r="O59" i="4"/>
  <c r="H58" i="8" s="1"/>
  <c r="O60" i="4"/>
  <c r="H59" i="8" s="1"/>
  <c r="O61" i="4"/>
  <c r="H60" i="8" s="1"/>
  <c r="O62" i="4"/>
  <c r="O63" i="4"/>
  <c r="O64" i="4"/>
  <c r="O65" i="4"/>
  <c r="H64" i="8" s="1"/>
  <c r="O66" i="4"/>
  <c r="H65" i="8" s="1"/>
  <c r="O67" i="4"/>
  <c r="H66" i="8" s="1"/>
  <c r="O68" i="4"/>
  <c r="H67" i="8" s="1"/>
  <c r="O69" i="4"/>
  <c r="O70" i="4"/>
  <c r="H69" i="8"/>
  <c r="O71" i="4"/>
  <c r="O72" i="4"/>
  <c r="O73" i="4"/>
  <c r="H72" i="8" s="1"/>
  <c r="O74" i="4"/>
  <c r="O75" i="4"/>
  <c r="O76" i="4"/>
  <c r="H75" i="8"/>
  <c r="O77" i="4"/>
  <c r="O78" i="4"/>
  <c r="O79" i="4"/>
  <c r="O80" i="4"/>
  <c r="O81" i="4"/>
  <c r="O82" i="4"/>
  <c r="O83" i="4"/>
  <c r="H82" i="8"/>
  <c r="O84" i="4"/>
  <c r="O85" i="4"/>
  <c r="O86" i="4"/>
  <c r="O87" i="4"/>
  <c r="O88" i="4"/>
  <c r="O89" i="4"/>
  <c r="O90" i="4"/>
  <c r="O91" i="4"/>
  <c r="H90" i="8" s="1"/>
  <c r="O92" i="4"/>
  <c r="H91" i="8"/>
  <c r="O93" i="4"/>
  <c r="O94" i="4"/>
  <c r="H93" i="8" s="1"/>
  <c r="O95" i="4"/>
  <c r="O96" i="4"/>
  <c r="O97" i="4"/>
  <c r="H96" i="8"/>
  <c r="O98" i="4"/>
  <c r="O99" i="4"/>
  <c r="H98" i="8" s="1"/>
  <c r="O100" i="4"/>
  <c r="H99" i="8"/>
  <c r="O101" i="4"/>
  <c r="O102" i="4"/>
  <c r="O103" i="4"/>
  <c r="O104" i="4"/>
  <c r="O105" i="4"/>
  <c r="H104" i="8" s="1"/>
  <c r="O106" i="4"/>
  <c r="H105" i="8" s="1"/>
  <c r="O107" i="4"/>
  <c r="H106" i="8" s="1"/>
  <c r="O108" i="4"/>
  <c r="O109" i="4"/>
  <c r="O110" i="4"/>
  <c r="O111" i="4"/>
  <c r="O112" i="4"/>
  <c r="O113" i="4"/>
  <c r="H112" i="8" s="1"/>
  <c r="O114" i="4"/>
  <c r="H113" i="8" s="1"/>
  <c r="O115" i="4"/>
  <c r="O116" i="4"/>
  <c r="O117" i="4"/>
  <c r="O118" i="4"/>
  <c r="O119" i="4"/>
  <c r="O120" i="4"/>
  <c r="O121" i="4"/>
  <c r="O122" i="4"/>
  <c r="H121" i="8" s="1"/>
  <c r="O123" i="4"/>
  <c r="O124" i="4"/>
  <c r="H123" i="8" s="1"/>
  <c r="O125" i="4"/>
  <c r="O126" i="4"/>
  <c r="O127" i="4"/>
  <c r="O128" i="4"/>
  <c r="O129" i="4"/>
  <c r="H128" i="8" s="1"/>
  <c r="O130" i="4"/>
  <c r="H129" i="8" s="1"/>
  <c r="O131" i="4"/>
  <c r="O132" i="4"/>
  <c r="O133" i="4"/>
  <c r="O134" i="4"/>
  <c r="H133" i="8" s="1"/>
  <c r="O135" i="4"/>
  <c r="O136" i="4"/>
  <c r="O137" i="4"/>
  <c r="O138" i="4"/>
  <c r="H137" i="8" s="1"/>
  <c r="O139" i="4"/>
  <c r="O140" i="4"/>
  <c r="O141" i="4"/>
  <c r="O142" i="4"/>
  <c r="H141" i="8" s="1"/>
  <c r="O143" i="4"/>
  <c r="O144" i="4"/>
  <c r="H143" i="8" s="1"/>
  <c r="O145" i="4"/>
  <c r="O146" i="4"/>
  <c r="H145" i="8" s="1"/>
  <c r="O147" i="4"/>
  <c r="H146" i="8" s="1"/>
  <c r="O148" i="4"/>
  <c r="O149" i="4"/>
  <c r="O150" i="4"/>
  <c r="O151" i="4"/>
  <c r="O152" i="4"/>
  <c r="H151" i="8"/>
  <c r="O153" i="4"/>
  <c r="O154" i="4"/>
  <c r="H153" i="8" s="1"/>
  <c r="O155" i="4"/>
  <c r="H154" i="8" s="1"/>
  <c r="O156" i="4"/>
  <c r="O157" i="4"/>
  <c r="O158" i="4"/>
  <c r="H157" i="8" s="1"/>
  <c r="O159" i="4"/>
  <c r="O160" i="4"/>
  <c r="H159" i="8" s="1"/>
  <c r="O161" i="4"/>
  <c r="H160" i="8" s="1"/>
  <c r="O162" i="4"/>
  <c r="O163" i="4"/>
  <c r="H162" i="8" s="1"/>
  <c r="O164" i="4"/>
  <c r="O165" i="4"/>
  <c r="H164" i="8"/>
  <c r="O166" i="4"/>
  <c r="O167" i="4"/>
  <c r="O168" i="4"/>
  <c r="H167" i="8"/>
  <c r="O169" i="4"/>
  <c r="O170" i="4"/>
  <c r="O171" i="4"/>
  <c r="H170" i="8"/>
  <c r="O172" i="4"/>
  <c r="O173" i="4"/>
  <c r="H172" i="8" s="1"/>
  <c r="O174" i="4"/>
  <c r="O175" i="4"/>
  <c r="O176" i="4"/>
  <c r="H175" i="8" s="1"/>
  <c r="O177" i="4"/>
  <c r="H176" i="8" s="1"/>
  <c r="O178" i="4"/>
  <c r="H177" i="8" s="1"/>
  <c r="O179" i="4"/>
  <c r="H178" i="8" s="1"/>
  <c r="O180" i="4"/>
  <c r="O181" i="4"/>
  <c r="O182" i="4"/>
  <c r="H181" i="8" s="1"/>
  <c r="O183" i="4"/>
  <c r="O184" i="4"/>
  <c r="O185" i="4"/>
  <c r="O186" i="4"/>
  <c r="O187" i="4"/>
  <c r="H186" i="8" s="1"/>
  <c r="O188" i="4"/>
  <c r="O189" i="4"/>
  <c r="O190" i="4"/>
  <c r="O191" i="4"/>
  <c r="O192" i="4"/>
  <c r="H191" i="8" s="1"/>
  <c r="O193" i="4"/>
  <c r="O194" i="4"/>
  <c r="O195" i="4"/>
  <c r="H194" i="8" s="1"/>
  <c r="O196" i="4"/>
  <c r="H195" i="8" s="1"/>
  <c r="O197" i="4"/>
  <c r="O198" i="4"/>
  <c r="O199" i="4"/>
  <c r="O200" i="4"/>
  <c r="H199" i="8"/>
  <c r="O201" i="4"/>
  <c r="O202" i="4"/>
  <c r="H201" i="8" s="1"/>
  <c r="O203" i="4"/>
  <c r="H202" i="8" s="1"/>
  <c r="O204" i="4"/>
  <c r="H203" i="8" s="1"/>
  <c r="O205" i="4"/>
  <c r="O206" i="4"/>
  <c r="O10" i="4"/>
  <c r="H9" i="8" s="1"/>
  <c r="O11" i="4"/>
  <c r="H10" i="8" s="1"/>
  <c r="O12" i="4"/>
  <c r="O7" i="4"/>
  <c r="H6" i="8" s="1"/>
  <c r="O8" i="4"/>
  <c r="H6" i="6"/>
  <c r="J6" i="6"/>
  <c r="Q507" i="3"/>
  <c r="K6" i="6"/>
  <c r="S507" i="3"/>
  <c r="L6" i="6"/>
  <c r="M6" i="6"/>
  <c r="N6" i="6"/>
  <c r="O6" i="6"/>
  <c r="P6" i="6"/>
  <c r="B6" i="6"/>
  <c r="C6" i="6"/>
  <c r="D6" i="6"/>
  <c r="H7" i="6"/>
  <c r="P8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7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7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M10" i="6"/>
  <c r="T511" i="3"/>
  <c r="M11" i="6"/>
  <c r="T512" i="3"/>
  <c r="M12" i="6"/>
  <c r="T513" i="3"/>
  <c r="M13" i="6"/>
  <c r="T514" i="3"/>
  <c r="M14" i="6"/>
  <c r="T515" i="3"/>
  <c r="M15" i="6"/>
  <c r="T516" i="3"/>
  <c r="M16" i="6"/>
  <c r="T517" i="3"/>
  <c r="M17" i="6"/>
  <c r="T518" i="3"/>
  <c r="M18" i="6"/>
  <c r="T519" i="3"/>
  <c r="M19" i="6"/>
  <c r="T520" i="3"/>
  <c r="M20" i="6"/>
  <c r="T521" i="3"/>
  <c r="M21" i="6"/>
  <c r="T522" i="3"/>
  <c r="M22" i="6"/>
  <c r="T523" i="3"/>
  <c r="M23" i="6"/>
  <c r="T524" i="3"/>
  <c r="L10" i="6"/>
  <c r="L11" i="6"/>
  <c r="L12" i="6"/>
  <c r="L13" i="6"/>
  <c r="L15" i="6"/>
  <c r="L16" i="6"/>
  <c r="L17" i="6"/>
  <c r="L18" i="6"/>
  <c r="L19" i="6"/>
  <c r="L20" i="6"/>
  <c r="L21" i="6"/>
  <c r="L22" i="6"/>
  <c r="L23" i="6"/>
  <c r="K10" i="6"/>
  <c r="S511" i="3"/>
  <c r="K11" i="6"/>
  <c r="S512" i="3"/>
  <c r="K12" i="6"/>
  <c r="S513" i="3"/>
  <c r="K15" i="6"/>
  <c r="S516" i="3"/>
  <c r="K16" i="6"/>
  <c r="S517" i="3"/>
  <c r="K17" i="6"/>
  <c r="S518" i="3"/>
  <c r="K18" i="6"/>
  <c r="S519" i="3"/>
  <c r="K19" i="6"/>
  <c r="S520" i="3"/>
  <c r="K20" i="6"/>
  <c r="S521" i="3"/>
  <c r="K21" i="6"/>
  <c r="S522" i="3"/>
  <c r="K22" i="6"/>
  <c r="S523" i="3"/>
  <c r="K23" i="6"/>
  <c r="S524" i="3"/>
  <c r="J10" i="6"/>
  <c r="P511" i="3"/>
  <c r="J11" i="6"/>
  <c r="O512" i="3"/>
  <c r="J12" i="6"/>
  <c r="O513" i="3"/>
  <c r="J13" i="6"/>
  <c r="R514" i="3"/>
  <c r="J14" i="6"/>
  <c r="O515" i="3"/>
  <c r="J15" i="6"/>
  <c r="J16" i="6"/>
  <c r="O517" i="3"/>
  <c r="J17" i="6"/>
  <c r="P518" i="3"/>
  <c r="J18" i="6"/>
  <c r="P519" i="3"/>
  <c r="J19" i="6"/>
  <c r="R520" i="3"/>
  <c r="J20" i="6"/>
  <c r="Q521" i="3"/>
  <c r="J21" i="6"/>
  <c r="O522" i="3"/>
  <c r="J22" i="6"/>
  <c r="O523" i="3"/>
  <c r="J23" i="6"/>
  <c r="O524" i="3"/>
  <c r="K7" i="6"/>
  <c r="S508" i="3"/>
  <c r="J7" i="6"/>
  <c r="O508" i="3"/>
  <c r="H8" i="6"/>
  <c r="H9" i="6"/>
  <c r="L15" i="4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B8" i="6"/>
  <c r="D8" i="6"/>
  <c r="C8" i="6"/>
  <c r="B9" i="6"/>
  <c r="D9" i="6"/>
  <c r="C9" i="6"/>
  <c r="B10" i="6"/>
  <c r="C10" i="6"/>
  <c r="D10" i="6"/>
  <c r="B11" i="6"/>
  <c r="D11" i="6"/>
  <c r="C11" i="6"/>
  <c r="B12" i="6"/>
  <c r="C12" i="6"/>
  <c r="B13" i="6"/>
  <c r="C13" i="6"/>
  <c r="D13" i="6"/>
  <c r="B14" i="6"/>
  <c r="C14" i="6"/>
  <c r="D14" i="6"/>
  <c r="B15" i="6"/>
  <c r="C15" i="6"/>
  <c r="D15" i="6"/>
  <c r="B16" i="6"/>
  <c r="D16" i="6"/>
  <c r="C16" i="6"/>
  <c r="B17" i="6"/>
  <c r="C17" i="6"/>
  <c r="D17" i="6"/>
  <c r="B18" i="6"/>
  <c r="C18" i="6"/>
  <c r="D18" i="6"/>
  <c r="B19" i="6"/>
  <c r="D19" i="6"/>
  <c r="C19" i="6"/>
  <c r="B20" i="6"/>
  <c r="C20" i="6"/>
  <c r="B21" i="6"/>
  <c r="C21" i="6"/>
  <c r="B22" i="6"/>
  <c r="D22" i="6"/>
  <c r="C22" i="6"/>
  <c r="B23" i="6"/>
  <c r="C23" i="6"/>
  <c r="D23" i="6"/>
  <c r="C7" i="6"/>
  <c r="D7" i="6"/>
  <c r="B7" i="6"/>
  <c r="O838" i="3"/>
  <c r="P838" i="3"/>
  <c r="Q838" i="3"/>
  <c r="R838" i="3"/>
  <c r="S838" i="3"/>
  <c r="O839" i="3"/>
  <c r="P839" i="3"/>
  <c r="Q839" i="3"/>
  <c r="R839" i="3"/>
  <c r="S839" i="3"/>
  <c r="O840" i="3"/>
  <c r="P840" i="3"/>
  <c r="Q840" i="3"/>
  <c r="R840" i="3"/>
  <c r="S840" i="3"/>
  <c r="O841" i="3"/>
  <c r="P841" i="3"/>
  <c r="Q841" i="3"/>
  <c r="R841" i="3"/>
  <c r="S841" i="3"/>
  <c r="O842" i="3"/>
  <c r="P842" i="3"/>
  <c r="Q842" i="3"/>
  <c r="R842" i="3"/>
  <c r="S842" i="3"/>
  <c r="O843" i="3"/>
  <c r="P843" i="3"/>
  <c r="Q843" i="3"/>
  <c r="R843" i="3"/>
  <c r="S843" i="3"/>
  <c r="O844" i="3"/>
  <c r="P844" i="3"/>
  <c r="Q844" i="3"/>
  <c r="R844" i="3"/>
  <c r="S844" i="3"/>
  <c r="O845" i="3"/>
  <c r="P845" i="3"/>
  <c r="Q845" i="3"/>
  <c r="R845" i="3"/>
  <c r="S845" i="3"/>
  <c r="O846" i="3"/>
  <c r="P846" i="3"/>
  <c r="Q846" i="3"/>
  <c r="R846" i="3"/>
  <c r="S846" i="3"/>
  <c r="O847" i="3"/>
  <c r="P847" i="3"/>
  <c r="Q847" i="3"/>
  <c r="R847" i="3"/>
  <c r="S847" i="3"/>
  <c r="O848" i="3"/>
  <c r="P848" i="3"/>
  <c r="Q848" i="3"/>
  <c r="R848" i="3"/>
  <c r="S848" i="3"/>
  <c r="O849" i="3"/>
  <c r="P849" i="3"/>
  <c r="Q849" i="3"/>
  <c r="R849" i="3"/>
  <c r="S849" i="3"/>
  <c r="O850" i="3"/>
  <c r="P850" i="3"/>
  <c r="Q850" i="3"/>
  <c r="R850" i="3"/>
  <c r="S850" i="3"/>
  <c r="O851" i="3"/>
  <c r="P851" i="3"/>
  <c r="Q851" i="3"/>
  <c r="R851" i="3"/>
  <c r="S851" i="3"/>
  <c r="O852" i="3"/>
  <c r="P852" i="3"/>
  <c r="Q852" i="3"/>
  <c r="R852" i="3"/>
  <c r="S852" i="3"/>
  <c r="O853" i="3"/>
  <c r="P853" i="3"/>
  <c r="Q853" i="3"/>
  <c r="R853" i="3"/>
  <c r="S853" i="3"/>
  <c r="O854" i="3"/>
  <c r="P854" i="3"/>
  <c r="Q854" i="3"/>
  <c r="R854" i="3"/>
  <c r="S854" i="3"/>
  <c r="O855" i="3"/>
  <c r="P855" i="3"/>
  <c r="Q855" i="3"/>
  <c r="R855" i="3"/>
  <c r="S855" i="3"/>
  <c r="O856" i="3"/>
  <c r="P856" i="3"/>
  <c r="Q856" i="3"/>
  <c r="R856" i="3"/>
  <c r="S856" i="3"/>
  <c r="O857" i="3"/>
  <c r="P857" i="3"/>
  <c r="Q857" i="3"/>
  <c r="R857" i="3"/>
  <c r="S857" i="3"/>
  <c r="O858" i="3"/>
  <c r="P858" i="3"/>
  <c r="Q858" i="3"/>
  <c r="R858" i="3"/>
  <c r="S858" i="3"/>
  <c r="O859" i="3"/>
  <c r="P859" i="3"/>
  <c r="Q859" i="3"/>
  <c r="R859" i="3"/>
  <c r="S859" i="3"/>
  <c r="O860" i="3"/>
  <c r="P860" i="3"/>
  <c r="Q860" i="3"/>
  <c r="R860" i="3"/>
  <c r="S860" i="3"/>
  <c r="O861" i="3"/>
  <c r="P861" i="3"/>
  <c r="Q861" i="3"/>
  <c r="R861" i="3"/>
  <c r="S861" i="3"/>
  <c r="O862" i="3"/>
  <c r="P862" i="3"/>
  <c r="Q862" i="3"/>
  <c r="R862" i="3"/>
  <c r="S862" i="3"/>
  <c r="O863" i="3"/>
  <c r="P863" i="3"/>
  <c r="Q863" i="3"/>
  <c r="R863" i="3"/>
  <c r="S863" i="3"/>
  <c r="T509" i="3"/>
  <c r="T525" i="3"/>
  <c r="T526" i="3"/>
  <c r="T527" i="3"/>
  <c r="T528" i="3"/>
  <c r="T529" i="3"/>
  <c r="T530" i="3"/>
  <c r="T531" i="3"/>
  <c r="T532" i="3"/>
  <c r="T533" i="3"/>
  <c r="T534" i="3"/>
  <c r="T535" i="3"/>
  <c r="T536" i="3"/>
  <c r="T537" i="3"/>
  <c r="T538" i="3"/>
  <c r="T539" i="3"/>
  <c r="T540" i="3"/>
  <c r="T541" i="3"/>
  <c r="T542" i="3"/>
  <c r="T543" i="3"/>
  <c r="T544" i="3"/>
  <c r="T545" i="3"/>
  <c r="T546" i="3"/>
  <c r="T547" i="3"/>
  <c r="T548" i="3"/>
  <c r="T549" i="3"/>
  <c r="T550" i="3"/>
  <c r="T551" i="3"/>
  <c r="T552" i="3"/>
  <c r="T553" i="3"/>
  <c r="T554" i="3"/>
  <c r="T555" i="3"/>
  <c r="T556" i="3"/>
  <c r="T557" i="3"/>
  <c r="T558" i="3"/>
  <c r="T559" i="3"/>
  <c r="T560" i="3"/>
  <c r="T561" i="3"/>
  <c r="T562" i="3"/>
  <c r="T563" i="3"/>
  <c r="T564" i="3"/>
  <c r="T565" i="3"/>
  <c r="T566" i="3"/>
  <c r="T567" i="3"/>
  <c r="T568" i="3"/>
  <c r="T569" i="3"/>
  <c r="T570" i="3"/>
  <c r="T571" i="3"/>
  <c r="T572" i="3"/>
  <c r="T573" i="3"/>
  <c r="T574" i="3"/>
  <c r="T575" i="3"/>
  <c r="T576" i="3"/>
  <c r="T577" i="3"/>
  <c r="T578" i="3"/>
  <c r="T579" i="3"/>
  <c r="T580" i="3"/>
  <c r="T581" i="3"/>
  <c r="T582" i="3"/>
  <c r="T583" i="3"/>
  <c r="T584" i="3"/>
  <c r="T585" i="3"/>
  <c r="T586" i="3"/>
  <c r="T587" i="3"/>
  <c r="T588" i="3"/>
  <c r="T589" i="3"/>
  <c r="T590" i="3"/>
  <c r="T591" i="3"/>
  <c r="T592" i="3"/>
  <c r="T593" i="3"/>
  <c r="T594" i="3"/>
  <c r="T595" i="3"/>
  <c r="T596" i="3"/>
  <c r="T597" i="3"/>
  <c r="T598" i="3"/>
  <c r="T599" i="3"/>
  <c r="T600" i="3"/>
  <c r="T601" i="3"/>
  <c r="T602" i="3"/>
  <c r="T603" i="3"/>
  <c r="T604" i="3"/>
  <c r="T605" i="3"/>
  <c r="T606" i="3"/>
  <c r="T607" i="3"/>
  <c r="T608" i="3"/>
  <c r="T609" i="3"/>
  <c r="T610" i="3"/>
  <c r="T611" i="3"/>
  <c r="T612" i="3"/>
  <c r="T613" i="3"/>
  <c r="T614" i="3"/>
  <c r="T615" i="3"/>
  <c r="T616" i="3"/>
  <c r="T617" i="3"/>
  <c r="T618" i="3"/>
  <c r="T619" i="3"/>
  <c r="T620" i="3"/>
  <c r="T621" i="3"/>
  <c r="T622" i="3"/>
  <c r="T623" i="3"/>
  <c r="T624" i="3"/>
  <c r="T625" i="3"/>
  <c r="T626" i="3"/>
  <c r="T627" i="3"/>
  <c r="T628" i="3"/>
  <c r="T629" i="3"/>
  <c r="T630" i="3"/>
  <c r="T631" i="3"/>
  <c r="T632" i="3"/>
  <c r="T633" i="3"/>
  <c r="T634" i="3"/>
  <c r="T635" i="3"/>
  <c r="T636" i="3"/>
  <c r="T637" i="3"/>
  <c r="T638" i="3"/>
  <c r="T639" i="3"/>
  <c r="T640" i="3"/>
  <c r="T641" i="3"/>
  <c r="T642" i="3"/>
  <c r="T643" i="3"/>
  <c r="T644" i="3"/>
  <c r="T645" i="3"/>
  <c r="T646" i="3"/>
  <c r="T647" i="3"/>
  <c r="T648" i="3"/>
  <c r="T649" i="3"/>
  <c r="T650" i="3"/>
  <c r="T651" i="3"/>
  <c r="T652" i="3"/>
  <c r="T653" i="3"/>
  <c r="T654" i="3"/>
  <c r="T655" i="3"/>
  <c r="T656" i="3"/>
  <c r="T657" i="3"/>
  <c r="T658" i="3"/>
  <c r="T659" i="3"/>
  <c r="T660" i="3"/>
  <c r="T661" i="3"/>
  <c r="T662" i="3"/>
  <c r="T663" i="3"/>
  <c r="T664" i="3"/>
  <c r="T665" i="3"/>
  <c r="T666" i="3"/>
  <c r="T667" i="3"/>
  <c r="T668" i="3"/>
  <c r="T669" i="3"/>
  <c r="T670" i="3"/>
  <c r="T671" i="3"/>
  <c r="T672" i="3"/>
  <c r="T673" i="3"/>
  <c r="T674" i="3"/>
  <c r="T675" i="3"/>
  <c r="T676" i="3"/>
  <c r="T677" i="3"/>
  <c r="T678" i="3"/>
  <c r="T679" i="3"/>
  <c r="T680" i="3"/>
  <c r="T681" i="3"/>
  <c r="T682" i="3"/>
  <c r="T683" i="3"/>
  <c r="T684" i="3"/>
  <c r="T685" i="3"/>
  <c r="T686" i="3"/>
  <c r="T687" i="3"/>
  <c r="T688" i="3"/>
  <c r="T689" i="3"/>
  <c r="T690" i="3"/>
  <c r="T691" i="3"/>
  <c r="T692" i="3"/>
  <c r="T693" i="3"/>
  <c r="T694" i="3"/>
  <c r="T695" i="3"/>
  <c r="T696" i="3"/>
  <c r="T697" i="3"/>
  <c r="T698" i="3"/>
  <c r="T699" i="3"/>
  <c r="T700" i="3"/>
  <c r="T701" i="3"/>
  <c r="T702" i="3"/>
  <c r="T703" i="3"/>
  <c r="T704" i="3"/>
  <c r="T705" i="3"/>
  <c r="T706" i="3"/>
  <c r="T707" i="3"/>
  <c r="T708" i="3"/>
  <c r="T709" i="3"/>
  <c r="T710" i="3"/>
  <c r="T711" i="3"/>
  <c r="T712" i="3"/>
  <c r="T713" i="3"/>
  <c r="T714" i="3"/>
  <c r="T715" i="3"/>
  <c r="T716" i="3"/>
  <c r="T717" i="3"/>
  <c r="T718" i="3"/>
  <c r="T719" i="3"/>
  <c r="T720" i="3"/>
  <c r="T721" i="3"/>
  <c r="T722" i="3"/>
  <c r="T723" i="3"/>
  <c r="T724" i="3"/>
  <c r="T725" i="3"/>
  <c r="T726" i="3"/>
  <c r="T727" i="3"/>
  <c r="T728" i="3"/>
  <c r="T729" i="3"/>
  <c r="T730" i="3"/>
  <c r="T731" i="3"/>
  <c r="T732" i="3"/>
  <c r="T733" i="3"/>
  <c r="T734" i="3"/>
  <c r="T735" i="3"/>
  <c r="T736" i="3"/>
  <c r="T737" i="3"/>
  <c r="T738" i="3"/>
  <c r="T739" i="3"/>
  <c r="T740" i="3"/>
  <c r="T741" i="3"/>
  <c r="T742" i="3"/>
  <c r="T743" i="3"/>
  <c r="T744" i="3"/>
  <c r="T745" i="3"/>
  <c r="T746" i="3"/>
  <c r="T747" i="3"/>
  <c r="T748" i="3"/>
  <c r="T749" i="3"/>
  <c r="T750" i="3"/>
  <c r="T751" i="3"/>
  <c r="T752" i="3"/>
  <c r="T753" i="3"/>
  <c r="T754" i="3"/>
  <c r="T755" i="3"/>
  <c r="T756" i="3"/>
  <c r="T757" i="3"/>
  <c r="T758" i="3"/>
  <c r="T759" i="3"/>
  <c r="T760" i="3"/>
  <c r="T761" i="3"/>
  <c r="T762" i="3"/>
  <c r="T763" i="3"/>
  <c r="T764" i="3"/>
  <c r="T765" i="3"/>
  <c r="T766" i="3"/>
  <c r="T767" i="3"/>
  <c r="T768" i="3"/>
  <c r="T769" i="3"/>
  <c r="T770" i="3"/>
  <c r="T771" i="3"/>
  <c r="T772" i="3"/>
  <c r="T773" i="3"/>
  <c r="T774" i="3"/>
  <c r="T775" i="3"/>
  <c r="T776" i="3"/>
  <c r="T777" i="3"/>
  <c r="T778" i="3"/>
  <c r="T779" i="3"/>
  <c r="T780" i="3"/>
  <c r="T781" i="3"/>
  <c r="T782" i="3"/>
  <c r="T783" i="3"/>
  <c r="T784" i="3"/>
  <c r="T785" i="3"/>
  <c r="T786" i="3"/>
  <c r="T787" i="3"/>
  <c r="T788" i="3"/>
  <c r="T789" i="3"/>
  <c r="T790" i="3"/>
  <c r="T791" i="3"/>
  <c r="T792" i="3"/>
  <c r="T793" i="3"/>
  <c r="T794" i="3"/>
  <c r="T795" i="3"/>
  <c r="T796" i="3"/>
  <c r="T797" i="3"/>
  <c r="T798" i="3"/>
  <c r="T799" i="3"/>
  <c r="T800" i="3"/>
  <c r="T801" i="3"/>
  <c r="T802" i="3"/>
  <c r="T803" i="3"/>
  <c r="T804" i="3"/>
  <c r="T805" i="3"/>
  <c r="T806" i="3"/>
  <c r="T807" i="3"/>
  <c r="T808" i="3"/>
  <c r="T809" i="3"/>
  <c r="T810" i="3"/>
  <c r="T811" i="3"/>
  <c r="T812" i="3"/>
  <c r="T813" i="3"/>
  <c r="T814" i="3"/>
  <c r="T815" i="3"/>
  <c r="T816" i="3"/>
  <c r="T817" i="3"/>
  <c r="T818" i="3"/>
  <c r="T819" i="3"/>
  <c r="T820" i="3"/>
  <c r="T821" i="3"/>
  <c r="T822" i="3"/>
  <c r="T823" i="3"/>
  <c r="T824" i="3"/>
  <c r="T825" i="3"/>
  <c r="T826" i="3"/>
  <c r="T827" i="3"/>
  <c r="T828" i="3"/>
  <c r="T829" i="3"/>
  <c r="T830" i="3"/>
  <c r="T831" i="3"/>
  <c r="T832" i="3"/>
  <c r="T833" i="3"/>
  <c r="T834" i="3"/>
  <c r="T835" i="3"/>
  <c r="T836" i="3"/>
  <c r="T837" i="3"/>
  <c r="T838" i="3"/>
  <c r="T839" i="3"/>
  <c r="T840" i="3"/>
  <c r="T841" i="3"/>
  <c r="T842" i="3"/>
  <c r="T843" i="3"/>
  <c r="T844" i="3"/>
  <c r="T845" i="3"/>
  <c r="T846" i="3"/>
  <c r="T847" i="3"/>
  <c r="T848" i="3"/>
  <c r="T849" i="3"/>
  <c r="T850" i="3"/>
  <c r="T851" i="3"/>
  <c r="T852" i="3"/>
  <c r="T853" i="3"/>
  <c r="T854" i="3"/>
  <c r="T855" i="3"/>
  <c r="T856" i="3"/>
  <c r="T857" i="3"/>
  <c r="T858" i="3"/>
  <c r="T859" i="3"/>
  <c r="T860" i="3"/>
  <c r="T861" i="3"/>
  <c r="T862" i="3"/>
  <c r="T863" i="3"/>
  <c r="N863" i="3"/>
  <c r="M863" i="3"/>
  <c r="S525" i="3"/>
  <c r="S526" i="3"/>
  <c r="S527" i="3"/>
  <c r="S528" i="3"/>
  <c r="S529" i="3"/>
  <c r="S530" i="3"/>
  <c r="S531" i="3"/>
  <c r="S532" i="3"/>
  <c r="S533" i="3"/>
  <c r="S534" i="3"/>
  <c r="S535" i="3"/>
  <c r="S536" i="3"/>
  <c r="S537" i="3"/>
  <c r="S538" i="3"/>
  <c r="S539" i="3"/>
  <c r="S540" i="3"/>
  <c r="S541" i="3"/>
  <c r="S542" i="3"/>
  <c r="S543" i="3"/>
  <c r="S544" i="3"/>
  <c r="S545" i="3"/>
  <c r="S546" i="3"/>
  <c r="S547" i="3"/>
  <c r="S548" i="3"/>
  <c r="S549" i="3"/>
  <c r="S550" i="3"/>
  <c r="S551" i="3"/>
  <c r="S552" i="3"/>
  <c r="S553" i="3"/>
  <c r="S554" i="3"/>
  <c r="S555" i="3"/>
  <c r="S556" i="3"/>
  <c r="S557" i="3"/>
  <c r="S558" i="3"/>
  <c r="S559" i="3"/>
  <c r="S560" i="3"/>
  <c r="S561" i="3"/>
  <c r="S562" i="3"/>
  <c r="S563" i="3"/>
  <c r="S564" i="3"/>
  <c r="S565" i="3"/>
  <c r="S566" i="3"/>
  <c r="S567" i="3"/>
  <c r="S568" i="3"/>
  <c r="S569" i="3"/>
  <c r="S570" i="3"/>
  <c r="S571" i="3"/>
  <c r="S572" i="3"/>
  <c r="S573" i="3"/>
  <c r="S574" i="3"/>
  <c r="S575" i="3"/>
  <c r="S576" i="3"/>
  <c r="S577" i="3"/>
  <c r="S578" i="3"/>
  <c r="S579" i="3"/>
  <c r="S580" i="3"/>
  <c r="S581" i="3"/>
  <c r="S582" i="3"/>
  <c r="S583" i="3"/>
  <c r="S584" i="3"/>
  <c r="S585" i="3"/>
  <c r="S586" i="3"/>
  <c r="S587" i="3"/>
  <c r="S588" i="3"/>
  <c r="S589" i="3"/>
  <c r="S590" i="3"/>
  <c r="S591" i="3"/>
  <c r="S592" i="3"/>
  <c r="S593" i="3"/>
  <c r="S594" i="3"/>
  <c r="S595" i="3"/>
  <c r="S596" i="3"/>
  <c r="S597" i="3"/>
  <c r="S598" i="3"/>
  <c r="S599" i="3"/>
  <c r="S600" i="3"/>
  <c r="S601" i="3"/>
  <c r="S602" i="3"/>
  <c r="S603" i="3"/>
  <c r="S604" i="3"/>
  <c r="S605" i="3"/>
  <c r="S606" i="3"/>
  <c r="S607" i="3"/>
  <c r="S608" i="3"/>
  <c r="S609" i="3"/>
  <c r="S610" i="3"/>
  <c r="S611" i="3"/>
  <c r="S612" i="3"/>
  <c r="S613" i="3"/>
  <c r="S614" i="3"/>
  <c r="S615" i="3"/>
  <c r="S616" i="3"/>
  <c r="S617" i="3"/>
  <c r="S618" i="3"/>
  <c r="S619" i="3"/>
  <c r="S620" i="3"/>
  <c r="S621" i="3"/>
  <c r="S622" i="3"/>
  <c r="S623" i="3"/>
  <c r="S624" i="3"/>
  <c r="S625" i="3"/>
  <c r="S626" i="3"/>
  <c r="S627" i="3"/>
  <c r="S628" i="3"/>
  <c r="S629" i="3"/>
  <c r="S630" i="3"/>
  <c r="S631" i="3"/>
  <c r="S632" i="3"/>
  <c r="S633" i="3"/>
  <c r="S634" i="3"/>
  <c r="S635" i="3"/>
  <c r="S636" i="3"/>
  <c r="S637" i="3"/>
  <c r="S638" i="3"/>
  <c r="S639" i="3"/>
  <c r="S640" i="3"/>
  <c r="S641" i="3"/>
  <c r="S642" i="3"/>
  <c r="S643" i="3"/>
  <c r="S644" i="3"/>
  <c r="S645" i="3"/>
  <c r="S646" i="3"/>
  <c r="S647" i="3"/>
  <c r="S648" i="3"/>
  <c r="S649" i="3"/>
  <c r="S650" i="3"/>
  <c r="S651" i="3"/>
  <c r="S652" i="3"/>
  <c r="S653" i="3"/>
  <c r="S654" i="3"/>
  <c r="S655" i="3"/>
  <c r="S656" i="3"/>
  <c r="S657" i="3"/>
  <c r="S658" i="3"/>
  <c r="S659" i="3"/>
  <c r="S660" i="3"/>
  <c r="S661" i="3"/>
  <c r="S662" i="3"/>
  <c r="S663" i="3"/>
  <c r="S664" i="3"/>
  <c r="S665" i="3"/>
  <c r="S666" i="3"/>
  <c r="S667" i="3"/>
  <c r="S668" i="3"/>
  <c r="S669" i="3"/>
  <c r="S670" i="3"/>
  <c r="S671" i="3"/>
  <c r="S672" i="3"/>
  <c r="S673" i="3"/>
  <c r="S674" i="3"/>
  <c r="S675" i="3"/>
  <c r="S676" i="3"/>
  <c r="S677" i="3"/>
  <c r="S678" i="3"/>
  <c r="S679" i="3"/>
  <c r="S680" i="3"/>
  <c r="S681" i="3"/>
  <c r="S682" i="3"/>
  <c r="S683" i="3"/>
  <c r="S684" i="3"/>
  <c r="S685" i="3"/>
  <c r="S686" i="3"/>
  <c r="S687" i="3"/>
  <c r="S688" i="3"/>
  <c r="S689" i="3"/>
  <c r="S690" i="3"/>
  <c r="S691" i="3"/>
  <c r="S692" i="3"/>
  <c r="S693" i="3"/>
  <c r="S694" i="3"/>
  <c r="S695" i="3"/>
  <c r="S696" i="3"/>
  <c r="S697" i="3"/>
  <c r="S698" i="3"/>
  <c r="S699" i="3"/>
  <c r="S700" i="3"/>
  <c r="S701" i="3"/>
  <c r="S702" i="3"/>
  <c r="S703" i="3"/>
  <c r="S704" i="3"/>
  <c r="S705" i="3"/>
  <c r="S706" i="3"/>
  <c r="S707" i="3"/>
  <c r="S708" i="3"/>
  <c r="S709" i="3"/>
  <c r="S710" i="3"/>
  <c r="S711" i="3"/>
  <c r="S712" i="3"/>
  <c r="S713" i="3"/>
  <c r="S714" i="3"/>
  <c r="S715" i="3"/>
  <c r="S716" i="3"/>
  <c r="S717" i="3"/>
  <c r="S718" i="3"/>
  <c r="S719" i="3"/>
  <c r="S720" i="3"/>
  <c r="S721" i="3"/>
  <c r="S722" i="3"/>
  <c r="S723" i="3"/>
  <c r="S724" i="3"/>
  <c r="S725" i="3"/>
  <c r="S726" i="3"/>
  <c r="S727" i="3"/>
  <c r="S728" i="3"/>
  <c r="S729" i="3"/>
  <c r="S730" i="3"/>
  <c r="S731" i="3"/>
  <c r="S732" i="3"/>
  <c r="S733" i="3"/>
  <c r="S734" i="3"/>
  <c r="S735" i="3"/>
  <c r="S736" i="3"/>
  <c r="S737" i="3"/>
  <c r="S738" i="3"/>
  <c r="S739" i="3"/>
  <c r="S740" i="3"/>
  <c r="S741" i="3"/>
  <c r="S742" i="3"/>
  <c r="S743" i="3"/>
  <c r="S744" i="3"/>
  <c r="S745" i="3"/>
  <c r="S746" i="3"/>
  <c r="S747" i="3"/>
  <c r="S748" i="3"/>
  <c r="S749" i="3"/>
  <c r="S750" i="3"/>
  <c r="S751" i="3"/>
  <c r="S752" i="3"/>
  <c r="S753" i="3"/>
  <c r="S754" i="3"/>
  <c r="S755" i="3"/>
  <c r="S756" i="3"/>
  <c r="S757" i="3"/>
  <c r="S758" i="3"/>
  <c r="S759" i="3"/>
  <c r="S760" i="3"/>
  <c r="S761" i="3"/>
  <c r="S762" i="3"/>
  <c r="S763" i="3"/>
  <c r="S764" i="3"/>
  <c r="S765" i="3"/>
  <c r="S766" i="3"/>
  <c r="S767" i="3"/>
  <c r="S768" i="3"/>
  <c r="S769" i="3"/>
  <c r="S770" i="3"/>
  <c r="S771" i="3"/>
  <c r="S772" i="3"/>
  <c r="S773" i="3"/>
  <c r="S774" i="3"/>
  <c r="S775" i="3"/>
  <c r="S776" i="3"/>
  <c r="S777" i="3"/>
  <c r="S778" i="3"/>
  <c r="S779" i="3"/>
  <c r="S780" i="3"/>
  <c r="S781" i="3"/>
  <c r="S782" i="3"/>
  <c r="S783" i="3"/>
  <c r="S784" i="3"/>
  <c r="S785" i="3"/>
  <c r="S786" i="3"/>
  <c r="S787" i="3"/>
  <c r="S788" i="3"/>
  <c r="S789" i="3"/>
  <c r="S790" i="3"/>
  <c r="S791" i="3"/>
  <c r="S792" i="3"/>
  <c r="S793" i="3"/>
  <c r="S794" i="3"/>
  <c r="S795" i="3"/>
  <c r="S796" i="3"/>
  <c r="S797" i="3"/>
  <c r="S798" i="3"/>
  <c r="S799" i="3"/>
  <c r="S800" i="3"/>
  <c r="S801" i="3"/>
  <c r="S802" i="3"/>
  <c r="S803" i="3"/>
  <c r="S804" i="3"/>
  <c r="S805" i="3"/>
  <c r="S806" i="3"/>
  <c r="S807" i="3"/>
  <c r="S808" i="3"/>
  <c r="S809" i="3"/>
  <c r="S810" i="3"/>
  <c r="S811" i="3"/>
  <c r="S812" i="3"/>
  <c r="S813" i="3"/>
  <c r="S814" i="3"/>
  <c r="S815" i="3"/>
  <c r="S816" i="3"/>
  <c r="S817" i="3"/>
  <c r="S818" i="3"/>
  <c r="S819" i="3"/>
  <c r="S820" i="3"/>
  <c r="S821" i="3"/>
  <c r="S822" i="3"/>
  <c r="S823" i="3"/>
  <c r="S824" i="3"/>
  <c r="S825" i="3"/>
  <c r="S826" i="3"/>
  <c r="S827" i="3"/>
  <c r="S828" i="3"/>
  <c r="S829" i="3"/>
  <c r="S830" i="3"/>
  <c r="S831" i="3"/>
  <c r="S832" i="3"/>
  <c r="S833" i="3"/>
  <c r="S834" i="3"/>
  <c r="S835" i="3"/>
  <c r="S836" i="3"/>
  <c r="S837" i="3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T103" i="4"/>
  <c r="T104" i="4"/>
  <c r="T105" i="4"/>
  <c r="T106" i="4"/>
  <c r="T107" i="4"/>
  <c r="T108" i="4"/>
  <c r="T109" i="4"/>
  <c r="T110" i="4"/>
  <c r="T111" i="4"/>
  <c r="T112" i="4"/>
  <c r="T113" i="4"/>
  <c r="T114" i="4"/>
  <c r="T115" i="4"/>
  <c r="T116" i="4"/>
  <c r="T117" i="4"/>
  <c r="T118" i="4"/>
  <c r="T119" i="4"/>
  <c r="T120" i="4"/>
  <c r="T121" i="4"/>
  <c r="T122" i="4"/>
  <c r="T123" i="4"/>
  <c r="T124" i="4"/>
  <c r="T125" i="4"/>
  <c r="T126" i="4"/>
  <c r="T127" i="4"/>
  <c r="T128" i="4"/>
  <c r="T129" i="4"/>
  <c r="T130" i="4"/>
  <c r="T131" i="4"/>
  <c r="T132" i="4"/>
  <c r="T133" i="4"/>
  <c r="T134" i="4"/>
  <c r="T135" i="4"/>
  <c r="T136" i="4"/>
  <c r="T137" i="4"/>
  <c r="T138" i="4"/>
  <c r="T139" i="4"/>
  <c r="T140" i="4"/>
  <c r="T141" i="4"/>
  <c r="T142" i="4"/>
  <c r="T143" i="4"/>
  <c r="T144" i="4"/>
  <c r="T145" i="4"/>
  <c r="T146" i="4"/>
  <c r="T147" i="4"/>
  <c r="T148" i="4"/>
  <c r="T149" i="4"/>
  <c r="T150" i="4"/>
  <c r="T151" i="4"/>
  <c r="T152" i="4"/>
  <c r="T153" i="4"/>
  <c r="T154" i="4"/>
  <c r="T155" i="4"/>
  <c r="T156" i="4"/>
  <c r="T157" i="4"/>
  <c r="T158" i="4"/>
  <c r="T159" i="4"/>
  <c r="T160" i="4"/>
  <c r="T161" i="4"/>
  <c r="T162" i="4"/>
  <c r="T163" i="4"/>
  <c r="T164" i="4"/>
  <c r="T165" i="4"/>
  <c r="T166" i="4"/>
  <c r="T167" i="4"/>
  <c r="T168" i="4"/>
  <c r="T169" i="4"/>
  <c r="T170" i="4"/>
  <c r="T171" i="4"/>
  <c r="T172" i="4"/>
  <c r="T173" i="4"/>
  <c r="T174" i="4"/>
  <c r="T175" i="4"/>
  <c r="T176" i="4"/>
  <c r="T177" i="4"/>
  <c r="T178" i="4"/>
  <c r="T179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T192" i="4"/>
  <c r="T193" i="4"/>
  <c r="T194" i="4"/>
  <c r="T195" i="4"/>
  <c r="T196" i="4"/>
  <c r="T197" i="4"/>
  <c r="T198" i="4"/>
  <c r="T199" i="4"/>
  <c r="T200" i="4"/>
  <c r="T201" i="4"/>
  <c r="T202" i="4"/>
  <c r="T203" i="4"/>
  <c r="T204" i="4"/>
  <c r="T205" i="4"/>
  <c r="T206" i="4"/>
  <c r="B4" i="8"/>
  <c r="B10" i="13"/>
  <c r="A10" i="13"/>
  <c r="C10" i="13"/>
  <c r="B11" i="13"/>
  <c r="B12" i="13"/>
  <c r="C12" i="13"/>
  <c r="B13" i="13"/>
  <c r="A13" i="13"/>
  <c r="B14" i="13"/>
  <c r="A14" i="13"/>
  <c r="B15" i="13"/>
  <c r="C15" i="13"/>
  <c r="B16" i="13"/>
  <c r="J16" i="13"/>
  <c r="B17" i="13"/>
  <c r="C17" i="13"/>
  <c r="B18" i="13"/>
  <c r="C18" i="13"/>
  <c r="B19" i="13"/>
  <c r="J19" i="13"/>
  <c r="B20" i="13"/>
  <c r="C20" i="13"/>
  <c r="B21" i="13"/>
  <c r="C21" i="13"/>
  <c r="B22" i="13"/>
  <c r="A22" i="13"/>
  <c r="B23" i="13"/>
  <c r="B24" i="13"/>
  <c r="C24" i="13"/>
  <c r="B25" i="13"/>
  <c r="A25" i="13"/>
  <c r="B26" i="13"/>
  <c r="B27" i="13"/>
  <c r="B28" i="13"/>
  <c r="C28" i="13"/>
  <c r="B29" i="13"/>
  <c r="B30" i="13"/>
  <c r="A30" i="13"/>
  <c r="B31" i="13"/>
  <c r="B32" i="13"/>
  <c r="B33" i="13"/>
  <c r="B34" i="13"/>
  <c r="A34" i="13"/>
  <c r="B35" i="13"/>
  <c r="B36" i="13"/>
  <c r="B37" i="13"/>
  <c r="B38" i="13"/>
  <c r="J38" i="13"/>
  <c r="B39" i="13"/>
  <c r="C39" i="13"/>
  <c r="B40" i="13"/>
  <c r="B41" i="13"/>
  <c r="B42" i="13"/>
  <c r="B43" i="13"/>
  <c r="B44" i="13"/>
  <c r="B45" i="13"/>
  <c r="B46" i="13"/>
  <c r="B47" i="13"/>
  <c r="B48" i="13"/>
  <c r="J48" i="13"/>
  <c r="B49" i="13"/>
  <c r="A49" i="13"/>
  <c r="B50" i="13"/>
  <c r="B51" i="13"/>
  <c r="B52" i="13"/>
  <c r="A52" i="13"/>
  <c r="B53" i="13"/>
  <c r="B54" i="13"/>
  <c r="A54" i="13"/>
  <c r="B55" i="13"/>
  <c r="B56" i="13"/>
  <c r="B57" i="13"/>
  <c r="B58" i="13"/>
  <c r="B59" i="13"/>
  <c r="B60" i="13"/>
  <c r="C60" i="13"/>
  <c r="B61" i="13"/>
  <c r="C61" i="13"/>
  <c r="B62" i="13"/>
  <c r="A62" i="13"/>
  <c r="B63" i="13"/>
  <c r="B64" i="13"/>
  <c r="B65" i="13"/>
  <c r="B66" i="13"/>
  <c r="J66" i="13"/>
  <c r="B67" i="13"/>
  <c r="B68" i="13"/>
  <c r="C68" i="13"/>
  <c r="B69" i="13"/>
  <c r="B70" i="13"/>
  <c r="B71" i="13"/>
  <c r="J71" i="13"/>
  <c r="B72" i="13"/>
  <c r="B73" i="13"/>
  <c r="B74" i="13"/>
  <c r="J74" i="13"/>
  <c r="B75" i="13"/>
  <c r="B76" i="13"/>
  <c r="C76" i="13"/>
  <c r="B77" i="13"/>
  <c r="B78" i="13"/>
  <c r="B79" i="13"/>
  <c r="B80" i="13"/>
  <c r="A80" i="13"/>
  <c r="B81" i="13"/>
  <c r="C81" i="13"/>
  <c r="B82" i="13"/>
  <c r="B83" i="13"/>
  <c r="B84" i="13"/>
  <c r="B85" i="13"/>
  <c r="B86" i="13"/>
  <c r="B87" i="13"/>
  <c r="B88" i="13"/>
  <c r="B89" i="13"/>
  <c r="C89" i="13"/>
  <c r="B90" i="13"/>
  <c r="B91" i="13"/>
  <c r="B92" i="13"/>
  <c r="B93" i="13"/>
  <c r="C93" i="13"/>
  <c r="B94" i="13"/>
  <c r="B95" i="13"/>
  <c r="C95" i="13"/>
  <c r="B96" i="13"/>
  <c r="B97" i="13"/>
  <c r="B98" i="13"/>
  <c r="B99" i="13"/>
  <c r="C99" i="13"/>
  <c r="B100" i="13"/>
  <c r="B101" i="13"/>
  <c r="B102" i="13"/>
  <c r="B103" i="13"/>
  <c r="B104" i="13"/>
  <c r="C104" i="13"/>
  <c r="B105" i="13"/>
  <c r="C105" i="13"/>
  <c r="B106" i="13"/>
  <c r="B107" i="13"/>
  <c r="B108" i="13"/>
  <c r="B109" i="13"/>
  <c r="B110" i="13"/>
  <c r="B111" i="13"/>
  <c r="B112" i="13"/>
  <c r="C112" i="13"/>
  <c r="B113" i="13"/>
  <c r="B114" i="13"/>
  <c r="B115" i="13"/>
  <c r="C115" i="13"/>
  <c r="B116" i="13"/>
  <c r="C116" i="13"/>
  <c r="B117" i="13"/>
  <c r="C117" i="13"/>
  <c r="B118" i="13"/>
  <c r="C118" i="13"/>
  <c r="B119" i="13"/>
  <c r="A119" i="13"/>
  <c r="B120" i="13"/>
  <c r="C120" i="13"/>
  <c r="B121" i="13"/>
  <c r="A121" i="13"/>
  <c r="C121" i="13"/>
  <c r="B122" i="13"/>
  <c r="J122" i="13"/>
  <c r="B123" i="13"/>
  <c r="B124" i="13"/>
  <c r="B125" i="13"/>
  <c r="C125" i="13"/>
  <c r="B126" i="13"/>
  <c r="B127" i="13"/>
  <c r="A127" i="13"/>
  <c r="B128" i="13"/>
  <c r="C128" i="13"/>
  <c r="B129" i="13"/>
  <c r="B130" i="13"/>
  <c r="B131" i="13"/>
  <c r="J131" i="13"/>
  <c r="B132" i="13"/>
  <c r="C132" i="13"/>
  <c r="B133" i="13"/>
  <c r="B134" i="13"/>
  <c r="C134" i="13"/>
  <c r="B135" i="13"/>
  <c r="A135" i="13"/>
  <c r="B136" i="13"/>
  <c r="B137" i="13"/>
  <c r="C137" i="13"/>
  <c r="B138" i="13"/>
  <c r="B139" i="13"/>
  <c r="B140" i="13"/>
  <c r="B141" i="13"/>
  <c r="A141" i="13"/>
  <c r="B142" i="13"/>
  <c r="C142" i="13"/>
  <c r="B143" i="13"/>
  <c r="A143" i="13"/>
  <c r="B144" i="13"/>
  <c r="C144" i="13"/>
  <c r="B145" i="13"/>
  <c r="C145" i="13"/>
  <c r="B146" i="13"/>
  <c r="C146" i="13"/>
  <c r="B147" i="13"/>
  <c r="A147" i="13"/>
  <c r="B148" i="13"/>
  <c r="C148" i="13"/>
  <c r="B149" i="13"/>
  <c r="J149" i="13"/>
  <c r="B150" i="13"/>
  <c r="B151" i="13"/>
  <c r="J151" i="13"/>
  <c r="B152" i="13"/>
  <c r="B153" i="13"/>
  <c r="A153" i="13"/>
  <c r="C153" i="13"/>
  <c r="B154" i="13"/>
  <c r="C154" i="13"/>
  <c r="B155" i="13"/>
  <c r="A155" i="13"/>
  <c r="B156" i="13"/>
  <c r="A156" i="13"/>
  <c r="B157" i="13"/>
  <c r="B158" i="13"/>
  <c r="C158" i="13"/>
  <c r="B159" i="13"/>
  <c r="B160" i="13"/>
  <c r="C160" i="13"/>
  <c r="B161" i="13"/>
  <c r="B162" i="13"/>
  <c r="J162" i="13"/>
  <c r="B163" i="13"/>
  <c r="C163" i="13"/>
  <c r="B164" i="13"/>
  <c r="C164" i="13"/>
  <c r="B165" i="13"/>
  <c r="B166" i="13"/>
  <c r="C166" i="13"/>
  <c r="B167" i="13"/>
  <c r="B168" i="13"/>
  <c r="C168" i="13"/>
  <c r="B169" i="13"/>
  <c r="B170" i="13"/>
  <c r="C170" i="13"/>
  <c r="B171" i="13"/>
  <c r="A171" i="13"/>
  <c r="B172" i="13"/>
  <c r="B173" i="13"/>
  <c r="B174" i="13"/>
  <c r="B175" i="13"/>
  <c r="B176" i="13"/>
  <c r="A176" i="13"/>
  <c r="B177" i="13"/>
  <c r="C177" i="13"/>
  <c r="B178" i="13"/>
  <c r="C178" i="13"/>
  <c r="B179" i="13"/>
  <c r="A179" i="13"/>
  <c r="B180" i="13"/>
  <c r="B181" i="13"/>
  <c r="B182" i="13"/>
  <c r="C182" i="13"/>
  <c r="B183" i="13"/>
  <c r="B184" i="13"/>
  <c r="B185" i="13"/>
  <c r="C185" i="13"/>
  <c r="B186" i="13"/>
  <c r="C186" i="13"/>
  <c r="B187" i="13"/>
  <c r="C187" i="13"/>
  <c r="B188" i="13"/>
  <c r="J188" i="13"/>
  <c r="B189" i="13"/>
  <c r="C189" i="13"/>
  <c r="B190" i="13"/>
  <c r="B191" i="13"/>
  <c r="B192" i="13"/>
  <c r="C192" i="13"/>
  <c r="B193" i="13"/>
  <c r="C193" i="13"/>
  <c r="B194" i="13"/>
  <c r="A194" i="13"/>
  <c r="B195" i="13"/>
  <c r="B196" i="13"/>
  <c r="B197" i="13"/>
  <c r="C197" i="13"/>
  <c r="B198" i="13"/>
  <c r="C198" i="13"/>
  <c r="B199" i="13"/>
  <c r="B200" i="13"/>
  <c r="A200" i="13"/>
  <c r="C200" i="13"/>
  <c r="B201" i="13"/>
  <c r="C201" i="13"/>
  <c r="B202" i="13"/>
  <c r="C202" i="13"/>
  <c r="B203" i="13"/>
  <c r="B204" i="13"/>
  <c r="J204" i="13"/>
  <c r="B205" i="13"/>
  <c r="A205" i="13"/>
  <c r="B206" i="13"/>
  <c r="C206" i="13"/>
  <c r="B207" i="13"/>
  <c r="A207" i="13"/>
  <c r="B208" i="13"/>
  <c r="B9" i="13"/>
  <c r="B5" i="13"/>
  <c r="B4" i="13"/>
  <c r="D19" i="11"/>
  <c r="C19" i="11"/>
  <c r="D11" i="2"/>
  <c r="D12" i="2"/>
  <c r="H12" i="2" s="1"/>
  <c r="D13" i="2"/>
  <c r="D14" i="2"/>
  <c r="D15" i="2"/>
  <c r="L15" i="2" s="1"/>
  <c r="D16" i="2"/>
  <c r="D17" i="2"/>
  <c r="D18" i="2"/>
  <c r="D19" i="2"/>
  <c r="E19" i="2"/>
  <c r="D20" i="2"/>
  <c r="E20" i="2" s="1"/>
  <c r="D21" i="2"/>
  <c r="D22" i="2"/>
  <c r="D23" i="2"/>
  <c r="D24" i="2"/>
  <c r="E24" i="2" s="1"/>
  <c r="D25" i="2"/>
  <c r="I25" i="2" s="1"/>
  <c r="D26" i="2"/>
  <c r="H26" i="2" s="1"/>
  <c r="D27" i="2"/>
  <c r="D28" i="2"/>
  <c r="E28" i="2"/>
  <c r="D29" i="2"/>
  <c r="L29" i="2"/>
  <c r="D30" i="2"/>
  <c r="H30" i="2" s="1"/>
  <c r="D31" i="2"/>
  <c r="D32" i="2"/>
  <c r="H32" i="2"/>
  <c r="D33" i="2"/>
  <c r="H33" i="2" s="1"/>
  <c r="D34" i="2"/>
  <c r="L34" i="2" s="1"/>
  <c r="D35" i="2"/>
  <c r="E35" i="2" s="1"/>
  <c r="D36" i="2"/>
  <c r="E36" i="2"/>
  <c r="D37" i="2"/>
  <c r="D38" i="2"/>
  <c r="H38" i="2"/>
  <c r="D39" i="2"/>
  <c r="H39" i="2" s="1"/>
  <c r="D40" i="2"/>
  <c r="D41" i="2"/>
  <c r="D42" i="2"/>
  <c r="H42" i="2"/>
  <c r="D43" i="2"/>
  <c r="D44" i="2"/>
  <c r="E44" i="2" s="1"/>
  <c r="D45" i="2"/>
  <c r="I45" i="2"/>
  <c r="D46" i="2"/>
  <c r="G46" i="2"/>
  <c r="D47" i="2"/>
  <c r="I47" i="2" s="1"/>
  <c r="D48" i="2"/>
  <c r="L48" i="2" s="1"/>
  <c r="D49" i="2"/>
  <c r="H49" i="2"/>
  <c r="D50" i="2"/>
  <c r="D51" i="2"/>
  <c r="E51" i="2"/>
  <c r="D52" i="2"/>
  <c r="D53" i="2"/>
  <c r="D54" i="2"/>
  <c r="D55" i="2"/>
  <c r="I55" i="2"/>
  <c r="D56" i="2"/>
  <c r="I56" i="2"/>
  <c r="D57" i="2"/>
  <c r="D58" i="2"/>
  <c r="G58" i="2"/>
  <c r="D59" i="2"/>
  <c r="E59" i="2" s="1"/>
  <c r="D60" i="2"/>
  <c r="E60" i="2" s="1"/>
  <c r="D61" i="2"/>
  <c r="G61" i="2"/>
  <c r="D62" i="2"/>
  <c r="H62" i="2" s="1"/>
  <c r="D63" i="2"/>
  <c r="D64" i="2"/>
  <c r="H64" i="2" s="1"/>
  <c r="D65" i="2"/>
  <c r="D66" i="2"/>
  <c r="E66" i="2"/>
  <c r="D67" i="2"/>
  <c r="E67" i="2" s="1"/>
  <c r="D68" i="2"/>
  <c r="E68" i="2"/>
  <c r="D69" i="2"/>
  <c r="D70" i="2"/>
  <c r="E70" i="2" s="1"/>
  <c r="D71" i="2"/>
  <c r="L71" i="2" s="1"/>
  <c r="D72" i="2"/>
  <c r="D73" i="2"/>
  <c r="D74" i="2"/>
  <c r="L74" i="2"/>
  <c r="D75" i="2"/>
  <c r="E75" i="2"/>
  <c r="D76" i="2"/>
  <c r="E76" i="2"/>
  <c r="D20" i="11"/>
  <c r="E20" i="11"/>
  <c r="D21" i="11"/>
  <c r="C21" i="11"/>
  <c r="D22" i="11"/>
  <c r="E22" i="11"/>
  <c r="D23" i="11"/>
  <c r="C23" i="11"/>
  <c r="D24" i="11"/>
  <c r="E24" i="11"/>
  <c r="D25" i="11"/>
  <c r="C25" i="11"/>
  <c r="D26" i="11"/>
  <c r="E26" i="11"/>
  <c r="D27" i="11"/>
  <c r="C27" i="11"/>
  <c r="D28" i="11"/>
  <c r="E28" i="11"/>
  <c r="D29" i="11"/>
  <c r="C29" i="11"/>
  <c r="D30" i="11"/>
  <c r="E30" i="11"/>
  <c r="D31" i="11"/>
  <c r="C31" i="11"/>
  <c r="D32" i="11"/>
  <c r="E32" i="11"/>
  <c r="D33" i="11"/>
  <c r="C33" i="11"/>
  <c r="D34" i="11"/>
  <c r="E34" i="11"/>
  <c r="D35" i="11"/>
  <c r="C35" i="11"/>
  <c r="D36" i="11"/>
  <c r="E36" i="11"/>
  <c r="D18" i="11"/>
  <c r="D17" i="11"/>
  <c r="C17" i="11"/>
  <c r="D8" i="11"/>
  <c r="C8" i="11"/>
  <c r="D9" i="11"/>
  <c r="E9" i="11"/>
  <c r="D10" i="11"/>
  <c r="C10" i="11"/>
  <c r="D11" i="11"/>
  <c r="E11" i="11"/>
  <c r="D12" i="11"/>
  <c r="C12" i="11"/>
  <c r="D13" i="11"/>
  <c r="E13" i="11"/>
  <c r="D14" i="11"/>
  <c r="C14" i="11"/>
  <c r="D15" i="11"/>
  <c r="E15" i="11"/>
  <c r="D7" i="11"/>
  <c r="D6" i="11"/>
  <c r="A11" i="2"/>
  <c r="A12" i="2"/>
  <c r="A13" i="2"/>
  <c r="K11" i="2"/>
  <c r="K12" i="2"/>
  <c r="K13" i="2"/>
  <c r="A14" i="2"/>
  <c r="K14" i="2"/>
  <c r="A15" i="2"/>
  <c r="K15" i="2"/>
  <c r="A16" i="2"/>
  <c r="K16" i="2"/>
  <c r="A17" i="2"/>
  <c r="K17" i="2"/>
  <c r="A18" i="2"/>
  <c r="K18" i="2"/>
  <c r="A19" i="2"/>
  <c r="K19" i="2"/>
  <c r="A20" i="2"/>
  <c r="K20" i="2"/>
  <c r="A21" i="2"/>
  <c r="K21" i="2"/>
  <c r="A22" i="2"/>
  <c r="K22" i="2"/>
  <c r="A23" i="2"/>
  <c r="K23" i="2"/>
  <c r="A24" i="2"/>
  <c r="K24" i="2"/>
  <c r="A25" i="2"/>
  <c r="K25" i="2"/>
  <c r="A26" i="2"/>
  <c r="K26" i="2"/>
  <c r="A27" i="2"/>
  <c r="K27" i="2"/>
  <c r="A28" i="2"/>
  <c r="K28" i="2"/>
  <c r="A29" i="2"/>
  <c r="K29" i="2"/>
  <c r="A30" i="2"/>
  <c r="K30" i="2"/>
  <c r="A31" i="2"/>
  <c r="K31" i="2"/>
  <c r="A32" i="2"/>
  <c r="K32" i="2"/>
  <c r="A33" i="2"/>
  <c r="K33" i="2"/>
  <c r="A34" i="2"/>
  <c r="K34" i="2"/>
  <c r="A35" i="2"/>
  <c r="K35" i="2"/>
  <c r="A36" i="2"/>
  <c r="K36" i="2"/>
  <c r="A37" i="2"/>
  <c r="K37" i="2"/>
  <c r="A38" i="2"/>
  <c r="K38" i="2"/>
  <c r="A39" i="2"/>
  <c r="K39" i="2"/>
  <c r="A40" i="2"/>
  <c r="K40" i="2"/>
  <c r="A41" i="2"/>
  <c r="K41" i="2"/>
  <c r="A42" i="2"/>
  <c r="K42" i="2"/>
  <c r="A43" i="2"/>
  <c r="K43" i="2"/>
  <c r="A44" i="2"/>
  <c r="K44" i="2"/>
  <c r="A45" i="2"/>
  <c r="K45" i="2"/>
  <c r="A46" i="2"/>
  <c r="K46" i="2"/>
  <c r="A47" i="2"/>
  <c r="K47" i="2"/>
  <c r="A48" i="2"/>
  <c r="K48" i="2"/>
  <c r="A49" i="2"/>
  <c r="K49" i="2"/>
  <c r="A50" i="2"/>
  <c r="K50" i="2"/>
  <c r="A51" i="2"/>
  <c r="K51" i="2"/>
  <c r="A52" i="2"/>
  <c r="K52" i="2"/>
  <c r="A53" i="2"/>
  <c r="K53" i="2"/>
  <c r="A54" i="2"/>
  <c r="K54" i="2"/>
  <c r="A55" i="2"/>
  <c r="K55" i="2"/>
  <c r="A56" i="2"/>
  <c r="K56" i="2"/>
  <c r="A57" i="2"/>
  <c r="K57" i="2"/>
  <c r="A58" i="2"/>
  <c r="K58" i="2"/>
  <c r="A59" i="2"/>
  <c r="K59" i="2"/>
  <c r="A60" i="2"/>
  <c r="K60" i="2"/>
  <c r="A61" i="2"/>
  <c r="K61" i="2"/>
  <c r="A62" i="2"/>
  <c r="K62" i="2"/>
  <c r="A63" i="2"/>
  <c r="K63" i="2"/>
  <c r="A64" i="2"/>
  <c r="K64" i="2"/>
  <c r="A65" i="2"/>
  <c r="K65" i="2"/>
  <c r="A66" i="2"/>
  <c r="K66" i="2"/>
  <c r="A67" i="2"/>
  <c r="K67" i="2"/>
  <c r="A68" i="2"/>
  <c r="K68" i="2"/>
  <c r="A69" i="2"/>
  <c r="K69" i="2"/>
  <c r="A70" i="2"/>
  <c r="K70" i="2"/>
  <c r="A71" i="2"/>
  <c r="K71" i="2"/>
  <c r="A72" i="2"/>
  <c r="K72" i="2"/>
  <c r="A73" i="2"/>
  <c r="K73" i="2"/>
  <c r="A74" i="2"/>
  <c r="K74" i="2"/>
  <c r="A75" i="2"/>
  <c r="K75" i="2"/>
  <c r="A76" i="2"/>
  <c r="K76" i="2"/>
  <c r="A77" i="2"/>
  <c r="D77" i="2"/>
  <c r="K77" i="2"/>
  <c r="A78" i="2"/>
  <c r="D78" i="2"/>
  <c r="H78" i="2"/>
  <c r="K78" i="2"/>
  <c r="A79" i="2"/>
  <c r="D79" i="2"/>
  <c r="H79" i="2"/>
  <c r="K79" i="2"/>
  <c r="A80" i="2"/>
  <c r="D80" i="2"/>
  <c r="E80" i="2"/>
  <c r="K80" i="2"/>
  <c r="A81" i="2"/>
  <c r="D81" i="2"/>
  <c r="K81" i="2"/>
  <c r="A82" i="2"/>
  <c r="D82" i="2"/>
  <c r="K82" i="2"/>
  <c r="A83" i="2"/>
  <c r="D83" i="2"/>
  <c r="G83" i="2"/>
  <c r="K83" i="2"/>
  <c r="A84" i="2"/>
  <c r="D84" i="2"/>
  <c r="H84" i="2"/>
  <c r="K84" i="2"/>
  <c r="A85" i="2"/>
  <c r="D85" i="2"/>
  <c r="K85" i="2"/>
  <c r="A86" i="2"/>
  <c r="D86" i="2"/>
  <c r="K86" i="2"/>
  <c r="A87" i="2"/>
  <c r="D87" i="2"/>
  <c r="K87" i="2"/>
  <c r="A88" i="2"/>
  <c r="D88" i="2"/>
  <c r="I88" i="2"/>
  <c r="K88" i="2"/>
  <c r="A89" i="2"/>
  <c r="D89" i="2"/>
  <c r="E89" i="2"/>
  <c r="K89" i="2"/>
  <c r="A90" i="2"/>
  <c r="D90" i="2"/>
  <c r="K90" i="2"/>
  <c r="A91" i="2"/>
  <c r="D91" i="2"/>
  <c r="K91" i="2"/>
  <c r="A92" i="2"/>
  <c r="D92" i="2"/>
  <c r="K92" i="2"/>
  <c r="A93" i="2"/>
  <c r="D93" i="2"/>
  <c r="I93" i="2"/>
  <c r="K93" i="2"/>
  <c r="A94" i="2"/>
  <c r="D94" i="2"/>
  <c r="E94" i="2"/>
  <c r="K94" i="2"/>
  <c r="A95" i="2"/>
  <c r="D95" i="2"/>
  <c r="L95" i="2"/>
  <c r="K95" i="2"/>
  <c r="A96" i="2"/>
  <c r="D96" i="2"/>
  <c r="H96" i="2"/>
  <c r="K96" i="2"/>
  <c r="A97" i="2"/>
  <c r="D97" i="2"/>
  <c r="H97" i="2"/>
  <c r="K97" i="2"/>
  <c r="A98" i="2"/>
  <c r="D98" i="2"/>
  <c r="I98" i="2"/>
  <c r="K98" i="2"/>
  <c r="A99" i="2"/>
  <c r="D99" i="2"/>
  <c r="E99" i="2"/>
  <c r="K99" i="2"/>
  <c r="A100" i="2"/>
  <c r="D100" i="2"/>
  <c r="H100" i="2"/>
  <c r="K100" i="2"/>
  <c r="A101" i="2"/>
  <c r="D101" i="2"/>
  <c r="G101" i="2"/>
  <c r="K101" i="2"/>
  <c r="A102" i="2"/>
  <c r="D102" i="2"/>
  <c r="K102" i="2"/>
  <c r="A103" i="2"/>
  <c r="D103" i="2"/>
  <c r="K103" i="2"/>
  <c r="A104" i="2"/>
  <c r="D104" i="2"/>
  <c r="J104" i="2"/>
  <c r="K104" i="2"/>
  <c r="A105" i="2"/>
  <c r="D105" i="2"/>
  <c r="E105" i="2"/>
  <c r="K105" i="2"/>
  <c r="A106" i="2"/>
  <c r="D106" i="2"/>
  <c r="I106" i="2"/>
  <c r="K106" i="2"/>
  <c r="A107" i="2"/>
  <c r="D107" i="2"/>
  <c r="K107" i="2"/>
  <c r="A108" i="2"/>
  <c r="D108" i="2"/>
  <c r="E108" i="2"/>
  <c r="K108" i="2"/>
  <c r="A109" i="2"/>
  <c r="D109" i="2"/>
  <c r="E109" i="2"/>
  <c r="K109" i="2"/>
  <c r="A110" i="2"/>
  <c r="D110" i="2"/>
  <c r="K110" i="2"/>
  <c r="A111" i="2"/>
  <c r="D111" i="2"/>
  <c r="E111" i="2"/>
  <c r="K111" i="2"/>
  <c r="A112" i="2"/>
  <c r="D112" i="2"/>
  <c r="G112" i="2"/>
  <c r="K112" i="2"/>
  <c r="A113" i="2"/>
  <c r="D113" i="2"/>
  <c r="F113" i="2"/>
  <c r="K113" i="2"/>
  <c r="A114" i="2"/>
  <c r="D114" i="2"/>
  <c r="K114" i="2"/>
  <c r="A115" i="2"/>
  <c r="D115" i="2"/>
  <c r="K115" i="2"/>
  <c r="A116" i="2"/>
  <c r="D116" i="2"/>
  <c r="K116" i="2"/>
  <c r="A117" i="2"/>
  <c r="D117" i="2"/>
  <c r="G117" i="2"/>
  <c r="K117" i="2"/>
  <c r="A118" i="2"/>
  <c r="D118" i="2"/>
  <c r="H118" i="2"/>
  <c r="K118" i="2"/>
  <c r="A119" i="2"/>
  <c r="D119" i="2"/>
  <c r="E119" i="2"/>
  <c r="K119" i="2"/>
  <c r="A120" i="2"/>
  <c r="D120" i="2"/>
  <c r="K120" i="2"/>
  <c r="A121" i="2"/>
  <c r="D121" i="2"/>
  <c r="F121" i="2"/>
  <c r="K121" i="2"/>
  <c r="A122" i="2"/>
  <c r="D122" i="2"/>
  <c r="K122" i="2"/>
  <c r="A123" i="2"/>
  <c r="D123" i="2"/>
  <c r="K123" i="2"/>
  <c r="A124" i="2"/>
  <c r="D124" i="2"/>
  <c r="K124" i="2"/>
  <c r="A125" i="2"/>
  <c r="D125" i="2"/>
  <c r="H125" i="2"/>
  <c r="K125" i="2"/>
  <c r="A126" i="2"/>
  <c r="D126" i="2"/>
  <c r="K126" i="2"/>
  <c r="A127" i="2"/>
  <c r="D127" i="2"/>
  <c r="H127" i="2"/>
  <c r="K127" i="2"/>
  <c r="A128" i="2"/>
  <c r="D128" i="2"/>
  <c r="K128" i="2"/>
  <c r="A129" i="2"/>
  <c r="D129" i="2"/>
  <c r="J129" i="2"/>
  <c r="K129" i="2"/>
  <c r="A130" i="2"/>
  <c r="D130" i="2"/>
  <c r="K130" i="2"/>
  <c r="A131" i="2"/>
  <c r="D131" i="2"/>
  <c r="H131" i="2"/>
  <c r="K131" i="2"/>
  <c r="A132" i="2"/>
  <c r="D132" i="2"/>
  <c r="K132" i="2"/>
  <c r="A133" i="2"/>
  <c r="D133" i="2"/>
  <c r="K133" i="2"/>
  <c r="A134" i="2"/>
  <c r="D134" i="2"/>
  <c r="K134" i="2"/>
  <c r="A135" i="2"/>
  <c r="D135" i="2"/>
  <c r="E135" i="2"/>
  <c r="K135" i="2"/>
  <c r="A136" i="2"/>
  <c r="D136" i="2"/>
  <c r="K136" i="2"/>
  <c r="A137" i="2"/>
  <c r="D137" i="2"/>
  <c r="E137" i="2"/>
  <c r="K137" i="2"/>
  <c r="A138" i="2"/>
  <c r="D138" i="2"/>
  <c r="K138" i="2"/>
  <c r="A139" i="2"/>
  <c r="D139" i="2"/>
  <c r="K139" i="2"/>
  <c r="A140" i="2"/>
  <c r="D140" i="2"/>
  <c r="K140" i="2"/>
  <c r="A141" i="2"/>
  <c r="D141" i="2"/>
  <c r="K141" i="2"/>
  <c r="A142" i="2"/>
  <c r="D142" i="2"/>
  <c r="K142" i="2"/>
  <c r="A143" i="2"/>
  <c r="D143" i="2"/>
  <c r="H143" i="2"/>
  <c r="K143" i="2"/>
  <c r="A144" i="2"/>
  <c r="D144" i="2"/>
  <c r="K144" i="2"/>
  <c r="A145" i="2"/>
  <c r="D145" i="2"/>
  <c r="E145" i="2"/>
  <c r="K145" i="2"/>
  <c r="A146" i="2"/>
  <c r="D146" i="2"/>
  <c r="K146" i="2"/>
  <c r="A147" i="2"/>
  <c r="D147" i="2"/>
  <c r="I147" i="2"/>
  <c r="K147" i="2"/>
  <c r="A148" i="2"/>
  <c r="D148" i="2"/>
  <c r="K148" i="2"/>
  <c r="A149" i="2"/>
  <c r="D149" i="2"/>
  <c r="K149" i="2"/>
  <c r="A150" i="2"/>
  <c r="D150" i="2"/>
  <c r="H150" i="2"/>
  <c r="K150" i="2"/>
  <c r="A151" i="2"/>
  <c r="D151" i="2"/>
  <c r="K151" i="2"/>
  <c r="A152" i="2"/>
  <c r="D152" i="2"/>
  <c r="G152" i="2"/>
  <c r="K152" i="2"/>
  <c r="A153" i="2"/>
  <c r="D153" i="2"/>
  <c r="H153" i="2"/>
  <c r="K153" i="2"/>
  <c r="A154" i="2"/>
  <c r="D154" i="2"/>
  <c r="I154" i="2"/>
  <c r="K154" i="2"/>
  <c r="A155" i="2"/>
  <c r="D155" i="2"/>
  <c r="K155" i="2"/>
  <c r="A156" i="2"/>
  <c r="D156" i="2"/>
  <c r="K156" i="2"/>
  <c r="A157" i="2"/>
  <c r="D157" i="2"/>
  <c r="H157" i="2"/>
  <c r="K157" i="2"/>
  <c r="A158" i="2"/>
  <c r="D158" i="2"/>
  <c r="H158" i="2"/>
  <c r="K158" i="2"/>
  <c r="A159" i="2"/>
  <c r="D159" i="2"/>
  <c r="H159" i="2"/>
  <c r="K159" i="2"/>
  <c r="A160" i="2"/>
  <c r="D160" i="2"/>
  <c r="K160" i="2"/>
  <c r="A161" i="2"/>
  <c r="D161" i="2"/>
  <c r="I161" i="2"/>
  <c r="K161" i="2"/>
  <c r="A162" i="2"/>
  <c r="D162" i="2"/>
  <c r="K162" i="2"/>
  <c r="A163" i="2"/>
  <c r="D163" i="2"/>
  <c r="K163" i="2"/>
  <c r="A164" i="2"/>
  <c r="D164" i="2"/>
  <c r="K164" i="2"/>
  <c r="A165" i="2"/>
  <c r="D165" i="2"/>
  <c r="K165" i="2"/>
  <c r="A166" i="2"/>
  <c r="D166" i="2"/>
  <c r="H166" i="2"/>
  <c r="K166" i="2"/>
  <c r="A167" i="2"/>
  <c r="D167" i="2"/>
  <c r="K167" i="2"/>
  <c r="A168" i="2"/>
  <c r="D168" i="2"/>
  <c r="K168" i="2"/>
  <c r="A169" i="2"/>
  <c r="D169" i="2"/>
  <c r="K169" i="2"/>
  <c r="A170" i="2"/>
  <c r="D170" i="2"/>
  <c r="K170" i="2"/>
  <c r="A171" i="2"/>
  <c r="D171" i="2"/>
  <c r="K171" i="2"/>
  <c r="A172" i="2"/>
  <c r="D172" i="2"/>
  <c r="I172" i="2"/>
  <c r="K172" i="2"/>
  <c r="A173" i="2"/>
  <c r="D173" i="2"/>
  <c r="G173" i="2"/>
  <c r="K173" i="2"/>
  <c r="A174" i="2"/>
  <c r="D174" i="2"/>
  <c r="H174" i="2"/>
  <c r="K174" i="2"/>
  <c r="A175" i="2"/>
  <c r="D175" i="2"/>
  <c r="K175" i="2"/>
  <c r="A176" i="2"/>
  <c r="D176" i="2"/>
  <c r="K176" i="2"/>
  <c r="A177" i="2"/>
  <c r="D177" i="2"/>
  <c r="F177" i="2"/>
  <c r="K177" i="2"/>
  <c r="A178" i="2"/>
  <c r="D178" i="2"/>
  <c r="K178" i="2"/>
  <c r="A179" i="2"/>
  <c r="D179" i="2"/>
  <c r="G179" i="2"/>
  <c r="K179" i="2"/>
  <c r="A180" i="2"/>
  <c r="D180" i="2"/>
  <c r="K180" i="2"/>
  <c r="A181" i="2"/>
  <c r="D181" i="2"/>
  <c r="K181" i="2"/>
  <c r="A182" i="2"/>
  <c r="D182" i="2"/>
  <c r="H182" i="2"/>
  <c r="K182" i="2"/>
  <c r="A183" i="2"/>
  <c r="D183" i="2"/>
  <c r="K183" i="2"/>
  <c r="A184" i="2"/>
  <c r="D184" i="2"/>
  <c r="K184" i="2"/>
  <c r="A185" i="2"/>
  <c r="D185" i="2"/>
  <c r="E185" i="2"/>
  <c r="K185" i="2"/>
  <c r="A186" i="2"/>
  <c r="D186" i="2"/>
  <c r="I186" i="2"/>
  <c r="K186" i="2"/>
  <c r="A187" i="2"/>
  <c r="D187" i="2"/>
  <c r="H187" i="2"/>
  <c r="K187" i="2"/>
  <c r="A188" i="2"/>
  <c r="D188" i="2"/>
  <c r="H188" i="2"/>
  <c r="K188" i="2"/>
  <c r="A189" i="2"/>
  <c r="D189" i="2"/>
  <c r="K189" i="2"/>
  <c r="A190" i="2"/>
  <c r="D190" i="2"/>
  <c r="H190" i="2"/>
  <c r="K190" i="2"/>
  <c r="A191" i="2"/>
  <c r="D191" i="2"/>
  <c r="H191" i="2"/>
  <c r="K191" i="2"/>
  <c r="A192" i="2"/>
  <c r="D192" i="2"/>
  <c r="K192" i="2"/>
  <c r="A193" i="2"/>
  <c r="D193" i="2"/>
  <c r="K193" i="2"/>
  <c r="A194" i="2"/>
  <c r="D194" i="2"/>
  <c r="H194" i="2"/>
  <c r="K194" i="2"/>
  <c r="A195" i="2"/>
  <c r="D195" i="2"/>
  <c r="K195" i="2"/>
  <c r="A196" i="2"/>
  <c r="D196" i="2"/>
  <c r="K196" i="2"/>
  <c r="A197" i="2"/>
  <c r="D197" i="2"/>
  <c r="K197" i="2"/>
  <c r="A198" i="2"/>
  <c r="D198" i="2"/>
  <c r="K198" i="2"/>
  <c r="A199" i="2"/>
  <c r="D199" i="2"/>
  <c r="H199" i="2"/>
  <c r="K199" i="2"/>
  <c r="A200" i="2"/>
  <c r="D200" i="2"/>
  <c r="K200" i="2"/>
  <c r="A201" i="2"/>
  <c r="D201" i="2"/>
  <c r="K201" i="2"/>
  <c r="A202" i="2"/>
  <c r="D202" i="2"/>
  <c r="H202" i="2"/>
  <c r="K202" i="2"/>
  <c r="A203" i="2"/>
  <c r="D203" i="2"/>
  <c r="F203" i="2"/>
  <c r="K203" i="2"/>
  <c r="A204" i="2"/>
  <c r="D204" i="2"/>
  <c r="K204" i="2"/>
  <c r="A205" i="2"/>
  <c r="D205" i="2"/>
  <c r="E205" i="2"/>
  <c r="K205" i="2"/>
  <c r="A206" i="2"/>
  <c r="D206" i="2"/>
  <c r="H206" i="2"/>
  <c r="K206" i="2"/>
  <c r="A207" i="2"/>
  <c r="D207" i="2"/>
  <c r="H207" i="2"/>
  <c r="K207" i="2"/>
  <c r="A208" i="2"/>
  <c r="D208" i="2"/>
  <c r="K208" i="2"/>
  <c r="A209" i="2"/>
  <c r="D209" i="2"/>
  <c r="E209" i="2"/>
  <c r="K209" i="2"/>
  <c r="A210" i="2"/>
  <c r="D210" i="2"/>
  <c r="K210" i="2"/>
  <c r="A211" i="2"/>
  <c r="D211" i="2"/>
  <c r="K211" i="2"/>
  <c r="A212" i="2"/>
  <c r="D212" i="2"/>
  <c r="K212" i="2"/>
  <c r="A213" i="2"/>
  <c r="D213" i="2"/>
  <c r="F213" i="2"/>
  <c r="K213" i="2"/>
  <c r="A214" i="2"/>
  <c r="D214" i="2"/>
  <c r="E214" i="2"/>
  <c r="K214" i="2"/>
  <c r="A215" i="2"/>
  <c r="D215" i="2"/>
  <c r="F215" i="2"/>
  <c r="K215" i="2"/>
  <c r="A216" i="2"/>
  <c r="D216" i="2"/>
  <c r="K216" i="2"/>
  <c r="A217" i="2"/>
  <c r="D217" i="2"/>
  <c r="K217" i="2"/>
  <c r="A218" i="2"/>
  <c r="D218" i="2"/>
  <c r="F218" i="2"/>
  <c r="K218" i="2"/>
  <c r="A219" i="2"/>
  <c r="D219" i="2"/>
  <c r="F219" i="2"/>
  <c r="K219" i="2"/>
  <c r="A220" i="2"/>
  <c r="D220" i="2"/>
  <c r="G220" i="2"/>
  <c r="K220" i="2"/>
  <c r="A221" i="2"/>
  <c r="D221" i="2"/>
  <c r="E221" i="2"/>
  <c r="K221" i="2"/>
  <c r="A222" i="2"/>
  <c r="D222" i="2"/>
  <c r="K222" i="2"/>
  <c r="A223" i="2"/>
  <c r="D223" i="2"/>
  <c r="F223" i="2"/>
  <c r="K223" i="2"/>
  <c r="A224" i="2"/>
  <c r="D224" i="2"/>
  <c r="K224" i="2"/>
  <c r="A225" i="2"/>
  <c r="D225" i="2"/>
  <c r="K225" i="2"/>
  <c r="A226" i="2"/>
  <c r="D226" i="2"/>
  <c r="K226" i="2"/>
  <c r="A227" i="2"/>
  <c r="D227" i="2"/>
  <c r="H227" i="2"/>
  <c r="K227" i="2"/>
  <c r="A228" i="2"/>
  <c r="D228" i="2"/>
  <c r="K228" i="2"/>
  <c r="A229" i="2"/>
  <c r="D229" i="2"/>
  <c r="K229" i="2"/>
  <c r="A230" i="2"/>
  <c r="D230" i="2"/>
  <c r="E230" i="2"/>
  <c r="K230" i="2"/>
  <c r="A231" i="2"/>
  <c r="D231" i="2"/>
  <c r="F231" i="2"/>
  <c r="K231" i="2"/>
  <c r="A232" i="2"/>
  <c r="D232" i="2"/>
  <c r="G232" i="2"/>
  <c r="K232" i="2"/>
  <c r="A233" i="2"/>
  <c r="D233" i="2"/>
  <c r="K233" i="2"/>
  <c r="A234" i="2"/>
  <c r="D234" i="2"/>
  <c r="I234" i="2"/>
  <c r="K234" i="2"/>
  <c r="A235" i="2"/>
  <c r="D235" i="2"/>
  <c r="K235" i="2"/>
  <c r="A236" i="2"/>
  <c r="D236" i="2"/>
  <c r="G236" i="2"/>
  <c r="K236" i="2"/>
  <c r="A237" i="2"/>
  <c r="D237" i="2"/>
  <c r="K237" i="2"/>
  <c r="A238" i="2"/>
  <c r="D238" i="2"/>
  <c r="F238" i="2"/>
  <c r="K238" i="2"/>
  <c r="A239" i="2"/>
  <c r="D239" i="2"/>
  <c r="I239" i="2"/>
  <c r="K239" i="2"/>
  <c r="A240" i="2"/>
  <c r="D240" i="2"/>
  <c r="K240" i="2"/>
  <c r="A241" i="2"/>
  <c r="D241" i="2"/>
  <c r="E241" i="2"/>
  <c r="K241" i="2"/>
  <c r="A242" i="2"/>
  <c r="D242" i="2"/>
  <c r="K242" i="2"/>
  <c r="A243" i="2"/>
  <c r="D243" i="2"/>
  <c r="H243" i="2"/>
  <c r="K243" i="2"/>
  <c r="A244" i="2"/>
  <c r="D244" i="2"/>
  <c r="G244" i="2"/>
  <c r="K244" i="2"/>
  <c r="A245" i="2"/>
  <c r="D245" i="2"/>
  <c r="K245" i="2"/>
  <c r="A246" i="2"/>
  <c r="D246" i="2"/>
  <c r="K246" i="2"/>
  <c r="A247" i="2"/>
  <c r="D247" i="2"/>
  <c r="I247" i="2"/>
  <c r="K247" i="2"/>
  <c r="A248" i="2"/>
  <c r="D248" i="2"/>
  <c r="J248" i="2"/>
  <c r="K248" i="2"/>
  <c r="A249" i="2"/>
  <c r="D249" i="2"/>
  <c r="E249" i="2"/>
  <c r="K249" i="2"/>
  <c r="A250" i="2"/>
  <c r="D250" i="2"/>
  <c r="K250" i="2"/>
  <c r="A251" i="2"/>
  <c r="D251" i="2"/>
  <c r="I251" i="2"/>
  <c r="K251" i="2"/>
  <c r="A252" i="2"/>
  <c r="D252" i="2"/>
  <c r="K252" i="2"/>
  <c r="A253" i="2"/>
  <c r="D253" i="2"/>
  <c r="K253" i="2"/>
  <c r="A254" i="2"/>
  <c r="D254" i="2"/>
  <c r="G254" i="2"/>
  <c r="K254" i="2"/>
  <c r="A255" i="2"/>
  <c r="D255" i="2"/>
  <c r="E255" i="2"/>
  <c r="K255" i="2"/>
  <c r="A256" i="2"/>
  <c r="D256" i="2"/>
  <c r="F256" i="2"/>
  <c r="K256" i="2"/>
  <c r="A257" i="2"/>
  <c r="D257" i="2"/>
  <c r="K257" i="2"/>
  <c r="A258" i="2"/>
  <c r="D258" i="2"/>
  <c r="K258" i="2"/>
  <c r="A259" i="2"/>
  <c r="D259" i="2"/>
  <c r="K259" i="2"/>
  <c r="A260" i="2"/>
  <c r="D260" i="2"/>
  <c r="K260" i="2"/>
  <c r="A261" i="2"/>
  <c r="D261" i="2"/>
  <c r="F261" i="2"/>
  <c r="K261" i="2"/>
  <c r="A262" i="2"/>
  <c r="D262" i="2"/>
  <c r="K262" i="2"/>
  <c r="A263" i="2"/>
  <c r="D263" i="2"/>
  <c r="G263" i="2"/>
  <c r="K263" i="2"/>
  <c r="A264" i="2"/>
  <c r="D264" i="2"/>
  <c r="K264" i="2"/>
  <c r="A265" i="2"/>
  <c r="D265" i="2"/>
  <c r="I265" i="2"/>
  <c r="K265" i="2"/>
  <c r="A266" i="2"/>
  <c r="D266" i="2"/>
  <c r="G266" i="2"/>
  <c r="K266" i="2"/>
  <c r="A267" i="2"/>
  <c r="D267" i="2"/>
  <c r="H267" i="2"/>
  <c r="K267" i="2"/>
  <c r="A268" i="2"/>
  <c r="D268" i="2"/>
  <c r="E268" i="2"/>
  <c r="K268" i="2"/>
  <c r="A269" i="2"/>
  <c r="D269" i="2"/>
  <c r="K269" i="2"/>
  <c r="A270" i="2"/>
  <c r="D270" i="2"/>
  <c r="J270" i="2"/>
  <c r="K270" i="2"/>
  <c r="A271" i="2"/>
  <c r="D271" i="2"/>
  <c r="K271" i="2"/>
  <c r="A272" i="2"/>
  <c r="D272" i="2"/>
  <c r="J272" i="2"/>
  <c r="K272" i="2"/>
  <c r="A273" i="2"/>
  <c r="D273" i="2"/>
  <c r="K273" i="2"/>
  <c r="A274" i="2"/>
  <c r="D274" i="2"/>
  <c r="H274" i="2"/>
  <c r="K274" i="2"/>
  <c r="A275" i="2"/>
  <c r="D275" i="2"/>
  <c r="K275" i="2"/>
  <c r="A276" i="2"/>
  <c r="D276" i="2"/>
  <c r="G276" i="2"/>
  <c r="K276" i="2"/>
  <c r="A277" i="2"/>
  <c r="D277" i="2"/>
  <c r="M277" i="2"/>
  <c r="K277" i="2"/>
  <c r="A278" i="2"/>
  <c r="D278" i="2"/>
  <c r="G278" i="2"/>
  <c r="K278" i="2"/>
  <c r="A279" i="2"/>
  <c r="D279" i="2"/>
  <c r="K279" i="2"/>
  <c r="A280" i="2"/>
  <c r="D280" i="2"/>
  <c r="K280" i="2"/>
  <c r="A281" i="2"/>
  <c r="D281" i="2"/>
  <c r="K281" i="2"/>
  <c r="A282" i="2"/>
  <c r="D282" i="2"/>
  <c r="G282" i="2"/>
  <c r="K282" i="2"/>
  <c r="A283" i="2"/>
  <c r="D283" i="2"/>
  <c r="I283" i="2"/>
  <c r="K283" i="2"/>
  <c r="A284" i="2"/>
  <c r="D284" i="2"/>
  <c r="G284" i="2"/>
  <c r="K284" i="2"/>
  <c r="A285" i="2"/>
  <c r="D285" i="2"/>
  <c r="M285" i="2"/>
  <c r="K285" i="2"/>
  <c r="A286" i="2"/>
  <c r="D286" i="2"/>
  <c r="F286" i="2"/>
  <c r="K286" i="2"/>
  <c r="A287" i="2"/>
  <c r="D287" i="2"/>
  <c r="K287" i="2"/>
  <c r="A288" i="2"/>
  <c r="D288" i="2"/>
  <c r="K288" i="2"/>
  <c r="A289" i="2"/>
  <c r="D289" i="2"/>
  <c r="K289" i="2"/>
  <c r="A290" i="2"/>
  <c r="D290" i="2"/>
  <c r="K290" i="2"/>
  <c r="A291" i="2"/>
  <c r="D291" i="2"/>
  <c r="E291" i="2"/>
  <c r="K291" i="2"/>
  <c r="A292" i="2"/>
  <c r="D292" i="2"/>
  <c r="K292" i="2"/>
  <c r="A293" i="2"/>
  <c r="D293" i="2"/>
  <c r="E293" i="2"/>
  <c r="K293" i="2"/>
  <c r="A294" i="2"/>
  <c r="D294" i="2"/>
  <c r="K294" i="2"/>
  <c r="A295" i="2"/>
  <c r="D295" i="2"/>
  <c r="H295" i="2"/>
  <c r="K295" i="2"/>
  <c r="A296" i="2"/>
  <c r="D296" i="2"/>
  <c r="G296" i="2"/>
  <c r="K296" i="2"/>
  <c r="A297" i="2"/>
  <c r="D297" i="2"/>
  <c r="E297" i="2"/>
  <c r="K297" i="2"/>
  <c r="A298" i="2"/>
  <c r="D298" i="2"/>
  <c r="F298" i="2"/>
  <c r="K298" i="2"/>
  <c r="A299" i="2"/>
  <c r="D299" i="2"/>
  <c r="G299" i="2"/>
  <c r="K299" i="2"/>
  <c r="A300" i="2"/>
  <c r="D300" i="2"/>
  <c r="K300" i="2"/>
  <c r="A301" i="2"/>
  <c r="D301" i="2"/>
  <c r="K301" i="2"/>
  <c r="A302" i="2"/>
  <c r="D302" i="2"/>
  <c r="H302" i="2"/>
  <c r="K302" i="2"/>
  <c r="A303" i="2"/>
  <c r="D303" i="2"/>
  <c r="H303" i="2"/>
  <c r="K303" i="2"/>
  <c r="A304" i="2"/>
  <c r="D304" i="2"/>
  <c r="E304" i="2"/>
  <c r="K304" i="2"/>
  <c r="A305" i="2"/>
  <c r="D305" i="2"/>
  <c r="K305" i="2"/>
  <c r="A306" i="2"/>
  <c r="D306" i="2"/>
  <c r="E306" i="2"/>
  <c r="K306" i="2"/>
  <c r="A307" i="2"/>
  <c r="D307" i="2"/>
  <c r="J307" i="2"/>
  <c r="H307" i="2"/>
  <c r="K307" i="2"/>
  <c r="A308" i="2"/>
  <c r="D308" i="2"/>
  <c r="G308" i="2"/>
  <c r="K308" i="2"/>
  <c r="A309" i="2"/>
  <c r="D309" i="2"/>
  <c r="F309" i="2"/>
  <c r="K309" i="2"/>
  <c r="A310" i="2"/>
  <c r="D310" i="2"/>
  <c r="E310" i="2"/>
  <c r="K310" i="2"/>
  <c r="A311" i="2"/>
  <c r="D311" i="2"/>
  <c r="E311" i="2"/>
  <c r="K311" i="2"/>
  <c r="A312" i="2"/>
  <c r="D312" i="2"/>
  <c r="G312" i="2"/>
  <c r="K312" i="2"/>
  <c r="A313" i="2"/>
  <c r="D313" i="2"/>
  <c r="K313" i="2"/>
  <c r="A314" i="2"/>
  <c r="D314" i="2"/>
  <c r="E314" i="2"/>
  <c r="K314" i="2"/>
  <c r="A315" i="2"/>
  <c r="D315" i="2"/>
  <c r="I315" i="2"/>
  <c r="K315" i="2"/>
  <c r="A316" i="2"/>
  <c r="D316" i="2"/>
  <c r="K316" i="2"/>
  <c r="A317" i="2"/>
  <c r="D317" i="2"/>
  <c r="K317" i="2"/>
  <c r="A318" i="2"/>
  <c r="D318" i="2"/>
  <c r="K318" i="2"/>
  <c r="A319" i="2"/>
  <c r="D319" i="2"/>
  <c r="K319" i="2"/>
  <c r="A320" i="2"/>
  <c r="D320" i="2"/>
  <c r="H320" i="2"/>
  <c r="K320" i="2"/>
  <c r="A321" i="2"/>
  <c r="D321" i="2"/>
  <c r="K321" i="2"/>
  <c r="A322" i="2"/>
  <c r="D322" i="2"/>
  <c r="K322" i="2"/>
  <c r="A323" i="2"/>
  <c r="D323" i="2"/>
  <c r="K323" i="2"/>
  <c r="A324" i="2"/>
  <c r="D324" i="2"/>
  <c r="E324" i="2"/>
  <c r="K324" i="2"/>
  <c r="A325" i="2"/>
  <c r="D325" i="2"/>
  <c r="K325" i="2"/>
  <c r="A326" i="2"/>
  <c r="D326" i="2"/>
  <c r="K326" i="2"/>
  <c r="A327" i="2"/>
  <c r="D327" i="2"/>
  <c r="E327" i="2"/>
  <c r="K327" i="2"/>
  <c r="A328" i="2"/>
  <c r="D328" i="2"/>
  <c r="K328" i="2"/>
  <c r="A329" i="2"/>
  <c r="D329" i="2"/>
  <c r="H329" i="2"/>
  <c r="K329" i="2"/>
  <c r="A330" i="2"/>
  <c r="D330" i="2"/>
  <c r="K330" i="2"/>
  <c r="A331" i="2"/>
  <c r="D331" i="2"/>
  <c r="K331" i="2"/>
  <c r="A332" i="2"/>
  <c r="D332" i="2"/>
  <c r="J332" i="2"/>
  <c r="K332" i="2"/>
  <c r="A333" i="2"/>
  <c r="D333" i="2"/>
  <c r="F333" i="2"/>
  <c r="K333" i="2"/>
  <c r="A334" i="2"/>
  <c r="D334" i="2"/>
  <c r="G334" i="2"/>
  <c r="K334" i="2"/>
  <c r="A335" i="2"/>
  <c r="D335" i="2"/>
  <c r="F335" i="2"/>
  <c r="K335" i="2"/>
  <c r="A336" i="2"/>
  <c r="D336" i="2"/>
  <c r="E336" i="2"/>
  <c r="K336" i="2"/>
  <c r="A337" i="2"/>
  <c r="D337" i="2"/>
  <c r="H337" i="2"/>
  <c r="K337" i="2"/>
  <c r="A338" i="2"/>
  <c r="D338" i="2"/>
  <c r="G338" i="2"/>
  <c r="K338" i="2"/>
  <c r="A339" i="2"/>
  <c r="D339" i="2"/>
  <c r="K339" i="2"/>
  <c r="A340" i="2"/>
  <c r="D340" i="2"/>
  <c r="G340" i="2"/>
  <c r="K340" i="2"/>
  <c r="A341" i="2"/>
  <c r="D341" i="2"/>
  <c r="G341" i="2"/>
  <c r="K341" i="2"/>
  <c r="A342" i="2"/>
  <c r="D342" i="2"/>
  <c r="K342" i="2"/>
  <c r="A343" i="2"/>
  <c r="D343" i="2"/>
  <c r="F343" i="2"/>
  <c r="K343" i="2"/>
  <c r="A344" i="2"/>
  <c r="D344" i="2"/>
  <c r="F344" i="2"/>
  <c r="K344" i="2"/>
  <c r="A345" i="2"/>
  <c r="D345" i="2"/>
  <c r="E345" i="2"/>
  <c r="K345" i="2"/>
  <c r="A346" i="2"/>
  <c r="D346" i="2"/>
  <c r="M346" i="2"/>
  <c r="K346" i="2"/>
  <c r="A347" i="2"/>
  <c r="D347" i="2"/>
  <c r="G347" i="2"/>
  <c r="K347" i="2"/>
  <c r="A348" i="2"/>
  <c r="D348" i="2"/>
  <c r="K348" i="2"/>
  <c r="A349" i="2"/>
  <c r="D349" i="2"/>
  <c r="E349" i="2"/>
  <c r="K349" i="2"/>
  <c r="A350" i="2"/>
  <c r="D350" i="2"/>
  <c r="K350" i="2"/>
  <c r="A351" i="2"/>
  <c r="D351" i="2"/>
  <c r="K351" i="2"/>
  <c r="A352" i="2"/>
  <c r="D352" i="2"/>
  <c r="K352" i="2"/>
  <c r="A353" i="2"/>
  <c r="D353" i="2"/>
  <c r="J353" i="2"/>
  <c r="K353" i="2"/>
  <c r="A354" i="2"/>
  <c r="D354" i="2"/>
  <c r="K354" i="2"/>
  <c r="A355" i="2"/>
  <c r="D355" i="2"/>
  <c r="K355" i="2"/>
  <c r="A356" i="2"/>
  <c r="D356" i="2"/>
  <c r="K356" i="2"/>
  <c r="A357" i="2"/>
  <c r="D357" i="2"/>
  <c r="G357" i="2"/>
  <c r="K357" i="2"/>
  <c r="A358" i="2"/>
  <c r="D358" i="2"/>
  <c r="G358" i="2"/>
  <c r="K358" i="2"/>
  <c r="A359" i="2"/>
  <c r="D359" i="2"/>
  <c r="K359" i="2"/>
  <c r="A360" i="2"/>
  <c r="D360" i="2"/>
  <c r="K360" i="2"/>
  <c r="A361" i="2"/>
  <c r="D361" i="2"/>
  <c r="K361" i="2"/>
  <c r="A362" i="2"/>
  <c r="D362" i="2"/>
  <c r="E362" i="2"/>
  <c r="K362" i="2"/>
  <c r="A363" i="2"/>
  <c r="D363" i="2"/>
  <c r="I363" i="2"/>
  <c r="K363" i="2"/>
  <c r="A364" i="2"/>
  <c r="D364" i="2"/>
  <c r="E364" i="2"/>
  <c r="K364" i="2"/>
  <c r="A365" i="2"/>
  <c r="D365" i="2"/>
  <c r="I365" i="2"/>
  <c r="K365" i="2"/>
  <c r="A366" i="2"/>
  <c r="D366" i="2"/>
  <c r="E366" i="2"/>
  <c r="K366" i="2"/>
  <c r="A367" i="2"/>
  <c r="D367" i="2"/>
  <c r="E367" i="2"/>
  <c r="K367" i="2"/>
  <c r="A368" i="2"/>
  <c r="D368" i="2"/>
  <c r="E368" i="2"/>
  <c r="K368" i="2"/>
  <c r="A369" i="2"/>
  <c r="D369" i="2"/>
  <c r="K369" i="2"/>
  <c r="A370" i="2"/>
  <c r="D370" i="2"/>
  <c r="E370" i="2"/>
  <c r="K370" i="2"/>
  <c r="A371" i="2"/>
  <c r="D371" i="2"/>
  <c r="K371" i="2"/>
  <c r="A372" i="2"/>
  <c r="D372" i="2"/>
  <c r="I372" i="2"/>
  <c r="K372" i="2"/>
  <c r="A373" i="2"/>
  <c r="D373" i="2"/>
  <c r="F373" i="2"/>
  <c r="K373" i="2"/>
  <c r="A374" i="2"/>
  <c r="D374" i="2"/>
  <c r="E374" i="2"/>
  <c r="K374" i="2"/>
  <c r="A375" i="2"/>
  <c r="D375" i="2"/>
  <c r="E375" i="2"/>
  <c r="K375" i="2"/>
  <c r="A376" i="2"/>
  <c r="D376" i="2"/>
  <c r="K376" i="2"/>
  <c r="A377" i="2"/>
  <c r="D377" i="2"/>
  <c r="K377" i="2"/>
  <c r="A378" i="2"/>
  <c r="D378" i="2"/>
  <c r="K378" i="2"/>
  <c r="A379" i="2"/>
  <c r="D379" i="2"/>
  <c r="F379" i="2"/>
  <c r="K379" i="2"/>
  <c r="A380" i="2"/>
  <c r="D380" i="2"/>
  <c r="F380" i="2"/>
  <c r="K380" i="2"/>
  <c r="A381" i="2"/>
  <c r="D381" i="2"/>
  <c r="F381" i="2"/>
  <c r="K381" i="2"/>
  <c r="A382" i="2"/>
  <c r="D382" i="2"/>
  <c r="E382" i="2"/>
  <c r="K382" i="2"/>
  <c r="A383" i="2"/>
  <c r="D383" i="2"/>
  <c r="F383" i="2"/>
  <c r="K383" i="2"/>
  <c r="A384" i="2"/>
  <c r="D384" i="2"/>
  <c r="I384" i="2"/>
  <c r="K384" i="2"/>
  <c r="A385" i="2"/>
  <c r="D385" i="2"/>
  <c r="G385" i="2"/>
  <c r="K385" i="2"/>
  <c r="A386" i="2"/>
  <c r="D386" i="2"/>
  <c r="E386" i="2"/>
  <c r="K386" i="2"/>
  <c r="A387" i="2"/>
  <c r="D387" i="2"/>
  <c r="E387" i="2"/>
  <c r="K387" i="2"/>
  <c r="A388" i="2"/>
  <c r="D388" i="2"/>
  <c r="F388" i="2"/>
  <c r="K388" i="2"/>
  <c r="A389" i="2"/>
  <c r="D389" i="2"/>
  <c r="F389" i="2"/>
  <c r="K389" i="2"/>
  <c r="A390" i="2"/>
  <c r="D390" i="2"/>
  <c r="E390" i="2"/>
  <c r="K390" i="2"/>
  <c r="A391" i="2"/>
  <c r="D391" i="2"/>
  <c r="K391" i="2"/>
  <c r="A392" i="2"/>
  <c r="D392" i="2"/>
  <c r="K392" i="2"/>
  <c r="A393" i="2"/>
  <c r="D393" i="2"/>
  <c r="K393" i="2"/>
  <c r="A394" i="2"/>
  <c r="D394" i="2"/>
  <c r="F394" i="2"/>
  <c r="K394" i="2"/>
  <c r="A395" i="2"/>
  <c r="D395" i="2"/>
  <c r="G395" i="2"/>
  <c r="K395" i="2"/>
  <c r="A396" i="2"/>
  <c r="D396" i="2"/>
  <c r="F396" i="2"/>
  <c r="K396" i="2"/>
  <c r="A397" i="2"/>
  <c r="D397" i="2"/>
  <c r="F397" i="2"/>
  <c r="K397" i="2"/>
  <c r="A398" i="2"/>
  <c r="D398" i="2"/>
  <c r="E398" i="2"/>
  <c r="K398" i="2"/>
  <c r="A399" i="2"/>
  <c r="D399" i="2"/>
  <c r="F399" i="2"/>
  <c r="K399" i="2"/>
  <c r="A400" i="2"/>
  <c r="D400" i="2"/>
  <c r="I400" i="2"/>
  <c r="K400" i="2"/>
  <c r="A401" i="2"/>
  <c r="D401" i="2"/>
  <c r="E401" i="2"/>
  <c r="K401" i="2"/>
  <c r="A402" i="2"/>
  <c r="D402" i="2"/>
  <c r="E402" i="2"/>
  <c r="K402" i="2"/>
  <c r="A403" i="2"/>
  <c r="D403" i="2"/>
  <c r="E403" i="2"/>
  <c r="K403" i="2"/>
  <c r="A404" i="2"/>
  <c r="D404" i="2"/>
  <c r="F404" i="2"/>
  <c r="K404" i="2"/>
  <c r="A405" i="2"/>
  <c r="D405" i="2"/>
  <c r="K405" i="2"/>
  <c r="A406" i="2"/>
  <c r="D406" i="2"/>
  <c r="K406" i="2"/>
  <c r="A407" i="2"/>
  <c r="D407" i="2"/>
  <c r="K407" i="2"/>
  <c r="A408" i="2"/>
  <c r="D408" i="2"/>
  <c r="I408" i="2"/>
  <c r="K408" i="2"/>
  <c r="A409" i="2"/>
  <c r="D409" i="2"/>
  <c r="E409" i="2"/>
  <c r="K409" i="2"/>
  <c r="A410" i="2"/>
  <c r="D410" i="2"/>
  <c r="H410" i="2"/>
  <c r="K410" i="2"/>
  <c r="A411" i="2"/>
  <c r="D411" i="2"/>
  <c r="E411" i="2"/>
  <c r="K411" i="2"/>
  <c r="A412" i="2"/>
  <c r="D412" i="2"/>
  <c r="F412" i="2"/>
  <c r="K412" i="2"/>
  <c r="A413" i="2"/>
  <c r="D413" i="2"/>
  <c r="H413" i="2"/>
  <c r="K413" i="2"/>
  <c r="A414" i="2"/>
  <c r="D414" i="2"/>
  <c r="K414" i="2"/>
  <c r="A415" i="2"/>
  <c r="D415" i="2"/>
  <c r="K415" i="2"/>
  <c r="A416" i="2"/>
  <c r="D416" i="2"/>
  <c r="K416" i="2"/>
  <c r="A417" i="2"/>
  <c r="D417" i="2"/>
  <c r="K417" i="2"/>
  <c r="A418" i="2"/>
  <c r="D418" i="2"/>
  <c r="K418" i="2"/>
  <c r="A419" i="2"/>
  <c r="D419" i="2"/>
  <c r="E419" i="2"/>
  <c r="K419" i="2"/>
  <c r="A420" i="2"/>
  <c r="D420" i="2"/>
  <c r="F420" i="2"/>
  <c r="K420" i="2"/>
  <c r="A421" i="2"/>
  <c r="D421" i="2"/>
  <c r="F421" i="2"/>
  <c r="K421" i="2"/>
  <c r="A422" i="2"/>
  <c r="D422" i="2"/>
  <c r="E422" i="2"/>
  <c r="K422" i="2"/>
  <c r="A423" i="2"/>
  <c r="D423" i="2"/>
  <c r="K423" i="2"/>
  <c r="A424" i="2"/>
  <c r="D424" i="2"/>
  <c r="I424" i="2"/>
  <c r="K424" i="2"/>
  <c r="A425" i="2"/>
  <c r="D425" i="2"/>
  <c r="E425" i="2"/>
  <c r="K425" i="2"/>
  <c r="A426" i="2"/>
  <c r="D426" i="2"/>
  <c r="E426" i="2"/>
  <c r="K426" i="2"/>
  <c r="A427" i="2"/>
  <c r="D427" i="2"/>
  <c r="K427" i="2"/>
  <c r="A428" i="2"/>
  <c r="D428" i="2"/>
  <c r="J428" i="2"/>
  <c r="K428" i="2"/>
  <c r="A429" i="2"/>
  <c r="D429" i="2"/>
  <c r="M429" i="2"/>
  <c r="K429" i="2"/>
  <c r="A430" i="2"/>
  <c r="D430" i="2"/>
  <c r="K430" i="2"/>
  <c r="A431" i="2"/>
  <c r="D431" i="2"/>
  <c r="K431" i="2"/>
  <c r="A432" i="2"/>
  <c r="D432" i="2"/>
  <c r="K432" i="2"/>
  <c r="A433" i="2"/>
  <c r="D433" i="2"/>
  <c r="K433" i="2"/>
  <c r="A434" i="2"/>
  <c r="D434" i="2"/>
  <c r="K434" i="2"/>
  <c r="A435" i="2"/>
  <c r="D435" i="2"/>
  <c r="K435" i="2"/>
  <c r="A436" i="2"/>
  <c r="D436" i="2"/>
  <c r="K436" i="2"/>
  <c r="A437" i="2"/>
  <c r="D437" i="2"/>
  <c r="K437" i="2"/>
  <c r="A438" i="2"/>
  <c r="D438" i="2"/>
  <c r="K438" i="2"/>
  <c r="A439" i="2"/>
  <c r="D439" i="2"/>
  <c r="K439" i="2"/>
  <c r="A440" i="2"/>
  <c r="D440" i="2"/>
  <c r="K440" i="2"/>
  <c r="A441" i="2"/>
  <c r="D441" i="2"/>
  <c r="G441" i="2"/>
  <c r="K441" i="2"/>
  <c r="A442" i="2"/>
  <c r="D442" i="2"/>
  <c r="K442" i="2"/>
  <c r="A443" i="2"/>
  <c r="D443" i="2"/>
  <c r="K443" i="2"/>
  <c r="A444" i="2"/>
  <c r="D444" i="2"/>
  <c r="G444" i="2"/>
  <c r="K444" i="2"/>
  <c r="A445" i="2"/>
  <c r="D445" i="2"/>
  <c r="K445" i="2"/>
  <c r="A446" i="2"/>
  <c r="D446" i="2"/>
  <c r="K446" i="2"/>
  <c r="A447" i="2"/>
  <c r="D447" i="2"/>
  <c r="H447" i="2"/>
  <c r="K447" i="2"/>
  <c r="A448" i="2"/>
  <c r="D448" i="2"/>
  <c r="K448" i="2"/>
  <c r="A449" i="2"/>
  <c r="D449" i="2"/>
  <c r="K449" i="2"/>
  <c r="A450" i="2"/>
  <c r="D450" i="2"/>
  <c r="K450" i="2"/>
  <c r="A451" i="2"/>
  <c r="D451" i="2"/>
  <c r="H451" i="2"/>
  <c r="G451" i="2"/>
  <c r="K451" i="2"/>
  <c r="A452" i="2"/>
  <c r="D452" i="2"/>
  <c r="I452" i="2"/>
  <c r="K452" i="2"/>
  <c r="A453" i="2"/>
  <c r="D453" i="2"/>
  <c r="H453" i="2"/>
  <c r="K453" i="2"/>
  <c r="A454" i="2"/>
  <c r="D454" i="2"/>
  <c r="G454" i="2"/>
  <c r="K454" i="2"/>
  <c r="A455" i="2"/>
  <c r="D455" i="2"/>
  <c r="F455" i="2"/>
  <c r="K455" i="2"/>
  <c r="A456" i="2"/>
  <c r="D456" i="2"/>
  <c r="K456" i="2"/>
  <c r="A457" i="2"/>
  <c r="D457" i="2"/>
  <c r="E457" i="2"/>
  <c r="K457" i="2"/>
  <c r="A458" i="2"/>
  <c r="D458" i="2"/>
  <c r="E458" i="2"/>
  <c r="K458" i="2"/>
  <c r="A459" i="2"/>
  <c r="D459" i="2"/>
  <c r="H459" i="2"/>
  <c r="K459" i="2"/>
  <c r="A460" i="2"/>
  <c r="D460" i="2"/>
  <c r="I460" i="2"/>
  <c r="K460" i="2"/>
  <c r="A461" i="2"/>
  <c r="D461" i="2"/>
  <c r="H461" i="2"/>
  <c r="K461" i="2"/>
  <c r="A462" i="2"/>
  <c r="D462" i="2"/>
  <c r="G462" i="2"/>
  <c r="K462" i="2"/>
  <c r="A463" i="2"/>
  <c r="D463" i="2"/>
  <c r="F463" i="2"/>
  <c r="K463" i="2"/>
  <c r="A464" i="2"/>
  <c r="D464" i="2"/>
  <c r="K464" i="2"/>
  <c r="A465" i="2"/>
  <c r="D465" i="2"/>
  <c r="K465" i="2"/>
  <c r="A466" i="2"/>
  <c r="D466" i="2"/>
  <c r="H466" i="2"/>
  <c r="K466" i="2"/>
  <c r="A467" i="2"/>
  <c r="D467" i="2"/>
  <c r="G467" i="2"/>
  <c r="K467" i="2"/>
  <c r="A468" i="2"/>
  <c r="D468" i="2"/>
  <c r="I468" i="2"/>
  <c r="K468" i="2"/>
  <c r="A469" i="2"/>
  <c r="D469" i="2"/>
  <c r="K469" i="2"/>
  <c r="A470" i="2"/>
  <c r="D470" i="2"/>
  <c r="G470" i="2"/>
  <c r="K470" i="2"/>
  <c r="A471" i="2"/>
  <c r="D471" i="2"/>
  <c r="F471" i="2"/>
  <c r="K471" i="2"/>
  <c r="A472" i="2"/>
  <c r="D472" i="2"/>
  <c r="K472" i="2"/>
  <c r="A473" i="2"/>
  <c r="D473" i="2"/>
  <c r="K473" i="2"/>
  <c r="A474" i="2"/>
  <c r="D474" i="2"/>
  <c r="G474" i="2"/>
  <c r="K474" i="2"/>
  <c r="A475" i="2"/>
  <c r="D475" i="2"/>
  <c r="F475" i="2"/>
  <c r="K475" i="2"/>
  <c r="A476" i="2"/>
  <c r="D476" i="2"/>
  <c r="I476" i="2"/>
  <c r="K476" i="2"/>
  <c r="A477" i="2"/>
  <c r="D477" i="2"/>
  <c r="K477" i="2"/>
  <c r="A478" i="2"/>
  <c r="D478" i="2"/>
  <c r="G478" i="2"/>
  <c r="K478" i="2"/>
  <c r="A479" i="2"/>
  <c r="D479" i="2"/>
  <c r="F479" i="2"/>
  <c r="K479" i="2"/>
  <c r="A480" i="2"/>
  <c r="D480" i="2"/>
  <c r="K480" i="2"/>
  <c r="A481" i="2"/>
  <c r="D481" i="2"/>
  <c r="E481" i="2"/>
  <c r="K481" i="2"/>
  <c r="A482" i="2"/>
  <c r="D482" i="2"/>
  <c r="K482" i="2"/>
  <c r="A483" i="2"/>
  <c r="D483" i="2"/>
  <c r="E483" i="2"/>
  <c r="K483" i="2"/>
  <c r="A484" i="2"/>
  <c r="D484" i="2"/>
  <c r="I484" i="2"/>
  <c r="K484" i="2"/>
  <c r="A485" i="2"/>
  <c r="D485" i="2"/>
  <c r="K485" i="2"/>
  <c r="A486" i="2"/>
  <c r="D486" i="2"/>
  <c r="F486" i="2"/>
  <c r="K486" i="2"/>
  <c r="A487" i="2"/>
  <c r="D487" i="2"/>
  <c r="K487" i="2"/>
  <c r="A488" i="2"/>
  <c r="D488" i="2"/>
  <c r="K488" i="2"/>
  <c r="A489" i="2"/>
  <c r="D489" i="2"/>
  <c r="K489" i="2"/>
  <c r="A490" i="2"/>
  <c r="D490" i="2"/>
  <c r="K490" i="2"/>
  <c r="A491" i="2"/>
  <c r="D491" i="2"/>
  <c r="G491" i="2"/>
  <c r="K491" i="2"/>
  <c r="A492" i="2"/>
  <c r="D492" i="2"/>
  <c r="K492" i="2"/>
  <c r="A493" i="2"/>
  <c r="D493" i="2"/>
  <c r="K493" i="2"/>
  <c r="A494" i="2"/>
  <c r="D494" i="2"/>
  <c r="G494" i="2"/>
  <c r="K494" i="2"/>
  <c r="A495" i="2"/>
  <c r="D495" i="2"/>
  <c r="F495" i="2"/>
  <c r="K495" i="2"/>
  <c r="A496" i="2"/>
  <c r="D496" i="2"/>
  <c r="K496" i="2"/>
  <c r="A497" i="2"/>
  <c r="D497" i="2"/>
  <c r="E497" i="2"/>
  <c r="K497" i="2"/>
  <c r="A498" i="2"/>
  <c r="D498" i="2"/>
  <c r="K498" i="2"/>
  <c r="A499" i="2"/>
  <c r="D499" i="2"/>
  <c r="E499" i="2"/>
  <c r="K499" i="2"/>
  <c r="A500" i="2"/>
  <c r="D500" i="2"/>
  <c r="I500" i="2"/>
  <c r="K500" i="2"/>
  <c r="A501" i="2"/>
  <c r="D501" i="2"/>
  <c r="H501" i="2"/>
  <c r="K501" i="2"/>
  <c r="A502" i="2"/>
  <c r="D502" i="2"/>
  <c r="G502" i="2"/>
  <c r="K502" i="2"/>
  <c r="A503" i="2"/>
  <c r="D503" i="2"/>
  <c r="F503" i="2"/>
  <c r="K503" i="2"/>
  <c r="A504" i="2"/>
  <c r="D504" i="2"/>
  <c r="K504" i="2"/>
  <c r="A505" i="2"/>
  <c r="D505" i="2"/>
  <c r="E505" i="2"/>
  <c r="K505" i="2"/>
  <c r="A506" i="2"/>
  <c r="D506" i="2"/>
  <c r="E506" i="2"/>
  <c r="K506" i="2"/>
  <c r="A507" i="2"/>
  <c r="D507" i="2"/>
  <c r="K507" i="2"/>
  <c r="A508" i="2"/>
  <c r="D508" i="2"/>
  <c r="I508" i="2"/>
  <c r="K508" i="2"/>
  <c r="A509" i="2"/>
  <c r="D509" i="2"/>
  <c r="H509" i="2"/>
  <c r="K509" i="2"/>
  <c r="A510" i="2"/>
  <c r="D510" i="2"/>
  <c r="F510" i="2"/>
  <c r="K510" i="2"/>
  <c r="E7" i="11"/>
  <c r="C6" i="11"/>
  <c r="G207" i="8"/>
  <c r="S33" i="4"/>
  <c r="S49" i="4"/>
  <c r="S50" i="4"/>
  <c r="S51" i="4"/>
  <c r="S52" i="4"/>
  <c r="S53" i="4"/>
  <c r="S54" i="4"/>
  <c r="S55" i="4"/>
  <c r="S56" i="4"/>
  <c r="S57" i="4"/>
  <c r="S58" i="4"/>
  <c r="S59" i="4"/>
  <c r="S60" i="4"/>
  <c r="S61" i="4"/>
  <c r="S62" i="4"/>
  <c r="S63" i="4"/>
  <c r="S64" i="4"/>
  <c r="S65" i="4"/>
  <c r="S66" i="4"/>
  <c r="S67" i="4"/>
  <c r="S68" i="4"/>
  <c r="S69" i="4"/>
  <c r="S70" i="4"/>
  <c r="S71" i="4"/>
  <c r="S72" i="4"/>
  <c r="S73" i="4"/>
  <c r="S74" i="4"/>
  <c r="S75" i="4"/>
  <c r="S76" i="4"/>
  <c r="S77" i="4"/>
  <c r="S78" i="4"/>
  <c r="S79" i="4"/>
  <c r="S80" i="4"/>
  <c r="S81" i="4"/>
  <c r="S82" i="4"/>
  <c r="S83" i="4"/>
  <c r="S84" i="4"/>
  <c r="S85" i="4"/>
  <c r="S86" i="4"/>
  <c r="S87" i="4"/>
  <c r="S88" i="4"/>
  <c r="S89" i="4"/>
  <c r="S90" i="4"/>
  <c r="S91" i="4"/>
  <c r="S92" i="4"/>
  <c r="S93" i="4"/>
  <c r="S94" i="4"/>
  <c r="S95" i="4"/>
  <c r="S96" i="4"/>
  <c r="S97" i="4"/>
  <c r="S98" i="4"/>
  <c r="S99" i="4"/>
  <c r="S100" i="4"/>
  <c r="S101" i="4"/>
  <c r="S102" i="4"/>
  <c r="S103" i="4"/>
  <c r="S104" i="4"/>
  <c r="S105" i="4"/>
  <c r="S106" i="4"/>
  <c r="S107" i="4"/>
  <c r="S108" i="4"/>
  <c r="S109" i="4"/>
  <c r="S110" i="4"/>
  <c r="S111" i="4"/>
  <c r="S112" i="4"/>
  <c r="S113" i="4"/>
  <c r="S114" i="4"/>
  <c r="S115" i="4"/>
  <c r="S116" i="4"/>
  <c r="S117" i="4"/>
  <c r="S118" i="4"/>
  <c r="S119" i="4"/>
  <c r="S120" i="4"/>
  <c r="S121" i="4"/>
  <c r="S122" i="4"/>
  <c r="S123" i="4"/>
  <c r="S124" i="4"/>
  <c r="S125" i="4"/>
  <c r="S126" i="4"/>
  <c r="S127" i="4"/>
  <c r="S128" i="4"/>
  <c r="S129" i="4"/>
  <c r="S130" i="4"/>
  <c r="S131" i="4"/>
  <c r="S132" i="4"/>
  <c r="S133" i="4"/>
  <c r="S134" i="4"/>
  <c r="S135" i="4"/>
  <c r="S136" i="4"/>
  <c r="S137" i="4"/>
  <c r="S138" i="4"/>
  <c r="S139" i="4"/>
  <c r="S140" i="4"/>
  <c r="S141" i="4"/>
  <c r="S142" i="4"/>
  <c r="S143" i="4"/>
  <c r="S144" i="4"/>
  <c r="S145" i="4"/>
  <c r="S146" i="4"/>
  <c r="S147" i="4"/>
  <c r="S148" i="4"/>
  <c r="S149" i="4"/>
  <c r="S150" i="4"/>
  <c r="S151" i="4"/>
  <c r="S152" i="4"/>
  <c r="S153" i="4"/>
  <c r="S154" i="4"/>
  <c r="S155" i="4"/>
  <c r="S156" i="4"/>
  <c r="S157" i="4"/>
  <c r="S158" i="4"/>
  <c r="S159" i="4"/>
  <c r="S160" i="4"/>
  <c r="S161" i="4"/>
  <c r="S162" i="4"/>
  <c r="S163" i="4"/>
  <c r="S164" i="4"/>
  <c r="S165" i="4"/>
  <c r="S166" i="4"/>
  <c r="S167" i="4"/>
  <c r="S168" i="4"/>
  <c r="S169" i="4"/>
  <c r="S170" i="4"/>
  <c r="S171" i="4"/>
  <c r="S172" i="4"/>
  <c r="S173" i="4"/>
  <c r="S174" i="4"/>
  <c r="S175" i="4"/>
  <c r="S176" i="4"/>
  <c r="S177" i="4"/>
  <c r="S178" i="4"/>
  <c r="S179" i="4"/>
  <c r="S180" i="4"/>
  <c r="S181" i="4"/>
  <c r="S182" i="4"/>
  <c r="S183" i="4"/>
  <c r="S184" i="4"/>
  <c r="S185" i="4"/>
  <c r="S186" i="4"/>
  <c r="S187" i="4"/>
  <c r="S188" i="4"/>
  <c r="S189" i="4"/>
  <c r="S190" i="4"/>
  <c r="S191" i="4"/>
  <c r="S192" i="4"/>
  <c r="S193" i="4"/>
  <c r="S194" i="4"/>
  <c r="S195" i="4"/>
  <c r="S196" i="4"/>
  <c r="S197" i="4"/>
  <c r="S198" i="4"/>
  <c r="S199" i="4"/>
  <c r="S200" i="4"/>
  <c r="S201" i="4"/>
  <c r="S202" i="4"/>
  <c r="S203" i="4"/>
  <c r="S204" i="4"/>
  <c r="S205" i="4"/>
  <c r="S206" i="4"/>
  <c r="A8" i="7"/>
  <c r="O8" i="7"/>
  <c r="A10" i="7"/>
  <c r="O10" i="7"/>
  <c r="A11" i="7"/>
  <c r="O11" i="7"/>
  <c r="A12" i="7"/>
  <c r="O12" i="7"/>
  <c r="A13" i="7"/>
  <c r="O13" i="7"/>
  <c r="A14" i="7"/>
  <c r="O14" i="7"/>
  <c r="A15" i="7"/>
  <c r="O15" i="7"/>
  <c r="A16" i="7"/>
  <c r="O16" i="7"/>
  <c r="A17" i="7"/>
  <c r="O17" i="7"/>
  <c r="A18" i="7"/>
  <c r="O18" i="7"/>
  <c r="A19" i="7"/>
  <c r="O19" i="7"/>
  <c r="A20" i="7"/>
  <c r="O20" i="7"/>
  <c r="A21" i="7"/>
  <c r="O21" i="7"/>
  <c r="A22" i="7"/>
  <c r="O22" i="7"/>
  <c r="A23" i="7"/>
  <c r="O23" i="7"/>
  <c r="A24" i="7"/>
  <c r="O24" i="7"/>
  <c r="A25" i="7"/>
  <c r="O25" i="7"/>
  <c r="A26" i="7"/>
  <c r="O26" i="7"/>
  <c r="A27" i="7"/>
  <c r="O27" i="7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9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6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3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" i="9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" i="9"/>
  <c r="B40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E18" i="11"/>
  <c r="B18" i="11"/>
  <c r="B17" i="11"/>
  <c r="B15" i="11"/>
  <c r="B14" i="11"/>
  <c r="B13" i="11"/>
  <c r="B12" i="11"/>
  <c r="B11" i="11"/>
  <c r="B10" i="11"/>
  <c r="B9" i="11"/>
  <c r="B8" i="11"/>
  <c r="B6" i="11"/>
  <c r="B7" i="11"/>
  <c r="D14" i="12"/>
  <c r="D1" i="8"/>
  <c r="P363" i="6"/>
  <c r="H31" i="10"/>
  <c r="H30" i="10"/>
  <c r="H29" i="10"/>
  <c r="H28" i="10"/>
  <c r="H27" i="10"/>
  <c r="H26" i="10"/>
  <c r="F31" i="10"/>
  <c r="F30" i="10"/>
  <c r="F29" i="10"/>
  <c r="F28" i="10"/>
  <c r="F27" i="10"/>
  <c r="F26" i="10"/>
  <c r="D31" i="10"/>
  <c r="D30" i="10"/>
  <c r="D29" i="10"/>
  <c r="D28" i="10"/>
  <c r="D27" i="10"/>
  <c r="D26" i="10"/>
  <c r="H25" i="10"/>
  <c r="F25" i="10"/>
  <c r="D25" i="10"/>
  <c r="D12" i="12"/>
  <c r="M10" i="12"/>
  <c r="E10" i="12"/>
  <c r="D8" i="12"/>
  <c r="D18" i="10"/>
  <c r="B1" i="11" s="1"/>
  <c r="A4" i="7"/>
  <c r="O4" i="7" s="1"/>
  <c r="B4" i="7"/>
  <c r="A5" i="7"/>
  <c r="O5" i="7" s="1"/>
  <c r="B5" i="7"/>
  <c r="A6" i="7"/>
  <c r="O6" i="7" s="1"/>
  <c r="B6" i="7"/>
  <c r="A7" i="7"/>
  <c r="O7" i="7" s="1"/>
  <c r="B7" i="7"/>
  <c r="B8" i="7"/>
  <c r="A9" i="7"/>
  <c r="O9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3" i="7"/>
  <c r="A3" i="7"/>
  <c r="O3" i="7" s="1"/>
  <c r="D3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4" i="4"/>
  <c r="R125" i="4"/>
  <c r="R126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1" i="4"/>
  <c r="R152" i="4"/>
  <c r="R153" i="4"/>
  <c r="R154" i="4"/>
  <c r="R155" i="4"/>
  <c r="R156" i="4"/>
  <c r="R157" i="4"/>
  <c r="R158" i="4"/>
  <c r="R159" i="4"/>
  <c r="R160" i="4"/>
  <c r="R161" i="4"/>
  <c r="R162" i="4"/>
  <c r="R163" i="4"/>
  <c r="R164" i="4"/>
  <c r="R165" i="4"/>
  <c r="R166" i="4"/>
  <c r="R167" i="4"/>
  <c r="R168" i="4"/>
  <c r="R169" i="4"/>
  <c r="R170" i="4"/>
  <c r="R171" i="4"/>
  <c r="R172" i="4"/>
  <c r="R173" i="4"/>
  <c r="R174" i="4"/>
  <c r="R175" i="4"/>
  <c r="R176" i="4"/>
  <c r="R177" i="4"/>
  <c r="R178" i="4"/>
  <c r="R179" i="4"/>
  <c r="R180" i="4"/>
  <c r="R181" i="4"/>
  <c r="R182" i="4"/>
  <c r="R183" i="4"/>
  <c r="R184" i="4"/>
  <c r="R185" i="4"/>
  <c r="R186" i="4"/>
  <c r="R187" i="4"/>
  <c r="R188" i="4"/>
  <c r="R189" i="4"/>
  <c r="R190" i="4"/>
  <c r="R191" i="4"/>
  <c r="R192" i="4"/>
  <c r="R193" i="4"/>
  <c r="R194" i="4"/>
  <c r="R195" i="4"/>
  <c r="R196" i="4"/>
  <c r="R197" i="4"/>
  <c r="R198" i="4"/>
  <c r="R199" i="4"/>
  <c r="R200" i="4"/>
  <c r="R201" i="4"/>
  <c r="R202" i="4"/>
  <c r="R203" i="4"/>
  <c r="R204" i="4"/>
  <c r="R205" i="4"/>
  <c r="R206" i="4"/>
  <c r="D21" i="12"/>
  <c r="N1" i="11"/>
  <c r="D20" i="10"/>
  <c r="D19" i="10"/>
  <c r="B7" i="8"/>
  <c r="C7" i="8"/>
  <c r="B8" i="8"/>
  <c r="B9" i="8"/>
  <c r="C9" i="8"/>
  <c r="B10" i="8"/>
  <c r="B11" i="8"/>
  <c r="B12" i="8"/>
  <c r="C12" i="8"/>
  <c r="B13" i="8"/>
  <c r="C13" i="8"/>
  <c r="B14" i="8"/>
  <c r="C14" i="8"/>
  <c r="B15" i="8"/>
  <c r="B16" i="8"/>
  <c r="B17" i="8"/>
  <c r="C17" i="8"/>
  <c r="B18" i="8"/>
  <c r="B19" i="8"/>
  <c r="B20" i="8"/>
  <c r="B21" i="8"/>
  <c r="B22" i="8"/>
  <c r="B23" i="8"/>
  <c r="B24" i="8"/>
  <c r="B25" i="8"/>
  <c r="B26" i="8"/>
  <c r="H26" i="8"/>
  <c r="B27" i="8"/>
  <c r="B28" i="8"/>
  <c r="H28" i="8"/>
  <c r="B29" i="8"/>
  <c r="B30" i="8"/>
  <c r="B31" i="8"/>
  <c r="B32" i="8"/>
  <c r="B33" i="8"/>
  <c r="H33" i="8"/>
  <c r="C33" i="8"/>
  <c r="B34" i="8"/>
  <c r="B35" i="8"/>
  <c r="B36" i="8"/>
  <c r="B37" i="8"/>
  <c r="B38" i="8"/>
  <c r="B39" i="8"/>
  <c r="B40" i="8"/>
  <c r="B41" i="8"/>
  <c r="H41" i="8"/>
  <c r="B42" i="8"/>
  <c r="B43" i="8"/>
  <c r="B44" i="8"/>
  <c r="B45" i="8"/>
  <c r="B46" i="8"/>
  <c r="B47" i="8"/>
  <c r="H47" i="8"/>
  <c r="B48" i="8"/>
  <c r="B49" i="8"/>
  <c r="B50" i="8"/>
  <c r="B51" i="8"/>
  <c r="B52" i="8"/>
  <c r="B53" i="8"/>
  <c r="C53" i="8"/>
  <c r="B54" i="8"/>
  <c r="C54" i="8"/>
  <c r="B55" i="8"/>
  <c r="B56" i="8"/>
  <c r="B57" i="8"/>
  <c r="H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H73" i="8"/>
  <c r="B74" i="8"/>
  <c r="H74" i="8"/>
  <c r="B75" i="8"/>
  <c r="B76" i="8"/>
  <c r="B77" i="8"/>
  <c r="B78" i="8"/>
  <c r="B79" i="8"/>
  <c r="B80" i="8"/>
  <c r="B81" i="8"/>
  <c r="H81" i="8"/>
  <c r="B82" i="8"/>
  <c r="B83" i="8"/>
  <c r="B84" i="8"/>
  <c r="B85" i="8"/>
  <c r="B86" i="8"/>
  <c r="B87" i="8"/>
  <c r="B88" i="8"/>
  <c r="B89" i="8"/>
  <c r="H89" i="8"/>
  <c r="B90" i="8"/>
  <c r="B91" i="8"/>
  <c r="B92" i="8"/>
  <c r="B93" i="8"/>
  <c r="B94" i="8"/>
  <c r="B95" i="8"/>
  <c r="B96" i="8"/>
  <c r="B97" i="8"/>
  <c r="H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H114" i="8"/>
  <c r="B115" i="8"/>
  <c r="B116" i="8"/>
  <c r="B117" i="8"/>
  <c r="B118" i="8"/>
  <c r="B119" i="8"/>
  <c r="B120" i="8"/>
  <c r="B121" i="8"/>
  <c r="B122" i="8"/>
  <c r="H122" i="8"/>
  <c r="B123" i="8"/>
  <c r="B124" i="8"/>
  <c r="B125" i="8"/>
  <c r="B126" i="8"/>
  <c r="B127" i="8"/>
  <c r="B128" i="8"/>
  <c r="B129" i="8"/>
  <c r="B130" i="8"/>
  <c r="H130" i="8"/>
  <c r="C130" i="8"/>
  <c r="B131" i="8"/>
  <c r="B132" i="8"/>
  <c r="B133" i="8"/>
  <c r="C133" i="8"/>
  <c r="B134" i="8"/>
  <c r="B135" i="8"/>
  <c r="H135" i="8"/>
  <c r="B136" i="8"/>
  <c r="B137" i="8"/>
  <c r="B138" i="8"/>
  <c r="B139" i="8"/>
  <c r="B140" i="8"/>
  <c r="B141" i="8"/>
  <c r="B142" i="8"/>
  <c r="B143" i="8"/>
  <c r="B144" i="8"/>
  <c r="B14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C158" i="8"/>
  <c r="B159" i="8"/>
  <c r="B160" i="8"/>
  <c r="B161" i="8"/>
  <c r="H161" i="8"/>
  <c r="B162" i="8"/>
  <c r="C162" i="8"/>
  <c r="B163" i="8"/>
  <c r="C163" i="8"/>
  <c r="B164" i="8"/>
  <c r="B165" i="8"/>
  <c r="B166" i="8"/>
  <c r="B167" i="8"/>
  <c r="B168" i="8"/>
  <c r="B169" i="8"/>
  <c r="H169" i="8"/>
  <c r="B170" i="8"/>
  <c r="B171" i="8"/>
  <c r="B172" i="8"/>
  <c r="B173" i="8"/>
  <c r="B174" i="8"/>
  <c r="C174" i="8"/>
  <c r="B175" i="8"/>
  <c r="B176" i="8"/>
  <c r="B177" i="8"/>
  <c r="B178" i="8"/>
  <c r="C178" i="8"/>
  <c r="B179" i="8"/>
  <c r="B180" i="8"/>
  <c r="B181" i="8"/>
  <c r="B182" i="8"/>
  <c r="B183" i="8"/>
  <c r="B184" i="8"/>
  <c r="B185" i="8"/>
  <c r="H185" i="8"/>
  <c r="B186" i="8"/>
  <c r="B187" i="8"/>
  <c r="B188" i="8"/>
  <c r="C188" i="8"/>
  <c r="B189" i="8"/>
  <c r="B190" i="8"/>
  <c r="B191" i="8"/>
  <c r="B192" i="8"/>
  <c r="B193" i="8"/>
  <c r="H193" i="8"/>
  <c r="B194" i="8"/>
  <c r="B195" i="8"/>
  <c r="B196" i="8"/>
  <c r="B197" i="8"/>
  <c r="B198" i="8"/>
  <c r="B199" i="8"/>
  <c r="B200" i="8"/>
  <c r="B201" i="8"/>
  <c r="B202" i="8"/>
  <c r="B203" i="8"/>
  <c r="B204" i="8"/>
  <c r="B6" i="8"/>
  <c r="D4" i="8"/>
  <c r="C182" i="8"/>
  <c r="C165" i="8"/>
  <c r="C88" i="8"/>
  <c r="C94" i="8"/>
  <c r="C83" i="8"/>
  <c r="C125" i="8"/>
  <c r="C79" i="8"/>
  <c r="C126" i="8"/>
  <c r="C115" i="8"/>
  <c r="C91" i="8"/>
  <c r="C72" i="8"/>
  <c r="C44" i="8"/>
  <c r="W2" i="7"/>
  <c r="H20" i="4"/>
  <c r="F22" i="13" s="1"/>
  <c r="I20" i="4"/>
  <c r="J20" i="4"/>
  <c r="H22" i="13" s="1"/>
  <c r="K20" i="4"/>
  <c r="E22" i="13"/>
  <c r="R20" i="4"/>
  <c r="L20" i="4"/>
  <c r="D22" i="13" s="1"/>
  <c r="M20" i="4"/>
  <c r="I22" i="13" s="1"/>
  <c r="N20" i="4"/>
  <c r="H21" i="4"/>
  <c r="F23" i="13" s="1"/>
  <c r="I21" i="4"/>
  <c r="G23" i="13" s="1"/>
  <c r="J21" i="4"/>
  <c r="H23" i="13" s="1"/>
  <c r="K21" i="4"/>
  <c r="E23" i="13" s="1"/>
  <c r="R21" i="4"/>
  <c r="L21" i="4"/>
  <c r="D23" i="13" s="1"/>
  <c r="M21" i="4"/>
  <c r="I23" i="13" s="1"/>
  <c r="N21" i="4"/>
  <c r="G20" i="8"/>
  <c r="H22" i="4"/>
  <c r="F24" i="13" s="1"/>
  <c r="I22" i="4"/>
  <c r="J22" i="4"/>
  <c r="E21" i="8"/>
  <c r="K22" i="4"/>
  <c r="E24" i="13" s="1"/>
  <c r="R22" i="4"/>
  <c r="L22" i="4"/>
  <c r="D24" i="13" s="1"/>
  <c r="M22" i="4"/>
  <c r="F21" i="8" s="1"/>
  <c r="N22" i="4"/>
  <c r="G21" i="8" s="1"/>
  <c r="H23" i="4"/>
  <c r="F25" i="13" s="1"/>
  <c r="I23" i="4"/>
  <c r="G25" i="13" s="1"/>
  <c r="J23" i="4"/>
  <c r="K23" i="4"/>
  <c r="E25" i="13"/>
  <c r="R23" i="4"/>
  <c r="L23" i="4"/>
  <c r="D25" i="13"/>
  <c r="M23" i="4"/>
  <c r="I25" i="13" s="1"/>
  <c r="N23" i="4"/>
  <c r="G22" i="8" s="1"/>
  <c r="H24" i="4"/>
  <c r="F26" i="13"/>
  <c r="I24" i="4"/>
  <c r="G26" i="13" s="1"/>
  <c r="J24" i="4"/>
  <c r="H26" i="13" s="1"/>
  <c r="K24" i="4"/>
  <c r="E26" i="13" s="1"/>
  <c r="R24" i="4"/>
  <c r="L24" i="4"/>
  <c r="D26" i="13" s="1"/>
  <c r="M24" i="4"/>
  <c r="F23" i="8"/>
  <c r="N24" i="4"/>
  <c r="G23" i="8" s="1"/>
  <c r="H25" i="4"/>
  <c r="F27" i="13"/>
  <c r="I25" i="4"/>
  <c r="J25" i="4"/>
  <c r="E24" i="8" s="1"/>
  <c r="K25" i="4"/>
  <c r="E27" i="13" s="1"/>
  <c r="R25" i="4"/>
  <c r="L25" i="4"/>
  <c r="D27" i="13" s="1"/>
  <c r="M25" i="4"/>
  <c r="F24" i="8" s="1"/>
  <c r="N25" i="4"/>
  <c r="G24" i="8"/>
  <c r="H26" i="4"/>
  <c r="F28" i="13"/>
  <c r="I26" i="4"/>
  <c r="G28" i="13"/>
  <c r="J26" i="4"/>
  <c r="H28" i="13" s="1"/>
  <c r="K26" i="4"/>
  <c r="E28" i="13" s="1"/>
  <c r="R26" i="4"/>
  <c r="L26" i="4"/>
  <c r="D28" i="13" s="1"/>
  <c r="M26" i="4"/>
  <c r="I28" i="13" s="1"/>
  <c r="N26" i="4"/>
  <c r="G25" i="8" s="1"/>
  <c r="H27" i="4"/>
  <c r="F29" i="13" s="1"/>
  <c r="I27" i="4"/>
  <c r="G29" i="13" s="1"/>
  <c r="J27" i="4"/>
  <c r="E26" i="8" s="1"/>
  <c r="K27" i="4"/>
  <c r="E29" i="13" s="1"/>
  <c r="R27" i="4"/>
  <c r="L27" i="4"/>
  <c r="D29" i="13" s="1"/>
  <c r="M27" i="4"/>
  <c r="F26" i="8" s="1"/>
  <c r="N27" i="4"/>
  <c r="G26" i="8" s="1"/>
  <c r="H28" i="4"/>
  <c r="F30" i="13" s="1"/>
  <c r="I28" i="4"/>
  <c r="G30" i="13" s="1"/>
  <c r="J28" i="4"/>
  <c r="K28" i="4"/>
  <c r="E30" i="13" s="1"/>
  <c r="R28" i="4"/>
  <c r="L28" i="4"/>
  <c r="D30" i="13" s="1"/>
  <c r="M28" i="4"/>
  <c r="N28" i="4"/>
  <c r="H29" i="4"/>
  <c r="F31" i="13" s="1"/>
  <c r="I29" i="4"/>
  <c r="G31" i="13" s="1"/>
  <c r="J29" i="4"/>
  <c r="H31" i="13" s="1"/>
  <c r="K29" i="4"/>
  <c r="E31" i="13" s="1"/>
  <c r="R29" i="4"/>
  <c r="L29" i="4"/>
  <c r="D31" i="13" s="1"/>
  <c r="M29" i="4"/>
  <c r="I31" i="13" s="1"/>
  <c r="N29" i="4"/>
  <c r="G28" i="8" s="1"/>
  <c r="H30" i="4"/>
  <c r="F32" i="13" s="1"/>
  <c r="I30" i="4"/>
  <c r="G32" i="13" s="1"/>
  <c r="J30" i="4"/>
  <c r="E29" i="8" s="1"/>
  <c r="K30" i="4"/>
  <c r="E32" i="13" s="1"/>
  <c r="R30" i="4"/>
  <c r="L30" i="4"/>
  <c r="D32" i="13"/>
  <c r="M30" i="4"/>
  <c r="I32" i="13" s="1"/>
  <c r="N30" i="4"/>
  <c r="G29" i="8" s="1"/>
  <c r="H31" i="4"/>
  <c r="F33" i="13" s="1"/>
  <c r="I31" i="4"/>
  <c r="G33" i="13" s="1"/>
  <c r="J31" i="4"/>
  <c r="H33" i="13" s="1"/>
  <c r="K31" i="4"/>
  <c r="E33" i="13" s="1"/>
  <c r="R31" i="4"/>
  <c r="L31" i="4"/>
  <c r="D33" i="13" s="1"/>
  <c r="M31" i="4"/>
  <c r="F30" i="8" s="1"/>
  <c r="N31" i="4"/>
  <c r="G30" i="8" s="1"/>
  <c r="H32" i="4"/>
  <c r="F34" i="13" s="1"/>
  <c r="I32" i="4"/>
  <c r="G34" i="13" s="1"/>
  <c r="J32" i="4"/>
  <c r="E31" i="8" s="1"/>
  <c r="K32" i="4"/>
  <c r="E34" i="13" s="1"/>
  <c r="R32" i="4"/>
  <c r="L32" i="4"/>
  <c r="D34" i="13" s="1"/>
  <c r="M32" i="4"/>
  <c r="N32" i="4"/>
  <c r="H33" i="4"/>
  <c r="F35" i="13" s="1"/>
  <c r="I33" i="4"/>
  <c r="G35" i="13" s="1"/>
  <c r="J33" i="4"/>
  <c r="H35" i="13" s="1"/>
  <c r="K33" i="4"/>
  <c r="E35" i="13" s="1"/>
  <c r="R33" i="4"/>
  <c r="L33" i="4"/>
  <c r="D35" i="13" s="1"/>
  <c r="M33" i="4"/>
  <c r="F32" i="8" s="1"/>
  <c r="N33" i="4"/>
  <c r="G32" i="8" s="1"/>
  <c r="H34" i="4"/>
  <c r="F36" i="13" s="1"/>
  <c r="I34" i="4"/>
  <c r="G36" i="13" s="1"/>
  <c r="J34" i="4"/>
  <c r="E33" i="8" s="1"/>
  <c r="K34" i="4"/>
  <c r="E36" i="13" s="1"/>
  <c r="R34" i="4"/>
  <c r="L34" i="4"/>
  <c r="D36" i="13" s="1"/>
  <c r="M34" i="4"/>
  <c r="F33" i="8" s="1"/>
  <c r="N34" i="4"/>
  <c r="G33" i="8" s="1"/>
  <c r="H35" i="4"/>
  <c r="F37" i="13" s="1"/>
  <c r="I35" i="4"/>
  <c r="G37" i="13" s="1"/>
  <c r="J35" i="4"/>
  <c r="H37" i="13" s="1"/>
  <c r="K35" i="4"/>
  <c r="E37" i="13" s="1"/>
  <c r="R35" i="4"/>
  <c r="L35" i="4"/>
  <c r="D37" i="13" s="1"/>
  <c r="M35" i="4"/>
  <c r="I37" i="13"/>
  <c r="N35" i="4"/>
  <c r="H36" i="4"/>
  <c r="F38" i="13" s="1"/>
  <c r="I36" i="4"/>
  <c r="G38" i="13" s="1"/>
  <c r="J36" i="4"/>
  <c r="H38" i="13" s="1"/>
  <c r="K36" i="4"/>
  <c r="E38" i="13" s="1"/>
  <c r="R36" i="4"/>
  <c r="L36" i="4"/>
  <c r="D38" i="13" s="1"/>
  <c r="M36" i="4"/>
  <c r="I38" i="13" s="1"/>
  <c r="N36" i="4"/>
  <c r="G35" i="8" s="1"/>
  <c r="H37" i="4"/>
  <c r="F39" i="13"/>
  <c r="I37" i="4"/>
  <c r="G39" i="13"/>
  <c r="J37" i="4"/>
  <c r="H39" i="13" s="1"/>
  <c r="K37" i="4"/>
  <c r="E39" i="13" s="1"/>
  <c r="R37" i="4"/>
  <c r="L37" i="4"/>
  <c r="D39" i="13" s="1"/>
  <c r="M37" i="4"/>
  <c r="F36" i="8" s="1"/>
  <c r="N37" i="4"/>
  <c r="G36" i="8" s="1"/>
  <c r="H38" i="4"/>
  <c r="F40" i="13" s="1"/>
  <c r="I38" i="4"/>
  <c r="G40" i="13" s="1"/>
  <c r="J38" i="4"/>
  <c r="E37" i="8" s="1"/>
  <c r="K38" i="4"/>
  <c r="E40" i="13"/>
  <c r="R38" i="4"/>
  <c r="L38" i="4"/>
  <c r="D40" i="13" s="1"/>
  <c r="M38" i="4"/>
  <c r="F37" i="8" s="1"/>
  <c r="N38" i="4"/>
  <c r="G37" i="8" s="1"/>
  <c r="H39" i="4"/>
  <c r="F41" i="13"/>
  <c r="I39" i="4"/>
  <c r="G41" i="13"/>
  <c r="J39" i="4"/>
  <c r="H41" i="13" s="1"/>
  <c r="K39" i="4"/>
  <c r="E41" i="13" s="1"/>
  <c r="R39" i="4"/>
  <c r="L39" i="4"/>
  <c r="D41" i="13" s="1"/>
  <c r="M39" i="4"/>
  <c r="I41" i="13" s="1"/>
  <c r="N39" i="4"/>
  <c r="G38" i="8"/>
  <c r="H40" i="4"/>
  <c r="F42" i="13" s="1"/>
  <c r="I40" i="4"/>
  <c r="J40" i="4"/>
  <c r="H42" i="13"/>
  <c r="K40" i="4"/>
  <c r="E42" i="13" s="1"/>
  <c r="R40" i="4"/>
  <c r="L40" i="4"/>
  <c r="D42" i="13" s="1"/>
  <c r="M40" i="4"/>
  <c r="F39" i="8" s="1"/>
  <c r="N40" i="4"/>
  <c r="G39" i="8" s="1"/>
  <c r="H41" i="4"/>
  <c r="F43" i="13" s="1"/>
  <c r="I41" i="4"/>
  <c r="J41" i="4"/>
  <c r="E40" i="8" s="1"/>
  <c r="K41" i="4"/>
  <c r="E43" i="13" s="1"/>
  <c r="R41" i="4"/>
  <c r="L41" i="4"/>
  <c r="D43" i="13" s="1"/>
  <c r="M41" i="4"/>
  <c r="N41" i="4"/>
  <c r="G40" i="8" s="1"/>
  <c r="H42" i="4"/>
  <c r="F44" i="13" s="1"/>
  <c r="I42" i="4"/>
  <c r="G44" i="13" s="1"/>
  <c r="J42" i="4"/>
  <c r="H44" i="13" s="1"/>
  <c r="K42" i="4"/>
  <c r="E44" i="13" s="1"/>
  <c r="R42" i="4"/>
  <c r="L42" i="4"/>
  <c r="D44" i="13" s="1"/>
  <c r="M42" i="4"/>
  <c r="I44" i="13" s="1"/>
  <c r="N42" i="4"/>
  <c r="G41" i="8" s="1"/>
  <c r="H43" i="4"/>
  <c r="I43" i="4"/>
  <c r="G45" i="13" s="1"/>
  <c r="J43" i="4"/>
  <c r="K43" i="4"/>
  <c r="E45" i="13"/>
  <c r="R43" i="4"/>
  <c r="L43" i="4"/>
  <c r="D45" i="13"/>
  <c r="M43" i="4"/>
  <c r="I45" i="13" s="1"/>
  <c r="N43" i="4"/>
  <c r="G42" i="8" s="1"/>
  <c r="H44" i="4"/>
  <c r="F46" i="13" s="1"/>
  <c r="I44" i="4"/>
  <c r="G46" i="13" s="1"/>
  <c r="J44" i="4"/>
  <c r="K44" i="4"/>
  <c r="E46" i="13" s="1"/>
  <c r="R44" i="4"/>
  <c r="L44" i="4"/>
  <c r="D46" i="13" s="1"/>
  <c r="M44" i="4"/>
  <c r="I46" i="13" s="1"/>
  <c r="N44" i="4"/>
  <c r="G43" i="8" s="1"/>
  <c r="H45" i="4"/>
  <c r="F47" i="13" s="1"/>
  <c r="I45" i="4"/>
  <c r="J45" i="4"/>
  <c r="E44" i="8" s="1"/>
  <c r="K45" i="4"/>
  <c r="E47" i="13" s="1"/>
  <c r="R45" i="4"/>
  <c r="L45" i="4"/>
  <c r="D47" i="13" s="1"/>
  <c r="M45" i="4"/>
  <c r="F44" i="8"/>
  <c r="N45" i="4"/>
  <c r="G44" i="8" s="1"/>
  <c r="H46" i="4"/>
  <c r="F48" i="13" s="1"/>
  <c r="I46" i="4"/>
  <c r="G48" i="13" s="1"/>
  <c r="J46" i="4"/>
  <c r="H48" i="13" s="1"/>
  <c r="K46" i="4"/>
  <c r="E48" i="13" s="1"/>
  <c r="R46" i="4"/>
  <c r="L46" i="4"/>
  <c r="D48" i="13" s="1"/>
  <c r="M46" i="4"/>
  <c r="I48" i="13" s="1"/>
  <c r="N46" i="4"/>
  <c r="G45" i="8" s="1"/>
  <c r="H47" i="4"/>
  <c r="F49" i="13" s="1"/>
  <c r="I47" i="4"/>
  <c r="G49" i="13" s="1"/>
  <c r="J47" i="4"/>
  <c r="H49" i="13"/>
  <c r="K47" i="4"/>
  <c r="E49" i="13" s="1"/>
  <c r="R47" i="4"/>
  <c r="L47" i="4"/>
  <c r="D49" i="13" s="1"/>
  <c r="M47" i="4"/>
  <c r="I49" i="13" s="1"/>
  <c r="N47" i="4"/>
  <c r="G46" i="8" s="1"/>
  <c r="H48" i="4"/>
  <c r="F50" i="13"/>
  <c r="I48" i="4"/>
  <c r="G50" i="13" s="1"/>
  <c r="J48" i="4"/>
  <c r="H50" i="13" s="1"/>
  <c r="K48" i="4"/>
  <c r="E50" i="13" s="1"/>
  <c r="R48" i="4"/>
  <c r="L48" i="4"/>
  <c r="D50" i="13" s="1"/>
  <c r="M48" i="4"/>
  <c r="I50" i="13" s="1"/>
  <c r="N48" i="4"/>
  <c r="G47" i="8" s="1"/>
  <c r="H49" i="4"/>
  <c r="F51" i="13" s="1"/>
  <c r="I49" i="4"/>
  <c r="G51" i="13" s="1"/>
  <c r="J49" i="4"/>
  <c r="E48" i="8" s="1"/>
  <c r="K49" i="4"/>
  <c r="E51" i="13" s="1"/>
  <c r="L49" i="4"/>
  <c r="D51" i="13" s="1"/>
  <c r="M49" i="4"/>
  <c r="F48" i="8" s="1"/>
  <c r="N49" i="4"/>
  <c r="G48" i="8" s="1"/>
  <c r="H50" i="4"/>
  <c r="F52" i="13" s="1"/>
  <c r="I50" i="4"/>
  <c r="G52" i="13" s="1"/>
  <c r="J50" i="4"/>
  <c r="H52" i="13" s="1"/>
  <c r="K50" i="4"/>
  <c r="E52" i="13"/>
  <c r="L50" i="4"/>
  <c r="D52" i="13"/>
  <c r="M50" i="4"/>
  <c r="I52" i="13" s="1"/>
  <c r="N50" i="4"/>
  <c r="G49" i="8"/>
  <c r="H51" i="4"/>
  <c r="I51" i="4"/>
  <c r="G53" i="13" s="1"/>
  <c r="J51" i="4"/>
  <c r="K51" i="4"/>
  <c r="E53" i="13" s="1"/>
  <c r="L51" i="4"/>
  <c r="D53" i="13" s="1"/>
  <c r="M51" i="4"/>
  <c r="I53" i="13" s="1"/>
  <c r="N51" i="4"/>
  <c r="G50" i="8" s="1"/>
  <c r="H52" i="4"/>
  <c r="F54" i="13" s="1"/>
  <c r="I52" i="4"/>
  <c r="G54" i="13"/>
  <c r="J52" i="4"/>
  <c r="H54" i="13" s="1"/>
  <c r="K52" i="4"/>
  <c r="E54" i="13" s="1"/>
  <c r="L52" i="4"/>
  <c r="D54" i="13" s="1"/>
  <c r="M52" i="4"/>
  <c r="I54" i="13" s="1"/>
  <c r="N52" i="4"/>
  <c r="G51" i="8" s="1"/>
  <c r="H53" i="4"/>
  <c r="F55" i="13"/>
  <c r="I53" i="4"/>
  <c r="D52" i="8" s="1"/>
  <c r="J53" i="4"/>
  <c r="K53" i="4"/>
  <c r="E55" i="13" s="1"/>
  <c r="L53" i="4"/>
  <c r="D55" i="13" s="1"/>
  <c r="M53" i="4"/>
  <c r="I55" i="13" s="1"/>
  <c r="N53" i="4"/>
  <c r="G52" i="8" s="1"/>
  <c r="H54" i="4"/>
  <c r="F56" i="13" s="1"/>
  <c r="I54" i="4"/>
  <c r="G56" i="13" s="1"/>
  <c r="J54" i="4"/>
  <c r="E53" i="8" s="1"/>
  <c r="K54" i="4"/>
  <c r="E56" i="13" s="1"/>
  <c r="L54" i="4"/>
  <c r="D56" i="13" s="1"/>
  <c r="M54" i="4"/>
  <c r="I56" i="13" s="1"/>
  <c r="N54" i="4"/>
  <c r="G53" i="8" s="1"/>
  <c r="H55" i="4"/>
  <c r="F57" i="13" s="1"/>
  <c r="I55" i="4"/>
  <c r="G57" i="13" s="1"/>
  <c r="J55" i="4"/>
  <c r="H57" i="13"/>
  <c r="K55" i="4"/>
  <c r="E57" i="13" s="1"/>
  <c r="L55" i="4"/>
  <c r="D57" i="13" s="1"/>
  <c r="M55" i="4"/>
  <c r="I57" i="13"/>
  <c r="N55" i="4"/>
  <c r="G54" i="8" s="1"/>
  <c r="H56" i="4"/>
  <c r="F58" i="13" s="1"/>
  <c r="I56" i="4"/>
  <c r="J56" i="4"/>
  <c r="H58" i="13"/>
  <c r="K56" i="4"/>
  <c r="E58" i="13" s="1"/>
  <c r="L56" i="4"/>
  <c r="D58" i="13" s="1"/>
  <c r="M56" i="4"/>
  <c r="I58" i="13" s="1"/>
  <c r="N56" i="4"/>
  <c r="H57" i="4"/>
  <c r="I57" i="4"/>
  <c r="G59" i="13" s="1"/>
  <c r="J57" i="4"/>
  <c r="E56" i="8" s="1"/>
  <c r="K57" i="4"/>
  <c r="E59" i="13"/>
  <c r="L57" i="4"/>
  <c r="D59" i="13" s="1"/>
  <c r="M57" i="4"/>
  <c r="I59" i="13" s="1"/>
  <c r="N57" i="4"/>
  <c r="G56" i="8" s="1"/>
  <c r="H58" i="4"/>
  <c r="F60" i="13"/>
  <c r="I58" i="4"/>
  <c r="J58" i="4"/>
  <c r="E57" i="8" s="1"/>
  <c r="K58" i="4"/>
  <c r="E60" i="13" s="1"/>
  <c r="L58" i="4"/>
  <c r="D60" i="13" s="1"/>
  <c r="M58" i="4"/>
  <c r="I60" i="13" s="1"/>
  <c r="N58" i="4"/>
  <c r="G57" i="8"/>
  <c r="H59" i="4"/>
  <c r="F61" i="13" s="1"/>
  <c r="I59" i="4"/>
  <c r="G61" i="13" s="1"/>
  <c r="J59" i="4"/>
  <c r="K59" i="4"/>
  <c r="E61" i="13" s="1"/>
  <c r="L59" i="4"/>
  <c r="D61" i="13" s="1"/>
  <c r="M59" i="4"/>
  <c r="F58" i="8" s="1"/>
  <c r="N59" i="4"/>
  <c r="G58" i="8" s="1"/>
  <c r="H60" i="4"/>
  <c r="F62" i="13"/>
  <c r="I60" i="4"/>
  <c r="G62" i="13" s="1"/>
  <c r="J60" i="4"/>
  <c r="H62" i="13" s="1"/>
  <c r="K60" i="4"/>
  <c r="E62" i="13" s="1"/>
  <c r="L60" i="4"/>
  <c r="D62" i="13" s="1"/>
  <c r="M60" i="4"/>
  <c r="I62" i="13" s="1"/>
  <c r="N60" i="4"/>
  <c r="G59" i="8" s="1"/>
  <c r="H61" i="4"/>
  <c r="F63" i="13" s="1"/>
  <c r="I61" i="4"/>
  <c r="G63" i="13"/>
  <c r="J61" i="4"/>
  <c r="H63" i="13" s="1"/>
  <c r="K61" i="4"/>
  <c r="E63" i="13" s="1"/>
  <c r="L61" i="4"/>
  <c r="D63" i="13" s="1"/>
  <c r="M61" i="4"/>
  <c r="F60" i="8"/>
  <c r="N61" i="4"/>
  <c r="G60" i="8" s="1"/>
  <c r="H62" i="4"/>
  <c r="F64" i="13"/>
  <c r="I62" i="4"/>
  <c r="G64" i="13" s="1"/>
  <c r="J62" i="4"/>
  <c r="H64" i="13" s="1"/>
  <c r="K62" i="4"/>
  <c r="E64" i="13" s="1"/>
  <c r="L62" i="4"/>
  <c r="D64" i="13" s="1"/>
  <c r="M62" i="4"/>
  <c r="I64" i="13"/>
  <c r="N62" i="4"/>
  <c r="G61" i="8"/>
  <c r="H63" i="4"/>
  <c r="F65" i="13" s="1"/>
  <c r="I63" i="4"/>
  <c r="G65" i="13" s="1"/>
  <c r="J63" i="4"/>
  <c r="K63" i="4"/>
  <c r="E65" i="13" s="1"/>
  <c r="L63" i="4"/>
  <c r="D65" i="13"/>
  <c r="M63" i="4"/>
  <c r="I65" i="13"/>
  <c r="N63" i="4"/>
  <c r="G62" i="8" s="1"/>
  <c r="H64" i="4"/>
  <c r="F66" i="13" s="1"/>
  <c r="I64" i="4"/>
  <c r="J64" i="4"/>
  <c r="H66" i="13" s="1"/>
  <c r="K64" i="4"/>
  <c r="E66" i="13" s="1"/>
  <c r="L64" i="4"/>
  <c r="D66" i="13" s="1"/>
  <c r="M64" i="4"/>
  <c r="N64" i="4"/>
  <c r="G63" i="8"/>
  <c r="H65" i="4"/>
  <c r="F67" i="13"/>
  <c r="I65" i="4"/>
  <c r="G67" i="13" s="1"/>
  <c r="J65" i="4"/>
  <c r="E64" i="8" s="1"/>
  <c r="K65" i="4"/>
  <c r="E67" i="13" s="1"/>
  <c r="L65" i="4"/>
  <c r="D67" i="13"/>
  <c r="M65" i="4"/>
  <c r="F64" i="8" s="1"/>
  <c r="N65" i="4"/>
  <c r="G64" i="8" s="1"/>
  <c r="H66" i="4"/>
  <c r="F68" i="13" s="1"/>
  <c r="I66" i="4"/>
  <c r="G68" i="13"/>
  <c r="J66" i="4"/>
  <c r="H68" i="13" s="1"/>
  <c r="K66" i="4"/>
  <c r="E68" i="13" s="1"/>
  <c r="L66" i="4"/>
  <c r="D68" i="13" s="1"/>
  <c r="M66" i="4"/>
  <c r="F65" i="8" s="1"/>
  <c r="N66" i="4"/>
  <c r="G65" i="8" s="1"/>
  <c r="H67" i="4"/>
  <c r="I67" i="4"/>
  <c r="G69" i="13" s="1"/>
  <c r="J67" i="4"/>
  <c r="H69" i="13" s="1"/>
  <c r="K67" i="4"/>
  <c r="E69" i="13" s="1"/>
  <c r="L67" i="4"/>
  <c r="D69" i="13" s="1"/>
  <c r="M67" i="4"/>
  <c r="I69" i="13" s="1"/>
  <c r="N67" i="4"/>
  <c r="G66" i="8" s="1"/>
  <c r="H68" i="4"/>
  <c r="F70" i="13" s="1"/>
  <c r="I68" i="4"/>
  <c r="G70" i="13"/>
  <c r="J68" i="4"/>
  <c r="H70" i="13" s="1"/>
  <c r="K68" i="4"/>
  <c r="E70" i="13" s="1"/>
  <c r="L68" i="4"/>
  <c r="D70" i="13" s="1"/>
  <c r="M68" i="4"/>
  <c r="F67" i="8" s="1"/>
  <c r="N68" i="4"/>
  <c r="G67" i="8"/>
  <c r="H69" i="4"/>
  <c r="F71" i="13" s="1"/>
  <c r="I69" i="4"/>
  <c r="G71" i="13" s="1"/>
  <c r="J69" i="4"/>
  <c r="H71" i="13" s="1"/>
  <c r="K69" i="4"/>
  <c r="E71" i="13" s="1"/>
  <c r="L69" i="4"/>
  <c r="D71" i="13" s="1"/>
  <c r="M69" i="4"/>
  <c r="F68" i="8" s="1"/>
  <c r="N69" i="4"/>
  <c r="G68" i="8" s="1"/>
  <c r="H70" i="4"/>
  <c r="F72" i="13" s="1"/>
  <c r="I70" i="4"/>
  <c r="G72" i="13" s="1"/>
  <c r="J70" i="4"/>
  <c r="H72" i="13" s="1"/>
  <c r="K70" i="4"/>
  <c r="E72" i="13" s="1"/>
  <c r="L70" i="4"/>
  <c r="D72" i="13"/>
  <c r="M70" i="4"/>
  <c r="I72" i="13" s="1"/>
  <c r="N70" i="4"/>
  <c r="G69" i="8"/>
  <c r="H71" i="4"/>
  <c r="I71" i="4"/>
  <c r="G73" i="13" s="1"/>
  <c r="J71" i="4"/>
  <c r="H73" i="13" s="1"/>
  <c r="K71" i="4"/>
  <c r="E73" i="13" s="1"/>
  <c r="L71" i="4"/>
  <c r="D73" i="13" s="1"/>
  <c r="M71" i="4"/>
  <c r="I73" i="13" s="1"/>
  <c r="N71" i="4"/>
  <c r="G70" i="8" s="1"/>
  <c r="H72" i="4"/>
  <c r="F74" i="13" s="1"/>
  <c r="I72" i="4"/>
  <c r="J72" i="4"/>
  <c r="H74" i="13" s="1"/>
  <c r="K72" i="4"/>
  <c r="E74" i="13" s="1"/>
  <c r="L72" i="4"/>
  <c r="D74" i="13" s="1"/>
  <c r="M72" i="4"/>
  <c r="I74" i="13" s="1"/>
  <c r="N72" i="4"/>
  <c r="H73" i="4"/>
  <c r="I73" i="4"/>
  <c r="G75" i="13"/>
  <c r="J73" i="4"/>
  <c r="E72" i="8" s="1"/>
  <c r="K73" i="4"/>
  <c r="E75" i="13" s="1"/>
  <c r="L73" i="4"/>
  <c r="D75" i="13" s="1"/>
  <c r="M73" i="4"/>
  <c r="F72" i="8" s="1"/>
  <c r="N73" i="4"/>
  <c r="G72" i="8" s="1"/>
  <c r="H74" i="4"/>
  <c r="F76" i="13" s="1"/>
  <c r="I74" i="4"/>
  <c r="G76" i="13" s="1"/>
  <c r="J74" i="4"/>
  <c r="H76" i="13"/>
  <c r="K74" i="4"/>
  <c r="E76" i="13" s="1"/>
  <c r="L74" i="4"/>
  <c r="D76" i="13" s="1"/>
  <c r="M74" i="4"/>
  <c r="N74" i="4"/>
  <c r="G73" i="8" s="1"/>
  <c r="H75" i="4"/>
  <c r="F77" i="13" s="1"/>
  <c r="I75" i="4"/>
  <c r="G77" i="13" s="1"/>
  <c r="J75" i="4"/>
  <c r="E74" i="8" s="1"/>
  <c r="K75" i="4"/>
  <c r="E77" i="13"/>
  <c r="L75" i="4"/>
  <c r="D77" i="13" s="1"/>
  <c r="M75" i="4"/>
  <c r="F74" i="8" s="1"/>
  <c r="N75" i="4"/>
  <c r="G74" i="8" s="1"/>
  <c r="H76" i="4"/>
  <c r="F78" i="13"/>
  <c r="I76" i="4"/>
  <c r="J76" i="4"/>
  <c r="E75" i="8"/>
  <c r="K76" i="4"/>
  <c r="E78" i="13"/>
  <c r="L76" i="4"/>
  <c r="D78" i="13" s="1"/>
  <c r="M76" i="4"/>
  <c r="I78" i="13" s="1"/>
  <c r="N76" i="4"/>
  <c r="G75" i="8" s="1"/>
  <c r="H77" i="4"/>
  <c r="F79" i="13"/>
  <c r="I77" i="4"/>
  <c r="G79" i="13"/>
  <c r="J77" i="4"/>
  <c r="H79" i="13" s="1"/>
  <c r="K77" i="4"/>
  <c r="E79" i="13" s="1"/>
  <c r="L77" i="4"/>
  <c r="D79" i="13" s="1"/>
  <c r="M77" i="4"/>
  <c r="I79" i="13" s="1"/>
  <c r="N77" i="4"/>
  <c r="G76" i="8" s="1"/>
  <c r="H78" i="4"/>
  <c r="F80" i="13"/>
  <c r="I78" i="4"/>
  <c r="G80" i="13" s="1"/>
  <c r="J78" i="4"/>
  <c r="K78" i="4"/>
  <c r="E80" i="13" s="1"/>
  <c r="L78" i="4"/>
  <c r="D80" i="13" s="1"/>
  <c r="M78" i="4"/>
  <c r="F77" i="8" s="1"/>
  <c r="N78" i="4"/>
  <c r="G77" i="8" s="1"/>
  <c r="H79" i="4"/>
  <c r="I79" i="4"/>
  <c r="G81" i="13" s="1"/>
  <c r="J79" i="4"/>
  <c r="H81" i="13" s="1"/>
  <c r="K79" i="4"/>
  <c r="E81" i="13"/>
  <c r="L79" i="4"/>
  <c r="D81" i="13" s="1"/>
  <c r="M79" i="4"/>
  <c r="N79" i="4"/>
  <c r="H80" i="4"/>
  <c r="F82" i="13"/>
  <c r="I80" i="4"/>
  <c r="G82" i="13"/>
  <c r="J80" i="4"/>
  <c r="K80" i="4"/>
  <c r="E82" i="13" s="1"/>
  <c r="L80" i="4"/>
  <c r="D82" i="13" s="1"/>
  <c r="M80" i="4"/>
  <c r="I82" i="13" s="1"/>
  <c r="N80" i="4"/>
  <c r="G79" i="8" s="1"/>
  <c r="H81" i="4"/>
  <c r="F83" i="13" s="1"/>
  <c r="I81" i="4"/>
  <c r="G83" i="13" s="1"/>
  <c r="J81" i="4"/>
  <c r="H83" i="13" s="1"/>
  <c r="K81" i="4"/>
  <c r="E83" i="13" s="1"/>
  <c r="L81" i="4"/>
  <c r="D83" i="13" s="1"/>
  <c r="M81" i="4"/>
  <c r="I83" i="13" s="1"/>
  <c r="N81" i="4"/>
  <c r="G80" i="8"/>
  <c r="H82" i="4"/>
  <c r="F84" i="13" s="1"/>
  <c r="I82" i="4"/>
  <c r="G84" i="13" s="1"/>
  <c r="J82" i="4"/>
  <c r="E81" i="8" s="1"/>
  <c r="K82" i="4"/>
  <c r="E84" i="13" s="1"/>
  <c r="L82" i="4"/>
  <c r="D84" i="13" s="1"/>
  <c r="M82" i="4"/>
  <c r="F81" i="8" s="1"/>
  <c r="N82" i="4"/>
  <c r="G81" i="8" s="1"/>
  <c r="H83" i="4"/>
  <c r="I83" i="4"/>
  <c r="G85" i="13" s="1"/>
  <c r="J83" i="4"/>
  <c r="E82" i="8"/>
  <c r="K83" i="4"/>
  <c r="E85" i="13" s="1"/>
  <c r="L83" i="4"/>
  <c r="D85" i="13" s="1"/>
  <c r="M83" i="4"/>
  <c r="I85" i="13" s="1"/>
  <c r="N83" i="4"/>
  <c r="G82" i="8" s="1"/>
  <c r="H84" i="4"/>
  <c r="I84" i="4"/>
  <c r="J84" i="4"/>
  <c r="E83" i="8" s="1"/>
  <c r="K84" i="4"/>
  <c r="L84" i="4"/>
  <c r="M84" i="4"/>
  <c r="N84" i="4"/>
  <c r="G83" i="8" s="1"/>
  <c r="H85" i="4"/>
  <c r="F87" i="13" s="1"/>
  <c r="I85" i="4"/>
  <c r="G87" i="13" s="1"/>
  <c r="J85" i="4"/>
  <c r="K85" i="4"/>
  <c r="E87" i="13" s="1"/>
  <c r="L85" i="4"/>
  <c r="D87" i="13" s="1"/>
  <c r="M85" i="4"/>
  <c r="F84" i="8" s="1"/>
  <c r="N85" i="4"/>
  <c r="G84" i="8"/>
  <c r="H86" i="4"/>
  <c r="F88" i="13" s="1"/>
  <c r="I86" i="4"/>
  <c r="J86" i="4"/>
  <c r="H88" i="13" s="1"/>
  <c r="K86" i="4"/>
  <c r="E88" i="13" s="1"/>
  <c r="L86" i="4"/>
  <c r="D88" i="13" s="1"/>
  <c r="M86" i="4"/>
  <c r="F85" i="8" s="1"/>
  <c r="N86" i="4"/>
  <c r="G85" i="8"/>
  <c r="H87" i="4"/>
  <c r="F89" i="13" s="1"/>
  <c r="I87" i="4"/>
  <c r="G89" i="13" s="1"/>
  <c r="J87" i="4"/>
  <c r="H89" i="13" s="1"/>
  <c r="K87" i="4"/>
  <c r="E89" i="13" s="1"/>
  <c r="L87" i="4"/>
  <c r="D89" i="13" s="1"/>
  <c r="M87" i="4"/>
  <c r="I89" i="13" s="1"/>
  <c r="N87" i="4"/>
  <c r="G86" i="8"/>
  <c r="H88" i="4"/>
  <c r="F90" i="13"/>
  <c r="I88" i="4"/>
  <c r="G90" i="13" s="1"/>
  <c r="J88" i="4"/>
  <c r="H90" i="13" s="1"/>
  <c r="K88" i="4"/>
  <c r="E90" i="13" s="1"/>
  <c r="L88" i="4"/>
  <c r="D90" i="13"/>
  <c r="M88" i="4"/>
  <c r="I90" i="13"/>
  <c r="N88" i="4"/>
  <c r="G87" i="8" s="1"/>
  <c r="H89" i="4"/>
  <c r="F91" i="13" s="1"/>
  <c r="I89" i="4"/>
  <c r="G91" i="13" s="1"/>
  <c r="J89" i="4"/>
  <c r="K89" i="4"/>
  <c r="E91" i="13" s="1"/>
  <c r="L89" i="4"/>
  <c r="D91" i="13" s="1"/>
  <c r="M89" i="4"/>
  <c r="I91" i="13" s="1"/>
  <c r="N89" i="4"/>
  <c r="G88" i="8" s="1"/>
  <c r="H90" i="4"/>
  <c r="F92" i="13" s="1"/>
  <c r="I90" i="4"/>
  <c r="G92" i="13" s="1"/>
  <c r="J90" i="4"/>
  <c r="H92" i="13" s="1"/>
  <c r="K90" i="4"/>
  <c r="E92" i="13" s="1"/>
  <c r="L90" i="4"/>
  <c r="D92" i="13" s="1"/>
  <c r="M90" i="4"/>
  <c r="I92" i="13"/>
  <c r="N90" i="4"/>
  <c r="G89" i="8"/>
  <c r="H91" i="4"/>
  <c r="I91" i="4"/>
  <c r="G93" i="13"/>
  <c r="J91" i="4"/>
  <c r="H93" i="13" s="1"/>
  <c r="K91" i="4"/>
  <c r="E93" i="13" s="1"/>
  <c r="L91" i="4"/>
  <c r="D93" i="13" s="1"/>
  <c r="M91" i="4"/>
  <c r="F90" i="8"/>
  <c r="N91" i="4"/>
  <c r="G90" i="8"/>
  <c r="H92" i="4"/>
  <c r="F94" i="13" s="1"/>
  <c r="I92" i="4"/>
  <c r="G94" i="13" s="1"/>
  <c r="J92" i="4"/>
  <c r="H94" i="13"/>
  <c r="K92" i="4"/>
  <c r="E94" i="13"/>
  <c r="L92" i="4"/>
  <c r="D94" i="13"/>
  <c r="M92" i="4"/>
  <c r="F91" i="8" s="1"/>
  <c r="N92" i="4"/>
  <c r="G91" i="8"/>
  <c r="H93" i="4"/>
  <c r="F95" i="13" s="1"/>
  <c r="I93" i="4"/>
  <c r="G95" i="13" s="1"/>
  <c r="J93" i="4"/>
  <c r="H95" i="13" s="1"/>
  <c r="K93" i="4"/>
  <c r="E95" i="13"/>
  <c r="L93" i="4"/>
  <c r="D95" i="13" s="1"/>
  <c r="M93" i="4"/>
  <c r="F92" i="8" s="1"/>
  <c r="N93" i="4"/>
  <c r="G92" i="8" s="1"/>
  <c r="H94" i="4"/>
  <c r="F96" i="13" s="1"/>
  <c r="I94" i="4"/>
  <c r="G96" i="13" s="1"/>
  <c r="J94" i="4"/>
  <c r="E93" i="8" s="1"/>
  <c r="K94" i="4"/>
  <c r="E96" i="13" s="1"/>
  <c r="L94" i="4"/>
  <c r="D96" i="13" s="1"/>
  <c r="M94" i="4"/>
  <c r="F93" i="8" s="1"/>
  <c r="N94" i="4"/>
  <c r="G93" i="8" s="1"/>
  <c r="H95" i="4"/>
  <c r="F97" i="13" s="1"/>
  <c r="I95" i="4"/>
  <c r="G97" i="13"/>
  <c r="J95" i="4"/>
  <c r="E94" i="8" s="1"/>
  <c r="K95" i="4"/>
  <c r="E97" i="13" s="1"/>
  <c r="L95" i="4"/>
  <c r="D97" i="13" s="1"/>
  <c r="M95" i="4"/>
  <c r="N95" i="4"/>
  <c r="G94" i="8" s="1"/>
  <c r="H96" i="4"/>
  <c r="F98" i="13" s="1"/>
  <c r="I96" i="4"/>
  <c r="G98" i="13" s="1"/>
  <c r="J96" i="4"/>
  <c r="H98" i="13" s="1"/>
  <c r="K96" i="4"/>
  <c r="E98" i="13" s="1"/>
  <c r="L96" i="4"/>
  <c r="D98" i="13" s="1"/>
  <c r="M96" i="4"/>
  <c r="I98" i="13" s="1"/>
  <c r="N96" i="4"/>
  <c r="G95" i="8" s="1"/>
  <c r="H97" i="4"/>
  <c r="F99" i="13" s="1"/>
  <c r="I97" i="4"/>
  <c r="G99" i="13" s="1"/>
  <c r="J97" i="4"/>
  <c r="H99" i="13"/>
  <c r="K97" i="4"/>
  <c r="E99" i="13" s="1"/>
  <c r="L97" i="4"/>
  <c r="D99" i="13" s="1"/>
  <c r="M97" i="4"/>
  <c r="I99" i="13" s="1"/>
  <c r="N97" i="4"/>
  <c r="G96" i="8" s="1"/>
  <c r="H98" i="4"/>
  <c r="F100" i="13" s="1"/>
  <c r="I98" i="4"/>
  <c r="G100" i="13" s="1"/>
  <c r="J98" i="4"/>
  <c r="K98" i="4"/>
  <c r="E100" i="13" s="1"/>
  <c r="L98" i="4"/>
  <c r="D100" i="13" s="1"/>
  <c r="M98" i="4"/>
  <c r="I100" i="13" s="1"/>
  <c r="N98" i="4"/>
  <c r="G97" i="8"/>
  <c r="H99" i="4"/>
  <c r="F101" i="13" s="1"/>
  <c r="I99" i="4"/>
  <c r="G101" i="13" s="1"/>
  <c r="J99" i="4"/>
  <c r="K99" i="4"/>
  <c r="E101" i="13" s="1"/>
  <c r="L99" i="4"/>
  <c r="D101" i="13" s="1"/>
  <c r="M99" i="4"/>
  <c r="I101" i="13" s="1"/>
  <c r="N99" i="4"/>
  <c r="G98" i="8" s="1"/>
  <c r="H100" i="4"/>
  <c r="F102" i="13" s="1"/>
  <c r="I100" i="4"/>
  <c r="J100" i="4"/>
  <c r="E99" i="8" s="1"/>
  <c r="K100" i="4"/>
  <c r="E102" i="13" s="1"/>
  <c r="L100" i="4"/>
  <c r="D102" i="13" s="1"/>
  <c r="M100" i="4"/>
  <c r="I102" i="13" s="1"/>
  <c r="N100" i="4"/>
  <c r="G99" i="8" s="1"/>
  <c r="H101" i="4"/>
  <c r="F103" i="13" s="1"/>
  <c r="I101" i="4"/>
  <c r="G103" i="13" s="1"/>
  <c r="J101" i="4"/>
  <c r="H103" i="13"/>
  <c r="K101" i="4"/>
  <c r="E103" i="13" s="1"/>
  <c r="L101" i="4"/>
  <c r="D103" i="13" s="1"/>
  <c r="M101" i="4"/>
  <c r="F100" i="8"/>
  <c r="N101" i="4"/>
  <c r="H102" i="4"/>
  <c r="I102" i="4"/>
  <c r="G104" i="13"/>
  <c r="J102" i="4"/>
  <c r="H104" i="13" s="1"/>
  <c r="K102" i="4"/>
  <c r="E104" i="13" s="1"/>
  <c r="L102" i="4"/>
  <c r="D104" i="13" s="1"/>
  <c r="M102" i="4"/>
  <c r="I104" i="13" s="1"/>
  <c r="N102" i="4"/>
  <c r="G101" i="8" s="1"/>
  <c r="H104" i="4"/>
  <c r="F106" i="13"/>
  <c r="I104" i="4"/>
  <c r="J104" i="4"/>
  <c r="E103" i="8" s="1"/>
  <c r="K104" i="4"/>
  <c r="E106" i="13" s="1"/>
  <c r="L104" i="4"/>
  <c r="D106" i="13"/>
  <c r="M104" i="4"/>
  <c r="F103" i="8" s="1"/>
  <c r="N104" i="4"/>
  <c r="G103" i="8" s="1"/>
  <c r="H105" i="4"/>
  <c r="F107" i="13" s="1"/>
  <c r="I105" i="4"/>
  <c r="J105" i="4"/>
  <c r="E104" i="8" s="1"/>
  <c r="K105" i="4"/>
  <c r="E107" i="13" s="1"/>
  <c r="L105" i="4"/>
  <c r="D107" i="13" s="1"/>
  <c r="M105" i="4"/>
  <c r="N105" i="4"/>
  <c r="G104" i="8" s="1"/>
  <c r="H106" i="4"/>
  <c r="I106" i="4"/>
  <c r="G108" i="13" s="1"/>
  <c r="J106" i="4"/>
  <c r="H108" i="13" s="1"/>
  <c r="K106" i="4"/>
  <c r="E108" i="13" s="1"/>
  <c r="L106" i="4"/>
  <c r="D108" i="13" s="1"/>
  <c r="M106" i="4"/>
  <c r="I108" i="13" s="1"/>
  <c r="N106" i="4"/>
  <c r="G105" i="8" s="1"/>
  <c r="H107" i="4"/>
  <c r="I107" i="4"/>
  <c r="G109" i="13" s="1"/>
  <c r="J107" i="4"/>
  <c r="H109" i="13" s="1"/>
  <c r="K107" i="4"/>
  <c r="E109" i="13" s="1"/>
  <c r="L107" i="4"/>
  <c r="D109" i="13" s="1"/>
  <c r="M107" i="4"/>
  <c r="I109" i="13" s="1"/>
  <c r="N107" i="4"/>
  <c r="G106" i="8" s="1"/>
  <c r="H108" i="4"/>
  <c r="F110" i="13" s="1"/>
  <c r="I108" i="4"/>
  <c r="G110" i="13" s="1"/>
  <c r="J108" i="4"/>
  <c r="E107" i="8" s="1"/>
  <c r="K108" i="4"/>
  <c r="E110" i="13" s="1"/>
  <c r="L108" i="4"/>
  <c r="D110" i="13" s="1"/>
  <c r="M108" i="4"/>
  <c r="F107" i="8" s="1"/>
  <c r="N108" i="4"/>
  <c r="G107" i="8" s="1"/>
  <c r="H109" i="4"/>
  <c r="I109" i="4"/>
  <c r="G111" i="13" s="1"/>
  <c r="J109" i="4"/>
  <c r="K109" i="4"/>
  <c r="E111" i="13" s="1"/>
  <c r="L109" i="4"/>
  <c r="D111" i="13" s="1"/>
  <c r="M109" i="4"/>
  <c r="I111" i="13" s="1"/>
  <c r="N109" i="4"/>
  <c r="H110" i="4"/>
  <c r="F112" i="13" s="1"/>
  <c r="I110" i="4"/>
  <c r="G112" i="13" s="1"/>
  <c r="J110" i="4"/>
  <c r="E109" i="8" s="1"/>
  <c r="K110" i="4"/>
  <c r="E112" i="13" s="1"/>
  <c r="L110" i="4"/>
  <c r="D112" i="13" s="1"/>
  <c r="M110" i="4"/>
  <c r="N110" i="4"/>
  <c r="G109" i="8" s="1"/>
  <c r="H111" i="4"/>
  <c r="F113" i="13"/>
  <c r="I111" i="4"/>
  <c r="G113" i="13" s="1"/>
  <c r="J111" i="4"/>
  <c r="E110" i="8" s="1"/>
  <c r="K111" i="4"/>
  <c r="E113" i="13" s="1"/>
  <c r="L111" i="4"/>
  <c r="D113" i="13" s="1"/>
  <c r="M111" i="4"/>
  <c r="I113" i="13" s="1"/>
  <c r="N111" i="4"/>
  <c r="G110" i="8" s="1"/>
  <c r="H112" i="4"/>
  <c r="F114" i="13"/>
  <c r="I112" i="4"/>
  <c r="G114" i="13" s="1"/>
  <c r="J112" i="4"/>
  <c r="H114" i="13" s="1"/>
  <c r="K112" i="4"/>
  <c r="E114" i="13" s="1"/>
  <c r="L112" i="4"/>
  <c r="D114" i="13" s="1"/>
  <c r="M112" i="4"/>
  <c r="I114" i="13"/>
  <c r="N112" i="4"/>
  <c r="G111" i="8" s="1"/>
  <c r="H113" i="4"/>
  <c r="F115" i="13" s="1"/>
  <c r="I113" i="4"/>
  <c r="G115" i="13" s="1"/>
  <c r="J113" i="4"/>
  <c r="E112" i="8"/>
  <c r="K113" i="4"/>
  <c r="E115" i="13" s="1"/>
  <c r="L113" i="4"/>
  <c r="D115" i="13" s="1"/>
  <c r="M113" i="4"/>
  <c r="F112" i="8" s="1"/>
  <c r="N113" i="4"/>
  <c r="G112" i="8" s="1"/>
  <c r="H114" i="4"/>
  <c r="F116" i="13" s="1"/>
  <c r="I114" i="4"/>
  <c r="G116" i="13" s="1"/>
  <c r="J114" i="4"/>
  <c r="E113" i="8"/>
  <c r="K114" i="4"/>
  <c r="E116" i="13" s="1"/>
  <c r="L114" i="4"/>
  <c r="D116" i="13" s="1"/>
  <c r="M114" i="4"/>
  <c r="F113" i="8" s="1"/>
  <c r="N114" i="4"/>
  <c r="G113" i="8" s="1"/>
  <c r="H115" i="4"/>
  <c r="I115" i="4"/>
  <c r="G117" i="13"/>
  <c r="J115" i="4"/>
  <c r="K115" i="4"/>
  <c r="E117" i="13"/>
  <c r="L115" i="4"/>
  <c r="D117" i="13" s="1"/>
  <c r="M115" i="4"/>
  <c r="F114" i="8"/>
  <c r="N115" i="4"/>
  <c r="G114" i="8"/>
  <c r="H116" i="4"/>
  <c r="I116" i="4"/>
  <c r="G118" i="13" s="1"/>
  <c r="J116" i="4"/>
  <c r="E115" i="8" s="1"/>
  <c r="K116" i="4"/>
  <c r="E118" i="13" s="1"/>
  <c r="L116" i="4"/>
  <c r="D118" i="13" s="1"/>
  <c r="M116" i="4"/>
  <c r="F115" i="8" s="1"/>
  <c r="N116" i="4"/>
  <c r="G115" i="8"/>
  <c r="H117" i="4"/>
  <c r="F119" i="13" s="1"/>
  <c r="I117" i="4"/>
  <c r="J117" i="4"/>
  <c r="H119" i="13" s="1"/>
  <c r="K117" i="4"/>
  <c r="E119" i="13" s="1"/>
  <c r="L117" i="4"/>
  <c r="D119" i="13" s="1"/>
  <c r="M117" i="4"/>
  <c r="N117" i="4"/>
  <c r="G116" i="8" s="1"/>
  <c r="H118" i="4"/>
  <c r="F120" i="13" s="1"/>
  <c r="I118" i="4"/>
  <c r="G120" i="13" s="1"/>
  <c r="J118" i="4"/>
  <c r="H120" i="13" s="1"/>
  <c r="K118" i="4"/>
  <c r="E120" i="13" s="1"/>
  <c r="L118" i="4"/>
  <c r="D120" i="13" s="1"/>
  <c r="M118" i="4"/>
  <c r="I120" i="13" s="1"/>
  <c r="N118" i="4"/>
  <c r="G117" i="8" s="1"/>
  <c r="H119" i="4"/>
  <c r="F121" i="13" s="1"/>
  <c r="I119" i="4"/>
  <c r="G121" i="13" s="1"/>
  <c r="J119" i="4"/>
  <c r="E118" i="8" s="1"/>
  <c r="K119" i="4"/>
  <c r="E121" i="13" s="1"/>
  <c r="L119" i="4"/>
  <c r="D121" i="13" s="1"/>
  <c r="M119" i="4"/>
  <c r="F118" i="8" s="1"/>
  <c r="N119" i="4"/>
  <c r="G118" i="8" s="1"/>
  <c r="H120" i="4"/>
  <c r="F122" i="13" s="1"/>
  <c r="I120" i="4"/>
  <c r="G122" i="13" s="1"/>
  <c r="J120" i="4"/>
  <c r="E119" i="8" s="1"/>
  <c r="K120" i="4"/>
  <c r="E122" i="13" s="1"/>
  <c r="L120" i="4"/>
  <c r="D122" i="13" s="1"/>
  <c r="M120" i="4"/>
  <c r="N120" i="4"/>
  <c r="G119" i="8"/>
  <c r="H121" i="4"/>
  <c r="F123" i="13" s="1"/>
  <c r="I121" i="4"/>
  <c r="G123" i="13" s="1"/>
  <c r="J121" i="4"/>
  <c r="H123" i="13"/>
  <c r="K121" i="4"/>
  <c r="E123" i="13" s="1"/>
  <c r="L121" i="4"/>
  <c r="D123" i="13" s="1"/>
  <c r="M121" i="4"/>
  <c r="F120" i="8" s="1"/>
  <c r="N121" i="4"/>
  <c r="G120" i="8"/>
  <c r="H122" i="4"/>
  <c r="F124" i="13" s="1"/>
  <c r="I122" i="4"/>
  <c r="G124" i="13" s="1"/>
  <c r="J122" i="4"/>
  <c r="E121" i="8" s="1"/>
  <c r="K122" i="4"/>
  <c r="E124" i="13" s="1"/>
  <c r="L122" i="4"/>
  <c r="D124" i="13" s="1"/>
  <c r="M122" i="4"/>
  <c r="F121" i="8" s="1"/>
  <c r="N122" i="4"/>
  <c r="G121" i="8" s="1"/>
  <c r="H123" i="4"/>
  <c r="I123" i="4"/>
  <c r="G125" i="13" s="1"/>
  <c r="J123" i="4"/>
  <c r="E122" i="8"/>
  <c r="K123" i="4"/>
  <c r="E125" i="13" s="1"/>
  <c r="L123" i="4"/>
  <c r="D125" i="13" s="1"/>
  <c r="M123" i="4"/>
  <c r="F122" i="8" s="1"/>
  <c r="N123" i="4"/>
  <c r="G122" i="8" s="1"/>
  <c r="H124" i="4"/>
  <c r="F126" i="13" s="1"/>
  <c r="I124" i="4"/>
  <c r="G126" i="13" s="1"/>
  <c r="J124" i="4"/>
  <c r="H126" i="13" s="1"/>
  <c r="K124" i="4"/>
  <c r="E126" i="13" s="1"/>
  <c r="L124" i="4"/>
  <c r="D126" i="13" s="1"/>
  <c r="M124" i="4"/>
  <c r="F123" i="8" s="1"/>
  <c r="N124" i="4"/>
  <c r="G123" i="8" s="1"/>
  <c r="H125" i="4"/>
  <c r="F127" i="13"/>
  <c r="I125" i="4"/>
  <c r="G127" i="13" s="1"/>
  <c r="J125" i="4"/>
  <c r="H127" i="13" s="1"/>
  <c r="K125" i="4"/>
  <c r="E127" i="13" s="1"/>
  <c r="L125" i="4"/>
  <c r="D127" i="13" s="1"/>
  <c r="M125" i="4"/>
  <c r="I127" i="13" s="1"/>
  <c r="N125" i="4"/>
  <c r="H126" i="4"/>
  <c r="F128" i="13"/>
  <c r="I126" i="4"/>
  <c r="G128" i="13" s="1"/>
  <c r="J126" i="4"/>
  <c r="H128" i="13" s="1"/>
  <c r="K126" i="4"/>
  <c r="E128" i="13" s="1"/>
  <c r="L126" i="4"/>
  <c r="D128" i="13"/>
  <c r="M126" i="4"/>
  <c r="I128" i="13" s="1"/>
  <c r="N126" i="4"/>
  <c r="G125" i="8" s="1"/>
  <c r="H127" i="4"/>
  <c r="F129" i="13"/>
  <c r="I127" i="4"/>
  <c r="J127" i="4"/>
  <c r="E126" i="8" s="1"/>
  <c r="K127" i="4"/>
  <c r="E129" i="13" s="1"/>
  <c r="L127" i="4"/>
  <c r="D129" i="13" s="1"/>
  <c r="M127" i="4"/>
  <c r="I129" i="13"/>
  <c r="N127" i="4"/>
  <c r="G126" i="8"/>
  <c r="H128" i="4"/>
  <c r="I128" i="4"/>
  <c r="G130" i="13" s="1"/>
  <c r="J128" i="4"/>
  <c r="E127" i="8" s="1"/>
  <c r="K128" i="4"/>
  <c r="L128" i="4"/>
  <c r="D130" i="13"/>
  <c r="M128" i="4"/>
  <c r="F127" i="8" s="1"/>
  <c r="N128" i="4"/>
  <c r="G127" i="8" s="1"/>
  <c r="H129" i="4"/>
  <c r="F131" i="13" s="1"/>
  <c r="I129" i="4"/>
  <c r="G131" i="13" s="1"/>
  <c r="J129" i="4"/>
  <c r="H131" i="13" s="1"/>
  <c r="K129" i="4"/>
  <c r="E131" i="13"/>
  <c r="L129" i="4"/>
  <c r="D131" i="13" s="1"/>
  <c r="M129" i="4"/>
  <c r="I131" i="13" s="1"/>
  <c r="N129" i="4"/>
  <c r="G128" i="8" s="1"/>
  <c r="H130" i="4"/>
  <c r="F132" i="13" s="1"/>
  <c r="I130" i="4"/>
  <c r="G132" i="13"/>
  <c r="J130" i="4"/>
  <c r="H132" i="13" s="1"/>
  <c r="K130" i="4"/>
  <c r="E132" i="13" s="1"/>
  <c r="L130" i="4"/>
  <c r="D132" i="13" s="1"/>
  <c r="M130" i="4"/>
  <c r="F129" i="8"/>
  <c r="N130" i="4"/>
  <c r="G129" i="8" s="1"/>
  <c r="H131" i="4"/>
  <c r="F133" i="13" s="1"/>
  <c r="I131" i="4"/>
  <c r="J131" i="4"/>
  <c r="H133" i="13" s="1"/>
  <c r="K131" i="4"/>
  <c r="E133" i="13"/>
  <c r="L131" i="4"/>
  <c r="D133" i="13" s="1"/>
  <c r="M131" i="4"/>
  <c r="I133" i="13"/>
  <c r="N131" i="4"/>
  <c r="G130" i="8" s="1"/>
  <c r="H132" i="4"/>
  <c r="I132" i="4"/>
  <c r="J132" i="4"/>
  <c r="H134" i="13" s="1"/>
  <c r="K132" i="4"/>
  <c r="E134" i="13" s="1"/>
  <c r="L132" i="4"/>
  <c r="D134" i="13"/>
  <c r="M132" i="4"/>
  <c r="I134" i="13" s="1"/>
  <c r="N132" i="4"/>
  <c r="H133" i="4"/>
  <c r="F135" i="13" s="1"/>
  <c r="I133" i="4"/>
  <c r="G135" i="13" s="1"/>
  <c r="J133" i="4"/>
  <c r="H135" i="13" s="1"/>
  <c r="K133" i="4"/>
  <c r="E135" i="13" s="1"/>
  <c r="L133" i="4"/>
  <c r="D135" i="13" s="1"/>
  <c r="M133" i="4"/>
  <c r="N133" i="4"/>
  <c r="G132" i="8" s="1"/>
  <c r="H134" i="4"/>
  <c r="F136" i="13" s="1"/>
  <c r="I134" i="4"/>
  <c r="G136" i="13" s="1"/>
  <c r="J134" i="4"/>
  <c r="H136" i="13" s="1"/>
  <c r="K134" i="4"/>
  <c r="E136" i="13" s="1"/>
  <c r="L134" i="4"/>
  <c r="D136" i="13" s="1"/>
  <c r="M134" i="4"/>
  <c r="N134" i="4"/>
  <c r="G133" i="8" s="1"/>
  <c r="H135" i="4"/>
  <c r="F137" i="13" s="1"/>
  <c r="I135" i="4"/>
  <c r="G137" i="13" s="1"/>
  <c r="J135" i="4"/>
  <c r="H137" i="13" s="1"/>
  <c r="K135" i="4"/>
  <c r="E137" i="13" s="1"/>
  <c r="L135" i="4"/>
  <c r="D137" i="13" s="1"/>
  <c r="M135" i="4"/>
  <c r="I137" i="13" s="1"/>
  <c r="N135" i="4"/>
  <c r="G134" i="8" s="1"/>
  <c r="H136" i="4"/>
  <c r="F138" i="13" s="1"/>
  <c r="I136" i="4"/>
  <c r="G138" i="13" s="1"/>
  <c r="J136" i="4"/>
  <c r="H138" i="13" s="1"/>
  <c r="K136" i="4"/>
  <c r="E138" i="13" s="1"/>
  <c r="L136" i="4"/>
  <c r="D138" i="13" s="1"/>
  <c r="M136" i="4"/>
  <c r="I138" i="13" s="1"/>
  <c r="N136" i="4"/>
  <c r="G135" i="8" s="1"/>
  <c r="H137" i="4"/>
  <c r="F139" i="13" s="1"/>
  <c r="I137" i="4"/>
  <c r="J137" i="4"/>
  <c r="E136" i="8" s="1"/>
  <c r="K137" i="4"/>
  <c r="E139" i="13" s="1"/>
  <c r="L137" i="4"/>
  <c r="D139" i="13" s="1"/>
  <c r="M137" i="4"/>
  <c r="I139" i="13" s="1"/>
  <c r="N137" i="4"/>
  <c r="G136" i="8" s="1"/>
  <c r="H138" i="4"/>
  <c r="F140" i="13"/>
  <c r="I138" i="4"/>
  <c r="G140" i="13" s="1"/>
  <c r="J138" i="4"/>
  <c r="E137" i="8" s="1"/>
  <c r="K138" i="4"/>
  <c r="E140" i="13"/>
  <c r="L138" i="4"/>
  <c r="D140" i="13"/>
  <c r="M138" i="4"/>
  <c r="N138" i="4"/>
  <c r="G137" i="8" s="1"/>
  <c r="H139" i="4"/>
  <c r="F141" i="13" s="1"/>
  <c r="I139" i="4"/>
  <c r="J139" i="4"/>
  <c r="H141" i="13"/>
  <c r="K139" i="4"/>
  <c r="E141" i="13" s="1"/>
  <c r="L139" i="4"/>
  <c r="D141" i="13" s="1"/>
  <c r="M139" i="4"/>
  <c r="I141" i="13" s="1"/>
  <c r="N139" i="4"/>
  <c r="H140" i="4"/>
  <c r="I140" i="4"/>
  <c r="G142" i="13" s="1"/>
  <c r="J140" i="4"/>
  <c r="E139" i="8" s="1"/>
  <c r="K140" i="4"/>
  <c r="E142" i="13" s="1"/>
  <c r="L140" i="4"/>
  <c r="D142" i="13"/>
  <c r="M140" i="4"/>
  <c r="I142" i="13" s="1"/>
  <c r="N140" i="4"/>
  <c r="G139" i="8" s="1"/>
  <c r="H141" i="4"/>
  <c r="F143" i="13" s="1"/>
  <c r="I141" i="4"/>
  <c r="G143" i="13" s="1"/>
  <c r="J141" i="4"/>
  <c r="H143" i="13" s="1"/>
  <c r="K141" i="4"/>
  <c r="E143" i="13" s="1"/>
  <c r="L141" i="4"/>
  <c r="D143" i="13" s="1"/>
  <c r="M141" i="4"/>
  <c r="F140" i="8" s="1"/>
  <c r="N141" i="4"/>
  <c r="G140" i="8" s="1"/>
  <c r="H142" i="4"/>
  <c r="F144" i="13" s="1"/>
  <c r="I142" i="4"/>
  <c r="G144" i="13" s="1"/>
  <c r="J142" i="4"/>
  <c r="H144" i="13"/>
  <c r="K142" i="4"/>
  <c r="E144" i="13" s="1"/>
  <c r="L142" i="4"/>
  <c r="D144" i="13" s="1"/>
  <c r="M142" i="4"/>
  <c r="F141" i="8" s="1"/>
  <c r="N142" i="4"/>
  <c r="G141" i="8"/>
  <c r="H143" i="4"/>
  <c r="F145" i="13"/>
  <c r="I143" i="4"/>
  <c r="G145" i="13" s="1"/>
  <c r="J143" i="4"/>
  <c r="H145" i="13" s="1"/>
  <c r="K143" i="4"/>
  <c r="E145" i="13" s="1"/>
  <c r="L143" i="4"/>
  <c r="D145" i="13" s="1"/>
  <c r="M143" i="4"/>
  <c r="I145" i="13" s="1"/>
  <c r="N143" i="4"/>
  <c r="G142" i="8" s="1"/>
  <c r="H144" i="4"/>
  <c r="F146" i="13" s="1"/>
  <c r="I144" i="4"/>
  <c r="G146" i="13" s="1"/>
  <c r="J144" i="4"/>
  <c r="H146" i="13" s="1"/>
  <c r="K144" i="4"/>
  <c r="E146" i="13" s="1"/>
  <c r="L144" i="4"/>
  <c r="D146" i="13"/>
  <c r="M144" i="4"/>
  <c r="F143" i="8"/>
  <c r="N144" i="4"/>
  <c r="G143" i="8" s="1"/>
  <c r="H145" i="4"/>
  <c r="F147" i="13" s="1"/>
  <c r="I145" i="4"/>
  <c r="G147" i="13" s="1"/>
  <c r="J145" i="4"/>
  <c r="E144" i="8" s="1"/>
  <c r="K145" i="4"/>
  <c r="E147" i="13" s="1"/>
  <c r="L145" i="4"/>
  <c r="D147" i="13" s="1"/>
  <c r="M145" i="4"/>
  <c r="F144" i="8" s="1"/>
  <c r="N145" i="4"/>
  <c r="G144" i="8" s="1"/>
  <c r="H146" i="4"/>
  <c r="F148" i="13" s="1"/>
  <c r="I146" i="4"/>
  <c r="G148" i="13" s="1"/>
  <c r="J146" i="4"/>
  <c r="H148" i="13" s="1"/>
  <c r="K146" i="4"/>
  <c r="E148" i="13"/>
  <c r="L146" i="4"/>
  <c r="D148" i="13" s="1"/>
  <c r="M146" i="4"/>
  <c r="I148" i="13" s="1"/>
  <c r="N146" i="4"/>
  <c r="G145" i="8" s="1"/>
  <c r="H147" i="4"/>
  <c r="F149" i="13" s="1"/>
  <c r="I147" i="4"/>
  <c r="G149" i="13" s="1"/>
  <c r="J147" i="4"/>
  <c r="H149" i="13" s="1"/>
  <c r="K147" i="4"/>
  <c r="E149" i="13" s="1"/>
  <c r="L147" i="4"/>
  <c r="D149" i="13" s="1"/>
  <c r="M147" i="4"/>
  <c r="F146" i="8" s="1"/>
  <c r="N147" i="4"/>
  <c r="G146" i="8" s="1"/>
  <c r="H148" i="4"/>
  <c r="F150" i="13" s="1"/>
  <c r="I148" i="4"/>
  <c r="J148" i="4"/>
  <c r="E147" i="8" s="1"/>
  <c r="K148" i="4"/>
  <c r="E150" i="13" s="1"/>
  <c r="L148" i="4"/>
  <c r="D150" i="13" s="1"/>
  <c r="M148" i="4"/>
  <c r="I150" i="13" s="1"/>
  <c r="N148" i="4"/>
  <c r="G147" i="8" s="1"/>
  <c r="H149" i="4"/>
  <c r="F151" i="13" s="1"/>
  <c r="I149" i="4"/>
  <c r="G151" i="13" s="1"/>
  <c r="J149" i="4"/>
  <c r="E148" i="8"/>
  <c r="K149" i="4"/>
  <c r="E151" i="13" s="1"/>
  <c r="L149" i="4"/>
  <c r="D151" i="13" s="1"/>
  <c r="M149" i="4"/>
  <c r="I151" i="13" s="1"/>
  <c r="N149" i="4"/>
  <c r="G148" i="8" s="1"/>
  <c r="H150" i="4"/>
  <c r="I150" i="4"/>
  <c r="J150" i="4"/>
  <c r="H152" i="13" s="1"/>
  <c r="K150" i="4"/>
  <c r="E152" i="13" s="1"/>
  <c r="L150" i="4"/>
  <c r="D152" i="13"/>
  <c r="M150" i="4"/>
  <c r="F149" i="8" s="1"/>
  <c r="N150" i="4"/>
  <c r="G149" i="8" s="1"/>
  <c r="H151" i="4"/>
  <c r="F153" i="13" s="1"/>
  <c r="I151" i="4"/>
  <c r="G153" i="13" s="1"/>
  <c r="J151" i="4"/>
  <c r="H153" i="13" s="1"/>
  <c r="K151" i="4"/>
  <c r="E153" i="13" s="1"/>
  <c r="L151" i="4"/>
  <c r="D153" i="13" s="1"/>
  <c r="M151" i="4"/>
  <c r="F150" i="8" s="1"/>
  <c r="N151" i="4"/>
  <c r="G150" i="8" s="1"/>
  <c r="H152" i="4"/>
  <c r="F154" i="13" s="1"/>
  <c r="I152" i="4"/>
  <c r="G154" i="13" s="1"/>
  <c r="J152" i="4"/>
  <c r="K152" i="4"/>
  <c r="E154" i="13" s="1"/>
  <c r="L152" i="4"/>
  <c r="D154" i="13" s="1"/>
  <c r="M152" i="4"/>
  <c r="F151" i="8" s="1"/>
  <c r="N152" i="4"/>
  <c r="G151" i="8" s="1"/>
  <c r="H153" i="4"/>
  <c r="I153" i="4"/>
  <c r="D152" i="8" s="1"/>
  <c r="J153" i="4"/>
  <c r="H155" i="13" s="1"/>
  <c r="K153" i="4"/>
  <c r="E155" i="13" s="1"/>
  <c r="L153" i="4"/>
  <c r="D155" i="13" s="1"/>
  <c r="M153" i="4"/>
  <c r="F152" i="8" s="1"/>
  <c r="N153" i="4"/>
  <c r="G152" i="8" s="1"/>
  <c r="H154" i="4"/>
  <c r="F156" i="13" s="1"/>
  <c r="I154" i="4"/>
  <c r="G156" i="13"/>
  <c r="J154" i="4"/>
  <c r="H156" i="13" s="1"/>
  <c r="K154" i="4"/>
  <c r="E156" i="13" s="1"/>
  <c r="L154" i="4"/>
  <c r="D156" i="13" s="1"/>
  <c r="M154" i="4"/>
  <c r="N154" i="4"/>
  <c r="G153" i="8" s="1"/>
  <c r="H155" i="4"/>
  <c r="F157" i="13"/>
  <c r="I155" i="4"/>
  <c r="J155" i="4"/>
  <c r="K155" i="4"/>
  <c r="E157" i="13" s="1"/>
  <c r="L155" i="4"/>
  <c r="D157" i="13" s="1"/>
  <c r="M155" i="4"/>
  <c r="F154" i="8" s="1"/>
  <c r="N155" i="4"/>
  <c r="G154" i="8" s="1"/>
  <c r="H156" i="4"/>
  <c r="I156" i="4"/>
  <c r="G158" i="13" s="1"/>
  <c r="J156" i="4"/>
  <c r="K156" i="4"/>
  <c r="E158" i="13" s="1"/>
  <c r="L156" i="4"/>
  <c r="D158" i="13" s="1"/>
  <c r="M156" i="4"/>
  <c r="F155" i="8" s="1"/>
  <c r="N156" i="4"/>
  <c r="G155" i="8" s="1"/>
  <c r="H157" i="4"/>
  <c r="F159" i="13" s="1"/>
  <c r="I157" i="4"/>
  <c r="G159" i="13"/>
  <c r="J157" i="4"/>
  <c r="K157" i="4"/>
  <c r="E159" i="13" s="1"/>
  <c r="L157" i="4"/>
  <c r="D159" i="13" s="1"/>
  <c r="M157" i="4"/>
  <c r="I159" i="13" s="1"/>
  <c r="N157" i="4"/>
  <c r="G156" i="8" s="1"/>
  <c r="H158" i="4"/>
  <c r="F160" i="13" s="1"/>
  <c r="I158" i="4"/>
  <c r="J158" i="4"/>
  <c r="E157" i="8" s="1"/>
  <c r="K158" i="4"/>
  <c r="E160" i="13"/>
  <c r="L158" i="4"/>
  <c r="D160" i="13" s="1"/>
  <c r="M158" i="4"/>
  <c r="F157" i="8" s="1"/>
  <c r="N158" i="4"/>
  <c r="G157" i="8" s="1"/>
  <c r="H159" i="4"/>
  <c r="F161" i="13"/>
  <c r="I159" i="4"/>
  <c r="G161" i="13" s="1"/>
  <c r="J159" i="4"/>
  <c r="E158" i="8" s="1"/>
  <c r="K159" i="4"/>
  <c r="E161" i="13" s="1"/>
  <c r="L159" i="4"/>
  <c r="D161" i="13" s="1"/>
  <c r="M159" i="4"/>
  <c r="N159" i="4"/>
  <c r="G158" i="8"/>
  <c r="H160" i="4"/>
  <c r="F162" i="13" s="1"/>
  <c r="I160" i="4"/>
  <c r="G162" i="13" s="1"/>
  <c r="J160" i="4"/>
  <c r="H162" i="13" s="1"/>
  <c r="K160" i="4"/>
  <c r="E162" i="13" s="1"/>
  <c r="L160" i="4"/>
  <c r="D162" i="13"/>
  <c r="M160" i="4"/>
  <c r="F159" i="8" s="1"/>
  <c r="N160" i="4"/>
  <c r="G159" i="8" s="1"/>
  <c r="H161" i="4"/>
  <c r="F163" i="13" s="1"/>
  <c r="I161" i="4"/>
  <c r="J161" i="4"/>
  <c r="H163" i="13" s="1"/>
  <c r="K161" i="4"/>
  <c r="E163" i="13" s="1"/>
  <c r="L161" i="4"/>
  <c r="D163" i="13" s="1"/>
  <c r="M161" i="4"/>
  <c r="F160" i="8" s="1"/>
  <c r="N161" i="4"/>
  <c r="G160" i="8" s="1"/>
  <c r="H162" i="4"/>
  <c r="F164" i="13" s="1"/>
  <c r="I162" i="4"/>
  <c r="G164" i="13" s="1"/>
  <c r="J162" i="4"/>
  <c r="E161" i="8" s="1"/>
  <c r="K162" i="4"/>
  <c r="E164" i="13"/>
  <c r="L162" i="4"/>
  <c r="D164" i="13" s="1"/>
  <c r="M162" i="4"/>
  <c r="F161" i="8" s="1"/>
  <c r="N162" i="4"/>
  <c r="G161" i="8" s="1"/>
  <c r="H163" i="4"/>
  <c r="F165" i="13" s="1"/>
  <c r="I163" i="4"/>
  <c r="G165" i="13" s="1"/>
  <c r="J163" i="4"/>
  <c r="E162" i="8" s="1"/>
  <c r="K163" i="4"/>
  <c r="E165" i="13" s="1"/>
  <c r="L163" i="4"/>
  <c r="D165" i="13" s="1"/>
  <c r="M163" i="4"/>
  <c r="F162" i="8" s="1"/>
  <c r="N163" i="4"/>
  <c r="G162" i="8" s="1"/>
  <c r="H164" i="4"/>
  <c r="F166" i="13" s="1"/>
  <c r="I164" i="4"/>
  <c r="G166" i="13" s="1"/>
  <c r="J164" i="4"/>
  <c r="H166" i="13" s="1"/>
  <c r="K164" i="4"/>
  <c r="E166" i="13" s="1"/>
  <c r="L164" i="4"/>
  <c r="D166" i="13" s="1"/>
  <c r="M164" i="4"/>
  <c r="I166" i="13" s="1"/>
  <c r="N164" i="4"/>
  <c r="G163" i="8"/>
  <c r="H165" i="4"/>
  <c r="F167" i="13" s="1"/>
  <c r="I165" i="4"/>
  <c r="G167" i="13" s="1"/>
  <c r="J165" i="4"/>
  <c r="E164" i="8" s="1"/>
  <c r="K165" i="4"/>
  <c r="E167" i="13"/>
  <c r="L165" i="4"/>
  <c r="D167" i="13" s="1"/>
  <c r="M165" i="4"/>
  <c r="I167" i="13" s="1"/>
  <c r="N165" i="4"/>
  <c r="G164" i="8" s="1"/>
  <c r="H166" i="4"/>
  <c r="F168" i="13" s="1"/>
  <c r="I166" i="4"/>
  <c r="G168" i="13" s="1"/>
  <c r="J166" i="4"/>
  <c r="H168" i="13" s="1"/>
  <c r="K166" i="4"/>
  <c r="E168" i="13" s="1"/>
  <c r="L166" i="4"/>
  <c r="D168" i="13" s="1"/>
  <c r="M166" i="4"/>
  <c r="F165" i="8" s="1"/>
  <c r="N166" i="4"/>
  <c r="G165" i="8" s="1"/>
  <c r="H167" i="4"/>
  <c r="F169" i="13" s="1"/>
  <c r="I167" i="4"/>
  <c r="G169" i="13"/>
  <c r="J167" i="4"/>
  <c r="E166" i="8" s="1"/>
  <c r="K167" i="4"/>
  <c r="E169" i="13" s="1"/>
  <c r="L167" i="4"/>
  <c r="D169" i="13" s="1"/>
  <c r="M167" i="4"/>
  <c r="I169" i="13" s="1"/>
  <c r="N167" i="4"/>
  <c r="G166" i="8" s="1"/>
  <c r="H168" i="4"/>
  <c r="I168" i="4"/>
  <c r="G170" i="13" s="1"/>
  <c r="J168" i="4"/>
  <c r="H170" i="13" s="1"/>
  <c r="K168" i="4"/>
  <c r="E170" i="13" s="1"/>
  <c r="L168" i="4"/>
  <c r="D170" i="13"/>
  <c r="M168" i="4"/>
  <c r="N168" i="4"/>
  <c r="G167" i="8" s="1"/>
  <c r="H169" i="4"/>
  <c r="F171" i="13" s="1"/>
  <c r="I169" i="4"/>
  <c r="G171" i="13" s="1"/>
  <c r="J169" i="4"/>
  <c r="E168" i="8" s="1"/>
  <c r="K169" i="4"/>
  <c r="E171" i="13" s="1"/>
  <c r="L169" i="4"/>
  <c r="D171" i="13" s="1"/>
  <c r="M169" i="4"/>
  <c r="N169" i="4"/>
  <c r="G168" i="8" s="1"/>
  <c r="H170" i="4"/>
  <c r="I170" i="4"/>
  <c r="J170" i="4"/>
  <c r="E169" i="8" s="1"/>
  <c r="K170" i="4"/>
  <c r="E172" i="13" s="1"/>
  <c r="L170" i="4"/>
  <c r="D172" i="13" s="1"/>
  <c r="M170" i="4"/>
  <c r="I172" i="13" s="1"/>
  <c r="N170" i="4"/>
  <c r="G169" i="8" s="1"/>
  <c r="H171" i="4"/>
  <c r="F173" i="13" s="1"/>
  <c r="I171" i="4"/>
  <c r="G173" i="13" s="1"/>
  <c r="J171" i="4"/>
  <c r="E170" i="8" s="1"/>
  <c r="K171" i="4"/>
  <c r="E173" i="13" s="1"/>
  <c r="L171" i="4"/>
  <c r="D173" i="13" s="1"/>
  <c r="M171" i="4"/>
  <c r="I173" i="13" s="1"/>
  <c r="N171" i="4"/>
  <c r="G170" i="8" s="1"/>
  <c r="H172" i="4"/>
  <c r="F174" i="13" s="1"/>
  <c r="I172" i="4"/>
  <c r="G174" i="13" s="1"/>
  <c r="J172" i="4"/>
  <c r="E171" i="8" s="1"/>
  <c r="K172" i="4"/>
  <c r="E174" i="13" s="1"/>
  <c r="L172" i="4"/>
  <c r="D174" i="13" s="1"/>
  <c r="M172" i="4"/>
  <c r="I174" i="13" s="1"/>
  <c r="N172" i="4"/>
  <c r="G171" i="8"/>
  <c r="H173" i="4"/>
  <c r="I173" i="4"/>
  <c r="G175" i="13" s="1"/>
  <c r="J173" i="4"/>
  <c r="H175" i="13" s="1"/>
  <c r="K173" i="4"/>
  <c r="E175" i="13" s="1"/>
  <c r="L173" i="4"/>
  <c r="D175" i="13" s="1"/>
  <c r="M173" i="4"/>
  <c r="I175" i="13" s="1"/>
  <c r="N173" i="4"/>
  <c r="G172" i="8"/>
  <c r="H174" i="4"/>
  <c r="I174" i="4"/>
  <c r="G176" i="13"/>
  <c r="J174" i="4"/>
  <c r="E173" i="8" s="1"/>
  <c r="K174" i="4"/>
  <c r="E176" i="13" s="1"/>
  <c r="L174" i="4"/>
  <c r="D176" i="13" s="1"/>
  <c r="M174" i="4"/>
  <c r="N174" i="4"/>
  <c r="G173" i="8" s="1"/>
  <c r="H175" i="4"/>
  <c r="F177" i="13" s="1"/>
  <c r="I175" i="4"/>
  <c r="G177" i="13"/>
  <c r="J175" i="4"/>
  <c r="H177" i="13" s="1"/>
  <c r="K175" i="4"/>
  <c r="E177" i="13" s="1"/>
  <c r="L175" i="4"/>
  <c r="D177" i="13"/>
  <c r="M175" i="4"/>
  <c r="F174" i="8" s="1"/>
  <c r="N175" i="4"/>
  <c r="G174" i="8" s="1"/>
  <c r="H176" i="4"/>
  <c r="I176" i="4"/>
  <c r="G178" i="13" s="1"/>
  <c r="J176" i="4"/>
  <c r="H178" i="13" s="1"/>
  <c r="K176" i="4"/>
  <c r="E178" i="13" s="1"/>
  <c r="L176" i="4"/>
  <c r="D178" i="13" s="1"/>
  <c r="M176" i="4"/>
  <c r="F175" i="8"/>
  <c r="N176" i="4"/>
  <c r="G175" i="8" s="1"/>
  <c r="H177" i="4"/>
  <c r="I177" i="4"/>
  <c r="G179" i="13" s="1"/>
  <c r="J177" i="4"/>
  <c r="E176" i="8" s="1"/>
  <c r="K177" i="4"/>
  <c r="E179" i="13" s="1"/>
  <c r="L177" i="4"/>
  <c r="D179" i="13" s="1"/>
  <c r="M177" i="4"/>
  <c r="I179" i="13" s="1"/>
  <c r="N177" i="4"/>
  <c r="G176" i="8" s="1"/>
  <c r="H178" i="4"/>
  <c r="F180" i="13" s="1"/>
  <c r="I178" i="4"/>
  <c r="G180" i="13" s="1"/>
  <c r="J178" i="4"/>
  <c r="E177" i="8" s="1"/>
  <c r="K178" i="4"/>
  <c r="E180" i="13" s="1"/>
  <c r="L178" i="4"/>
  <c r="D180" i="13" s="1"/>
  <c r="M178" i="4"/>
  <c r="N178" i="4"/>
  <c r="G177" i="8" s="1"/>
  <c r="H179" i="4"/>
  <c r="I179" i="4"/>
  <c r="G181" i="13" s="1"/>
  <c r="J179" i="4"/>
  <c r="E178" i="8" s="1"/>
  <c r="K179" i="4"/>
  <c r="E181" i="13" s="1"/>
  <c r="L179" i="4"/>
  <c r="D181" i="13" s="1"/>
  <c r="M179" i="4"/>
  <c r="F178" i="8" s="1"/>
  <c r="N179" i="4"/>
  <c r="G178" i="8" s="1"/>
  <c r="H180" i="4"/>
  <c r="I180" i="4"/>
  <c r="G182" i="13" s="1"/>
  <c r="J180" i="4"/>
  <c r="E179" i="8"/>
  <c r="K180" i="4"/>
  <c r="E182" i="13" s="1"/>
  <c r="L180" i="4"/>
  <c r="D182" i="13" s="1"/>
  <c r="M180" i="4"/>
  <c r="I182" i="13" s="1"/>
  <c r="N180" i="4"/>
  <c r="G179" i="8" s="1"/>
  <c r="H181" i="4"/>
  <c r="I181" i="4"/>
  <c r="G183" i="13" s="1"/>
  <c r="J181" i="4"/>
  <c r="E180" i="8"/>
  <c r="K181" i="4"/>
  <c r="E183" i="13" s="1"/>
  <c r="L181" i="4"/>
  <c r="D183" i="13" s="1"/>
  <c r="M181" i="4"/>
  <c r="I183" i="13" s="1"/>
  <c r="N181" i="4"/>
  <c r="G180" i="8" s="1"/>
  <c r="H182" i="4"/>
  <c r="F184" i="13" s="1"/>
  <c r="I182" i="4"/>
  <c r="G184" i="13"/>
  <c r="J182" i="4"/>
  <c r="E181" i="8" s="1"/>
  <c r="K182" i="4"/>
  <c r="E184" i="13" s="1"/>
  <c r="L182" i="4"/>
  <c r="D184" i="13" s="1"/>
  <c r="M182" i="4"/>
  <c r="F181" i="8" s="1"/>
  <c r="N182" i="4"/>
  <c r="G181" i="8" s="1"/>
  <c r="H183" i="4"/>
  <c r="F185" i="13" s="1"/>
  <c r="I183" i="4"/>
  <c r="G185" i="13" s="1"/>
  <c r="J183" i="4"/>
  <c r="H185" i="13" s="1"/>
  <c r="K183" i="4"/>
  <c r="E185" i="13" s="1"/>
  <c r="L183" i="4"/>
  <c r="D185" i="13" s="1"/>
  <c r="M183" i="4"/>
  <c r="I185" i="13" s="1"/>
  <c r="N183" i="4"/>
  <c r="G182" i="8" s="1"/>
  <c r="H184" i="4"/>
  <c r="F186" i="13" s="1"/>
  <c r="I184" i="4"/>
  <c r="G186" i="13" s="1"/>
  <c r="J184" i="4"/>
  <c r="H186" i="13" s="1"/>
  <c r="K184" i="4"/>
  <c r="E186" i="13"/>
  <c r="L184" i="4"/>
  <c r="D186" i="13" s="1"/>
  <c r="M184" i="4"/>
  <c r="I186" i="13" s="1"/>
  <c r="N184" i="4"/>
  <c r="G183" i="8" s="1"/>
  <c r="H185" i="4"/>
  <c r="F187" i="13" s="1"/>
  <c r="I185" i="4"/>
  <c r="G187" i="13" s="1"/>
  <c r="J185" i="4"/>
  <c r="E184" i="8" s="1"/>
  <c r="K185" i="4"/>
  <c r="E187" i="13" s="1"/>
  <c r="L185" i="4"/>
  <c r="D187" i="13" s="1"/>
  <c r="M185" i="4"/>
  <c r="I187" i="13" s="1"/>
  <c r="N185" i="4"/>
  <c r="G184" i="8" s="1"/>
  <c r="H186" i="4"/>
  <c r="I186" i="4"/>
  <c r="G188" i="13" s="1"/>
  <c r="J186" i="4"/>
  <c r="H188" i="13" s="1"/>
  <c r="K186" i="4"/>
  <c r="E188" i="13" s="1"/>
  <c r="L186" i="4"/>
  <c r="D188" i="13" s="1"/>
  <c r="M186" i="4"/>
  <c r="F185" i="8"/>
  <c r="N186" i="4"/>
  <c r="G185" i="8" s="1"/>
  <c r="H187" i="4"/>
  <c r="F189" i="13" s="1"/>
  <c r="I187" i="4"/>
  <c r="G189" i="13" s="1"/>
  <c r="J187" i="4"/>
  <c r="E186" i="8" s="1"/>
  <c r="K187" i="4"/>
  <c r="E189" i="13" s="1"/>
  <c r="L187" i="4"/>
  <c r="D189" i="13" s="1"/>
  <c r="M187" i="4"/>
  <c r="I189" i="13" s="1"/>
  <c r="N187" i="4"/>
  <c r="G186" i="8" s="1"/>
  <c r="H188" i="4"/>
  <c r="F190" i="13" s="1"/>
  <c r="I188" i="4"/>
  <c r="G190" i="13" s="1"/>
  <c r="J188" i="4"/>
  <c r="E187" i="8" s="1"/>
  <c r="K188" i="4"/>
  <c r="E190" i="13" s="1"/>
  <c r="L188" i="4"/>
  <c r="D190" i="13" s="1"/>
  <c r="M188" i="4"/>
  <c r="I190" i="13" s="1"/>
  <c r="N188" i="4"/>
  <c r="G187" i="8" s="1"/>
  <c r="H189" i="4"/>
  <c r="F191" i="13" s="1"/>
  <c r="I189" i="4"/>
  <c r="G191" i="13" s="1"/>
  <c r="J189" i="4"/>
  <c r="E188" i="8"/>
  <c r="K189" i="4"/>
  <c r="E191" i="13" s="1"/>
  <c r="L189" i="4"/>
  <c r="D191" i="13" s="1"/>
  <c r="M189" i="4"/>
  <c r="F188" i="8" s="1"/>
  <c r="N189" i="4"/>
  <c r="G188" i="8" s="1"/>
  <c r="H190" i="4"/>
  <c r="F192" i="13" s="1"/>
  <c r="I190" i="4"/>
  <c r="G192" i="13" s="1"/>
  <c r="J190" i="4"/>
  <c r="E189" i="8" s="1"/>
  <c r="K190" i="4"/>
  <c r="E192" i="13" s="1"/>
  <c r="L190" i="4"/>
  <c r="D192" i="13" s="1"/>
  <c r="M190" i="4"/>
  <c r="F189" i="8" s="1"/>
  <c r="N190" i="4"/>
  <c r="G189" i="8" s="1"/>
  <c r="H191" i="4"/>
  <c r="F193" i="13" s="1"/>
  <c r="I191" i="4"/>
  <c r="J191" i="4"/>
  <c r="K191" i="4"/>
  <c r="E193" i="13" s="1"/>
  <c r="L191" i="4"/>
  <c r="D193" i="13" s="1"/>
  <c r="M191" i="4"/>
  <c r="F190" i="8" s="1"/>
  <c r="N191" i="4"/>
  <c r="G190" i="8" s="1"/>
  <c r="H192" i="4"/>
  <c r="F194" i="13" s="1"/>
  <c r="I192" i="4"/>
  <c r="G194" i="13" s="1"/>
  <c r="J192" i="4"/>
  <c r="E191" i="8" s="1"/>
  <c r="K192" i="4"/>
  <c r="E194" i="13" s="1"/>
  <c r="L192" i="4"/>
  <c r="D194" i="13" s="1"/>
  <c r="M192" i="4"/>
  <c r="F191" i="8" s="1"/>
  <c r="N192" i="4"/>
  <c r="G191" i="8" s="1"/>
  <c r="H193" i="4"/>
  <c r="F195" i="13" s="1"/>
  <c r="I193" i="4"/>
  <c r="J193" i="4"/>
  <c r="E192" i="8" s="1"/>
  <c r="K193" i="4"/>
  <c r="E195" i="13" s="1"/>
  <c r="L193" i="4"/>
  <c r="D195" i="13" s="1"/>
  <c r="M193" i="4"/>
  <c r="I195" i="13" s="1"/>
  <c r="N193" i="4"/>
  <c r="G192" i="8" s="1"/>
  <c r="H194" i="4"/>
  <c r="I194" i="4"/>
  <c r="J194" i="4"/>
  <c r="E193" i="8" s="1"/>
  <c r="K194" i="4"/>
  <c r="E196" i="13" s="1"/>
  <c r="L194" i="4"/>
  <c r="D196" i="13" s="1"/>
  <c r="M194" i="4"/>
  <c r="F193" i="8" s="1"/>
  <c r="N194" i="4"/>
  <c r="G193" i="8" s="1"/>
  <c r="H195" i="4"/>
  <c r="I195" i="4"/>
  <c r="G197" i="13" s="1"/>
  <c r="J195" i="4"/>
  <c r="E194" i="8" s="1"/>
  <c r="K195" i="4"/>
  <c r="E197" i="13" s="1"/>
  <c r="L195" i="4"/>
  <c r="D197" i="13" s="1"/>
  <c r="M195" i="4"/>
  <c r="F194" i="8" s="1"/>
  <c r="N195" i="4"/>
  <c r="G194" i="8"/>
  <c r="H196" i="4"/>
  <c r="I196" i="4"/>
  <c r="J196" i="4"/>
  <c r="E195" i="8" s="1"/>
  <c r="K196" i="4"/>
  <c r="E198" i="13" s="1"/>
  <c r="L196" i="4"/>
  <c r="D198" i="13" s="1"/>
  <c r="M196" i="4"/>
  <c r="F195" i="8" s="1"/>
  <c r="N196" i="4"/>
  <c r="G195" i="8" s="1"/>
  <c r="H197" i="4"/>
  <c r="F199" i="13" s="1"/>
  <c r="I197" i="4"/>
  <c r="G199" i="13" s="1"/>
  <c r="J197" i="4"/>
  <c r="H199" i="13" s="1"/>
  <c r="K197" i="4"/>
  <c r="E199" i="13"/>
  <c r="L197" i="4"/>
  <c r="D199" i="13" s="1"/>
  <c r="M197" i="4"/>
  <c r="N197" i="4"/>
  <c r="G196" i="8" s="1"/>
  <c r="H198" i="4"/>
  <c r="I198" i="4"/>
  <c r="J198" i="4"/>
  <c r="E197" i="8" s="1"/>
  <c r="K198" i="4"/>
  <c r="E200" i="13" s="1"/>
  <c r="L198" i="4"/>
  <c r="D200" i="13" s="1"/>
  <c r="M198" i="4"/>
  <c r="I200" i="13" s="1"/>
  <c r="N198" i="4"/>
  <c r="G197" i="8" s="1"/>
  <c r="H199" i="4"/>
  <c r="I199" i="4"/>
  <c r="G201" i="13" s="1"/>
  <c r="J199" i="4"/>
  <c r="H201" i="13" s="1"/>
  <c r="K199" i="4"/>
  <c r="E201" i="13" s="1"/>
  <c r="L199" i="4"/>
  <c r="D201" i="13" s="1"/>
  <c r="M199" i="4"/>
  <c r="N199" i="4"/>
  <c r="G198" i="8" s="1"/>
  <c r="H200" i="4"/>
  <c r="I200" i="4"/>
  <c r="J200" i="4"/>
  <c r="K200" i="4"/>
  <c r="E202" i="13"/>
  <c r="L200" i="4"/>
  <c r="D202" i="13" s="1"/>
  <c r="M200" i="4"/>
  <c r="F199" i="8" s="1"/>
  <c r="N200" i="4"/>
  <c r="G199" i="8" s="1"/>
  <c r="H201" i="4"/>
  <c r="I201" i="4"/>
  <c r="G203" i="13" s="1"/>
  <c r="J201" i="4"/>
  <c r="K201" i="4"/>
  <c r="E203" i="13" s="1"/>
  <c r="L201" i="4"/>
  <c r="D203" i="13" s="1"/>
  <c r="M201" i="4"/>
  <c r="I203" i="13" s="1"/>
  <c r="N201" i="4"/>
  <c r="G200" i="8" s="1"/>
  <c r="H202" i="4"/>
  <c r="I202" i="4"/>
  <c r="G204" i="13" s="1"/>
  <c r="J202" i="4"/>
  <c r="H204" i="13"/>
  <c r="K202" i="4"/>
  <c r="E204" i="13" s="1"/>
  <c r="L202" i="4"/>
  <c r="D204" i="13" s="1"/>
  <c r="M202" i="4"/>
  <c r="I204" i="13" s="1"/>
  <c r="N202" i="4"/>
  <c r="G201" i="8"/>
  <c r="H203" i="4"/>
  <c r="D202" i="8" s="1"/>
  <c r="I203" i="4"/>
  <c r="G205" i="13"/>
  <c r="J203" i="4"/>
  <c r="H205" i="13" s="1"/>
  <c r="K203" i="4"/>
  <c r="E205" i="13" s="1"/>
  <c r="L203" i="4"/>
  <c r="D205" i="13" s="1"/>
  <c r="M203" i="4"/>
  <c r="I205" i="13" s="1"/>
  <c r="N203" i="4"/>
  <c r="G202" i="8" s="1"/>
  <c r="H204" i="4"/>
  <c r="F206" i="13" s="1"/>
  <c r="I204" i="4"/>
  <c r="J204" i="4"/>
  <c r="H206" i="13" s="1"/>
  <c r="K204" i="4"/>
  <c r="E206" i="13" s="1"/>
  <c r="L204" i="4"/>
  <c r="D206" i="13" s="1"/>
  <c r="M204" i="4"/>
  <c r="I206" i="13"/>
  <c r="N204" i="4"/>
  <c r="G203" i="8" s="1"/>
  <c r="H205" i="4"/>
  <c r="I205" i="4"/>
  <c r="J205" i="4"/>
  <c r="H207" i="13" s="1"/>
  <c r="K205" i="4"/>
  <c r="E207" i="13" s="1"/>
  <c r="L205" i="4"/>
  <c r="D207" i="13" s="1"/>
  <c r="M205" i="4"/>
  <c r="N205" i="4"/>
  <c r="G204" i="8" s="1"/>
  <c r="H206" i="4"/>
  <c r="F208" i="13" s="1"/>
  <c r="I206" i="4"/>
  <c r="G208" i="13" s="1"/>
  <c r="J206" i="4"/>
  <c r="H208" i="13" s="1"/>
  <c r="K206" i="4"/>
  <c r="E208" i="13" s="1"/>
  <c r="L206" i="4"/>
  <c r="D208" i="13" s="1"/>
  <c r="M206" i="4"/>
  <c r="I208" i="13" s="1"/>
  <c r="N206" i="4"/>
  <c r="O510" i="3"/>
  <c r="P510" i="3"/>
  <c r="Q510" i="3"/>
  <c r="R510" i="3"/>
  <c r="O516" i="3"/>
  <c r="P516" i="3"/>
  <c r="Q516" i="3"/>
  <c r="R516" i="3"/>
  <c r="Q524" i="3"/>
  <c r="O525" i="3"/>
  <c r="P525" i="3"/>
  <c r="Q525" i="3"/>
  <c r="R525" i="3"/>
  <c r="O526" i="3"/>
  <c r="P526" i="3"/>
  <c r="Q526" i="3"/>
  <c r="R526" i="3"/>
  <c r="O527" i="3"/>
  <c r="P527" i="3"/>
  <c r="Q527" i="3"/>
  <c r="R527" i="3"/>
  <c r="O528" i="3"/>
  <c r="P528" i="3"/>
  <c r="Q528" i="3"/>
  <c r="R528" i="3"/>
  <c r="O529" i="3"/>
  <c r="P529" i="3"/>
  <c r="Q529" i="3"/>
  <c r="R529" i="3"/>
  <c r="O530" i="3"/>
  <c r="P530" i="3"/>
  <c r="Q530" i="3"/>
  <c r="R530" i="3"/>
  <c r="O531" i="3"/>
  <c r="P531" i="3"/>
  <c r="Q531" i="3"/>
  <c r="R531" i="3"/>
  <c r="O532" i="3"/>
  <c r="P532" i="3"/>
  <c r="Q532" i="3"/>
  <c r="R532" i="3"/>
  <c r="O533" i="3"/>
  <c r="P533" i="3"/>
  <c r="Q533" i="3"/>
  <c r="R533" i="3"/>
  <c r="O534" i="3"/>
  <c r="P534" i="3"/>
  <c r="Q534" i="3"/>
  <c r="R534" i="3"/>
  <c r="O535" i="3"/>
  <c r="P535" i="3"/>
  <c r="Q535" i="3"/>
  <c r="R535" i="3"/>
  <c r="O536" i="3"/>
  <c r="P536" i="3"/>
  <c r="Q536" i="3"/>
  <c r="R536" i="3"/>
  <c r="O537" i="3"/>
  <c r="P537" i="3"/>
  <c r="Q537" i="3"/>
  <c r="R537" i="3"/>
  <c r="O538" i="3"/>
  <c r="P538" i="3"/>
  <c r="Q538" i="3"/>
  <c r="R538" i="3"/>
  <c r="O539" i="3"/>
  <c r="P539" i="3"/>
  <c r="Q539" i="3"/>
  <c r="R539" i="3"/>
  <c r="O540" i="3"/>
  <c r="P540" i="3"/>
  <c r="Q540" i="3"/>
  <c r="R540" i="3"/>
  <c r="O541" i="3"/>
  <c r="P541" i="3"/>
  <c r="Q541" i="3"/>
  <c r="R541" i="3"/>
  <c r="O542" i="3"/>
  <c r="P542" i="3"/>
  <c r="Q542" i="3"/>
  <c r="R542" i="3"/>
  <c r="O543" i="3"/>
  <c r="P543" i="3"/>
  <c r="Q543" i="3"/>
  <c r="R543" i="3"/>
  <c r="O544" i="3"/>
  <c r="P544" i="3"/>
  <c r="Q544" i="3"/>
  <c r="R544" i="3"/>
  <c r="O545" i="3"/>
  <c r="P545" i="3"/>
  <c r="Q545" i="3"/>
  <c r="R545" i="3"/>
  <c r="O546" i="3"/>
  <c r="P546" i="3"/>
  <c r="Q546" i="3"/>
  <c r="R546" i="3"/>
  <c r="O547" i="3"/>
  <c r="P547" i="3"/>
  <c r="Q547" i="3"/>
  <c r="R547" i="3"/>
  <c r="O548" i="3"/>
  <c r="P548" i="3"/>
  <c r="Q548" i="3"/>
  <c r="R548" i="3"/>
  <c r="O549" i="3"/>
  <c r="P549" i="3"/>
  <c r="Q549" i="3"/>
  <c r="R549" i="3"/>
  <c r="O550" i="3"/>
  <c r="P550" i="3"/>
  <c r="Q550" i="3"/>
  <c r="R550" i="3"/>
  <c r="O551" i="3"/>
  <c r="P551" i="3"/>
  <c r="Q551" i="3"/>
  <c r="R551" i="3"/>
  <c r="O552" i="3"/>
  <c r="P552" i="3"/>
  <c r="Q552" i="3"/>
  <c r="R552" i="3"/>
  <c r="O553" i="3"/>
  <c r="P553" i="3"/>
  <c r="Q553" i="3"/>
  <c r="R553" i="3"/>
  <c r="O554" i="3"/>
  <c r="P554" i="3"/>
  <c r="Q554" i="3"/>
  <c r="R554" i="3"/>
  <c r="O555" i="3"/>
  <c r="P555" i="3"/>
  <c r="Q555" i="3"/>
  <c r="R555" i="3"/>
  <c r="O556" i="3"/>
  <c r="P556" i="3"/>
  <c r="Q556" i="3"/>
  <c r="R556" i="3"/>
  <c r="O557" i="3"/>
  <c r="P557" i="3"/>
  <c r="Q557" i="3"/>
  <c r="R557" i="3"/>
  <c r="O558" i="3"/>
  <c r="P558" i="3"/>
  <c r="Q558" i="3"/>
  <c r="R558" i="3"/>
  <c r="O559" i="3"/>
  <c r="P559" i="3"/>
  <c r="Q559" i="3"/>
  <c r="R559" i="3"/>
  <c r="O560" i="3"/>
  <c r="P560" i="3"/>
  <c r="Q560" i="3"/>
  <c r="R560" i="3"/>
  <c r="O561" i="3"/>
  <c r="P561" i="3"/>
  <c r="Q561" i="3"/>
  <c r="R561" i="3"/>
  <c r="O562" i="3"/>
  <c r="P562" i="3"/>
  <c r="Q562" i="3"/>
  <c r="R562" i="3"/>
  <c r="O563" i="3"/>
  <c r="P563" i="3"/>
  <c r="Q563" i="3"/>
  <c r="R563" i="3"/>
  <c r="O564" i="3"/>
  <c r="P564" i="3"/>
  <c r="Q564" i="3"/>
  <c r="R564" i="3"/>
  <c r="O565" i="3"/>
  <c r="P565" i="3"/>
  <c r="Q565" i="3"/>
  <c r="R565" i="3"/>
  <c r="O566" i="3"/>
  <c r="P566" i="3"/>
  <c r="Q566" i="3"/>
  <c r="R566" i="3"/>
  <c r="O567" i="3"/>
  <c r="P567" i="3"/>
  <c r="Q567" i="3"/>
  <c r="R567" i="3"/>
  <c r="O568" i="3"/>
  <c r="P568" i="3"/>
  <c r="Q568" i="3"/>
  <c r="R568" i="3"/>
  <c r="O569" i="3"/>
  <c r="P569" i="3"/>
  <c r="Q569" i="3"/>
  <c r="R569" i="3"/>
  <c r="O570" i="3"/>
  <c r="P570" i="3"/>
  <c r="Q570" i="3"/>
  <c r="R570" i="3"/>
  <c r="O571" i="3"/>
  <c r="P571" i="3"/>
  <c r="Q571" i="3"/>
  <c r="R571" i="3"/>
  <c r="O572" i="3"/>
  <c r="P572" i="3"/>
  <c r="Q572" i="3"/>
  <c r="R572" i="3"/>
  <c r="O573" i="3"/>
  <c r="P573" i="3"/>
  <c r="Q573" i="3"/>
  <c r="R573" i="3"/>
  <c r="O574" i="3"/>
  <c r="P574" i="3"/>
  <c r="Q574" i="3"/>
  <c r="R574" i="3"/>
  <c r="O575" i="3"/>
  <c r="P575" i="3"/>
  <c r="Q575" i="3"/>
  <c r="R575" i="3"/>
  <c r="O576" i="3"/>
  <c r="P576" i="3"/>
  <c r="Q576" i="3"/>
  <c r="R576" i="3"/>
  <c r="O577" i="3"/>
  <c r="P577" i="3"/>
  <c r="Q577" i="3"/>
  <c r="R577" i="3"/>
  <c r="O578" i="3"/>
  <c r="P578" i="3"/>
  <c r="Q578" i="3"/>
  <c r="R578" i="3"/>
  <c r="O579" i="3"/>
  <c r="P579" i="3"/>
  <c r="Q579" i="3"/>
  <c r="R579" i="3"/>
  <c r="O580" i="3"/>
  <c r="P580" i="3"/>
  <c r="Q580" i="3"/>
  <c r="R580" i="3"/>
  <c r="O581" i="3"/>
  <c r="P581" i="3"/>
  <c r="Q581" i="3"/>
  <c r="R581" i="3"/>
  <c r="O582" i="3"/>
  <c r="P582" i="3"/>
  <c r="Q582" i="3"/>
  <c r="R582" i="3"/>
  <c r="O583" i="3"/>
  <c r="P583" i="3"/>
  <c r="Q583" i="3"/>
  <c r="R583" i="3"/>
  <c r="O584" i="3"/>
  <c r="P584" i="3"/>
  <c r="Q584" i="3"/>
  <c r="R584" i="3"/>
  <c r="O585" i="3"/>
  <c r="P585" i="3"/>
  <c r="Q585" i="3"/>
  <c r="R585" i="3"/>
  <c r="O586" i="3"/>
  <c r="P586" i="3"/>
  <c r="Q586" i="3"/>
  <c r="R586" i="3"/>
  <c r="O587" i="3"/>
  <c r="P587" i="3"/>
  <c r="Q587" i="3"/>
  <c r="R587" i="3"/>
  <c r="O588" i="3"/>
  <c r="P588" i="3"/>
  <c r="Q588" i="3"/>
  <c r="R588" i="3"/>
  <c r="O589" i="3"/>
  <c r="P589" i="3"/>
  <c r="Q589" i="3"/>
  <c r="R589" i="3"/>
  <c r="O590" i="3"/>
  <c r="P590" i="3"/>
  <c r="Q590" i="3"/>
  <c r="R590" i="3"/>
  <c r="O591" i="3"/>
  <c r="P591" i="3"/>
  <c r="Q591" i="3"/>
  <c r="R591" i="3"/>
  <c r="O592" i="3"/>
  <c r="P592" i="3"/>
  <c r="Q592" i="3"/>
  <c r="R592" i="3"/>
  <c r="O593" i="3"/>
  <c r="P593" i="3"/>
  <c r="Q593" i="3"/>
  <c r="R593" i="3"/>
  <c r="O594" i="3"/>
  <c r="P594" i="3"/>
  <c r="Q594" i="3"/>
  <c r="R594" i="3"/>
  <c r="O595" i="3"/>
  <c r="P595" i="3"/>
  <c r="Q595" i="3"/>
  <c r="R595" i="3"/>
  <c r="O596" i="3"/>
  <c r="P596" i="3"/>
  <c r="Q596" i="3"/>
  <c r="R596" i="3"/>
  <c r="O597" i="3"/>
  <c r="P597" i="3"/>
  <c r="Q597" i="3"/>
  <c r="R597" i="3"/>
  <c r="O598" i="3"/>
  <c r="P598" i="3"/>
  <c r="Q598" i="3"/>
  <c r="R598" i="3"/>
  <c r="O599" i="3"/>
  <c r="P599" i="3"/>
  <c r="Q599" i="3"/>
  <c r="R599" i="3"/>
  <c r="O600" i="3"/>
  <c r="P600" i="3"/>
  <c r="Q600" i="3"/>
  <c r="R600" i="3"/>
  <c r="O601" i="3"/>
  <c r="P601" i="3"/>
  <c r="Q601" i="3"/>
  <c r="R601" i="3"/>
  <c r="O602" i="3"/>
  <c r="P602" i="3"/>
  <c r="Q602" i="3"/>
  <c r="R602" i="3"/>
  <c r="O603" i="3"/>
  <c r="P603" i="3"/>
  <c r="Q603" i="3"/>
  <c r="R603" i="3"/>
  <c r="O604" i="3"/>
  <c r="P604" i="3"/>
  <c r="Q604" i="3"/>
  <c r="R604" i="3"/>
  <c r="O605" i="3"/>
  <c r="P605" i="3"/>
  <c r="Q605" i="3"/>
  <c r="R605" i="3"/>
  <c r="O606" i="3"/>
  <c r="P606" i="3"/>
  <c r="Q606" i="3"/>
  <c r="R606" i="3"/>
  <c r="O607" i="3"/>
  <c r="P607" i="3"/>
  <c r="Q607" i="3"/>
  <c r="R607" i="3"/>
  <c r="O608" i="3"/>
  <c r="P608" i="3"/>
  <c r="Q608" i="3"/>
  <c r="R608" i="3"/>
  <c r="O609" i="3"/>
  <c r="P609" i="3"/>
  <c r="Q609" i="3"/>
  <c r="R609" i="3"/>
  <c r="O610" i="3"/>
  <c r="P610" i="3"/>
  <c r="Q610" i="3"/>
  <c r="R610" i="3"/>
  <c r="O611" i="3"/>
  <c r="P611" i="3"/>
  <c r="Q611" i="3"/>
  <c r="R611" i="3"/>
  <c r="O612" i="3"/>
  <c r="P612" i="3"/>
  <c r="Q612" i="3"/>
  <c r="R612" i="3"/>
  <c r="O613" i="3"/>
  <c r="P613" i="3"/>
  <c r="Q613" i="3"/>
  <c r="R613" i="3"/>
  <c r="O614" i="3"/>
  <c r="P614" i="3"/>
  <c r="Q614" i="3"/>
  <c r="R614" i="3"/>
  <c r="O615" i="3"/>
  <c r="P615" i="3"/>
  <c r="Q615" i="3"/>
  <c r="R615" i="3"/>
  <c r="O616" i="3"/>
  <c r="P616" i="3"/>
  <c r="Q616" i="3"/>
  <c r="R616" i="3"/>
  <c r="O617" i="3"/>
  <c r="P617" i="3"/>
  <c r="Q617" i="3"/>
  <c r="R617" i="3"/>
  <c r="O618" i="3"/>
  <c r="P618" i="3"/>
  <c r="Q618" i="3"/>
  <c r="R618" i="3"/>
  <c r="O619" i="3"/>
  <c r="P619" i="3"/>
  <c r="Q619" i="3"/>
  <c r="R619" i="3"/>
  <c r="O620" i="3"/>
  <c r="P620" i="3"/>
  <c r="Q620" i="3"/>
  <c r="R620" i="3"/>
  <c r="O621" i="3"/>
  <c r="P621" i="3"/>
  <c r="Q621" i="3"/>
  <c r="R621" i="3"/>
  <c r="O622" i="3"/>
  <c r="P622" i="3"/>
  <c r="Q622" i="3"/>
  <c r="R622" i="3"/>
  <c r="O623" i="3"/>
  <c r="P623" i="3"/>
  <c r="Q623" i="3"/>
  <c r="R623" i="3"/>
  <c r="O624" i="3"/>
  <c r="P624" i="3"/>
  <c r="Q624" i="3"/>
  <c r="R624" i="3"/>
  <c r="O625" i="3"/>
  <c r="P625" i="3"/>
  <c r="Q625" i="3"/>
  <c r="R625" i="3"/>
  <c r="O626" i="3"/>
  <c r="P626" i="3"/>
  <c r="Q626" i="3"/>
  <c r="R626" i="3"/>
  <c r="O627" i="3"/>
  <c r="P627" i="3"/>
  <c r="Q627" i="3"/>
  <c r="R627" i="3"/>
  <c r="O628" i="3"/>
  <c r="P628" i="3"/>
  <c r="Q628" i="3"/>
  <c r="R628" i="3"/>
  <c r="O629" i="3"/>
  <c r="P629" i="3"/>
  <c r="Q629" i="3"/>
  <c r="R629" i="3"/>
  <c r="O630" i="3"/>
  <c r="P630" i="3"/>
  <c r="Q630" i="3"/>
  <c r="R630" i="3"/>
  <c r="O631" i="3"/>
  <c r="P631" i="3"/>
  <c r="Q631" i="3"/>
  <c r="R631" i="3"/>
  <c r="O632" i="3"/>
  <c r="P632" i="3"/>
  <c r="Q632" i="3"/>
  <c r="R632" i="3"/>
  <c r="O633" i="3"/>
  <c r="P633" i="3"/>
  <c r="Q633" i="3"/>
  <c r="R633" i="3"/>
  <c r="O634" i="3"/>
  <c r="P634" i="3"/>
  <c r="Q634" i="3"/>
  <c r="R634" i="3"/>
  <c r="O635" i="3"/>
  <c r="P635" i="3"/>
  <c r="Q635" i="3"/>
  <c r="R635" i="3"/>
  <c r="O636" i="3"/>
  <c r="P636" i="3"/>
  <c r="Q636" i="3"/>
  <c r="R636" i="3"/>
  <c r="O637" i="3"/>
  <c r="P637" i="3"/>
  <c r="Q637" i="3"/>
  <c r="R637" i="3"/>
  <c r="O638" i="3"/>
  <c r="P638" i="3"/>
  <c r="Q638" i="3"/>
  <c r="R638" i="3"/>
  <c r="O639" i="3"/>
  <c r="P639" i="3"/>
  <c r="Q639" i="3"/>
  <c r="R639" i="3"/>
  <c r="O640" i="3"/>
  <c r="P640" i="3"/>
  <c r="Q640" i="3"/>
  <c r="R640" i="3"/>
  <c r="O641" i="3"/>
  <c r="P641" i="3"/>
  <c r="Q641" i="3"/>
  <c r="R641" i="3"/>
  <c r="O642" i="3"/>
  <c r="P642" i="3"/>
  <c r="Q642" i="3"/>
  <c r="R642" i="3"/>
  <c r="O643" i="3"/>
  <c r="P643" i="3"/>
  <c r="Q643" i="3"/>
  <c r="R643" i="3"/>
  <c r="O644" i="3"/>
  <c r="P644" i="3"/>
  <c r="Q644" i="3"/>
  <c r="R644" i="3"/>
  <c r="O645" i="3"/>
  <c r="P645" i="3"/>
  <c r="Q645" i="3"/>
  <c r="R645" i="3"/>
  <c r="O646" i="3"/>
  <c r="P646" i="3"/>
  <c r="Q646" i="3"/>
  <c r="R646" i="3"/>
  <c r="O647" i="3"/>
  <c r="P647" i="3"/>
  <c r="Q647" i="3"/>
  <c r="R647" i="3"/>
  <c r="O648" i="3"/>
  <c r="P648" i="3"/>
  <c r="Q648" i="3"/>
  <c r="R648" i="3"/>
  <c r="O649" i="3"/>
  <c r="P649" i="3"/>
  <c r="Q649" i="3"/>
  <c r="R649" i="3"/>
  <c r="O650" i="3"/>
  <c r="P650" i="3"/>
  <c r="Q650" i="3"/>
  <c r="R650" i="3"/>
  <c r="O651" i="3"/>
  <c r="P651" i="3"/>
  <c r="Q651" i="3"/>
  <c r="R651" i="3"/>
  <c r="O652" i="3"/>
  <c r="P652" i="3"/>
  <c r="Q652" i="3"/>
  <c r="R652" i="3"/>
  <c r="O653" i="3"/>
  <c r="P653" i="3"/>
  <c r="Q653" i="3"/>
  <c r="R653" i="3"/>
  <c r="O654" i="3"/>
  <c r="P654" i="3"/>
  <c r="Q654" i="3"/>
  <c r="R654" i="3"/>
  <c r="O655" i="3"/>
  <c r="P655" i="3"/>
  <c r="Q655" i="3"/>
  <c r="R655" i="3"/>
  <c r="O656" i="3"/>
  <c r="P656" i="3"/>
  <c r="Q656" i="3"/>
  <c r="R656" i="3"/>
  <c r="O657" i="3"/>
  <c r="P657" i="3"/>
  <c r="Q657" i="3"/>
  <c r="R657" i="3"/>
  <c r="O658" i="3"/>
  <c r="P658" i="3"/>
  <c r="Q658" i="3"/>
  <c r="R658" i="3"/>
  <c r="O659" i="3"/>
  <c r="P659" i="3"/>
  <c r="Q659" i="3"/>
  <c r="R659" i="3"/>
  <c r="O660" i="3"/>
  <c r="P660" i="3"/>
  <c r="Q660" i="3"/>
  <c r="R660" i="3"/>
  <c r="O661" i="3"/>
  <c r="P661" i="3"/>
  <c r="Q661" i="3"/>
  <c r="R661" i="3"/>
  <c r="O662" i="3"/>
  <c r="P662" i="3"/>
  <c r="Q662" i="3"/>
  <c r="R662" i="3"/>
  <c r="O663" i="3"/>
  <c r="P663" i="3"/>
  <c r="Q663" i="3"/>
  <c r="R663" i="3"/>
  <c r="O664" i="3"/>
  <c r="P664" i="3"/>
  <c r="Q664" i="3"/>
  <c r="R664" i="3"/>
  <c r="O665" i="3"/>
  <c r="P665" i="3"/>
  <c r="Q665" i="3"/>
  <c r="R665" i="3"/>
  <c r="O666" i="3"/>
  <c r="P666" i="3"/>
  <c r="Q666" i="3"/>
  <c r="R666" i="3"/>
  <c r="O667" i="3"/>
  <c r="P667" i="3"/>
  <c r="Q667" i="3"/>
  <c r="R667" i="3"/>
  <c r="O668" i="3"/>
  <c r="P668" i="3"/>
  <c r="Q668" i="3"/>
  <c r="R668" i="3"/>
  <c r="O669" i="3"/>
  <c r="P669" i="3"/>
  <c r="Q669" i="3"/>
  <c r="R669" i="3"/>
  <c r="O670" i="3"/>
  <c r="P670" i="3"/>
  <c r="Q670" i="3"/>
  <c r="R670" i="3"/>
  <c r="O671" i="3"/>
  <c r="P671" i="3"/>
  <c r="Q671" i="3"/>
  <c r="R671" i="3"/>
  <c r="O672" i="3"/>
  <c r="P672" i="3"/>
  <c r="Q672" i="3"/>
  <c r="R672" i="3"/>
  <c r="O673" i="3"/>
  <c r="P673" i="3"/>
  <c r="Q673" i="3"/>
  <c r="R673" i="3"/>
  <c r="O674" i="3"/>
  <c r="P674" i="3"/>
  <c r="Q674" i="3"/>
  <c r="R674" i="3"/>
  <c r="O675" i="3"/>
  <c r="P675" i="3"/>
  <c r="Q675" i="3"/>
  <c r="R675" i="3"/>
  <c r="O676" i="3"/>
  <c r="P676" i="3"/>
  <c r="Q676" i="3"/>
  <c r="R676" i="3"/>
  <c r="O677" i="3"/>
  <c r="P677" i="3"/>
  <c r="Q677" i="3"/>
  <c r="R677" i="3"/>
  <c r="O678" i="3"/>
  <c r="P678" i="3"/>
  <c r="Q678" i="3"/>
  <c r="R678" i="3"/>
  <c r="O679" i="3"/>
  <c r="P679" i="3"/>
  <c r="Q679" i="3"/>
  <c r="R679" i="3"/>
  <c r="O680" i="3"/>
  <c r="P680" i="3"/>
  <c r="Q680" i="3"/>
  <c r="R680" i="3"/>
  <c r="O681" i="3"/>
  <c r="P681" i="3"/>
  <c r="Q681" i="3"/>
  <c r="R681" i="3"/>
  <c r="O682" i="3"/>
  <c r="P682" i="3"/>
  <c r="Q682" i="3"/>
  <c r="R682" i="3"/>
  <c r="O683" i="3"/>
  <c r="P683" i="3"/>
  <c r="Q683" i="3"/>
  <c r="R683" i="3"/>
  <c r="O684" i="3"/>
  <c r="P684" i="3"/>
  <c r="Q684" i="3"/>
  <c r="R684" i="3"/>
  <c r="O685" i="3"/>
  <c r="P685" i="3"/>
  <c r="Q685" i="3"/>
  <c r="R685" i="3"/>
  <c r="O686" i="3"/>
  <c r="P686" i="3"/>
  <c r="Q686" i="3"/>
  <c r="R686" i="3"/>
  <c r="O687" i="3"/>
  <c r="P687" i="3"/>
  <c r="Q687" i="3"/>
  <c r="R687" i="3"/>
  <c r="O688" i="3"/>
  <c r="P688" i="3"/>
  <c r="Q688" i="3"/>
  <c r="R688" i="3"/>
  <c r="O689" i="3"/>
  <c r="P689" i="3"/>
  <c r="Q689" i="3"/>
  <c r="R689" i="3"/>
  <c r="O690" i="3"/>
  <c r="P690" i="3"/>
  <c r="Q690" i="3"/>
  <c r="R690" i="3"/>
  <c r="O691" i="3"/>
  <c r="P691" i="3"/>
  <c r="Q691" i="3"/>
  <c r="R691" i="3"/>
  <c r="O692" i="3"/>
  <c r="P692" i="3"/>
  <c r="Q692" i="3"/>
  <c r="R692" i="3"/>
  <c r="O693" i="3"/>
  <c r="P693" i="3"/>
  <c r="Q693" i="3"/>
  <c r="R693" i="3"/>
  <c r="O694" i="3"/>
  <c r="P694" i="3"/>
  <c r="Q694" i="3"/>
  <c r="R694" i="3"/>
  <c r="O695" i="3"/>
  <c r="P695" i="3"/>
  <c r="Q695" i="3"/>
  <c r="R695" i="3"/>
  <c r="O696" i="3"/>
  <c r="P696" i="3"/>
  <c r="Q696" i="3"/>
  <c r="R696" i="3"/>
  <c r="O697" i="3"/>
  <c r="P697" i="3"/>
  <c r="Q697" i="3"/>
  <c r="R697" i="3"/>
  <c r="O698" i="3"/>
  <c r="P698" i="3"/>
  <c r="Q698" i="3"/>
  <c r="R698" i="3"/>
  <c r="O699" i="3"/>
  <c r="P699" i="3"/>
  <c r="Q699" i="3"/>
  <c r="R699" i="3"/>
  <c r="O700" i="3"/>
  <c r="P700" i="3"/>
  <c r="Q700" i="3"/>
  <c r="R700" i="3"/>
  <c r="O701" i="3"/>
  <c r="P701" i="3"/>
  <c r="Q701" i="3"/>
  <c r="R701" i="3"/>
  <c r="O702" i="3"/>
  <c r="P702" i="3"/>
  <c r="Q702" i="3"/>
  <c r="R702" i="3"/>
  <c r="O703" i="3"/>
  <c r="P703" i="3"/>
  <c r="Q703" i="3"/>
  <c r="R703" i="3"/>
  <c r="O704" i="3"/>
  <c r="P704" i="3"/>
  <c r="Q704" i="3"/>
  <c r="R704" i="3"/>
  <c r="O705" i="3"/>
  <c r="P705" i="3"/>
  <c r="Q705" i="3"/>
  <c r="R705" i="3"/>
  <c r="O706" i="3"/>
  <c r="P706" i="3"/>
  <c r="Q706" i="3"/>
  <c r="R706" i="3"/>
  <c r="O707" i="3"/>
  <c r="P707" i="3"/>
  <c r="Q707" i="3"/>
  <c r="R707" i="3"/>
  <c r="O708" i="3"/>
  <c r="P708" i="3"/>
  <c r="Q708" i="3"/>
  <c r="R708" i="3"/>
  <c r="O709" i="3"/>
  <c r="P709" i="3"/>
  <c r="Q709" i="3"/>
  <c r="R709" i="3"/>
  <c r="O710" i="3"/>
  <c r="P710" i="3"/>
  <c r="Q710" i="3"/>
  <c r="R710" i="3"/>
  <c r="O711" i="3"/>
  <c r="P711" i="3"/>
  <c r="Q711" i="3"/>
  <c r="R711" i="3"/>
  <c r="O712" i="3"/>
  <c r="P712" i="3"/>
  <c r="Q712" i="3"/>
  <c r="R712" i="3"/>
  <c r="O713" i="3"/>
  <c r="P713" i="3"/>
  <c r="Q713" i="3"/>
  <c r="R713" i="3"/>
  <c r="O714" i="3"/>
  <c r="P714" i="3"/>
  <c r="Q714" i="3"/>
  <c r="R714" i="3"/>
  <c r="O715" i="3"/>
  <c r="P715" i="3"/>
  <c r="Q715" i="3"/>
  <c r="R715" i="3"/>
  <c r="O716" i="3"/>
  <c r="P716" i="3"/>
  <c r="Q716" i="3"/>
  <c r="R716" i="3"/>
  <c r="O717" i="3"/>
  <c r="P717" i="3"/>
  <c r="Q717" i="3"/>
  <c r="R717" i="3"/>
  <c r="O718" i="3"/>
  <c r="P718" i="3"/>
  <c r="Q718" i="3"/>
  <c r="R718" i="3"/>
  <c r="O719" i="3"/>
  <c r="P719" i="3"/>
  <c r="Q719" i="3"/>
  <c r="R719" i="3"/>
  <c r="O720" i="3"/>
  <c r="P720" i="3"/>
  <c r="Q720" i="3"/>
  <c r="R720" i="3"/>
  <c r="O721" i="3"/>
  <c r="P721" i="3"/>
  <c r="Q721" i="3"/>
  <c r="R721" i="3"/>
  <c r="O722" i="3"/>
  <c r="P722" i="3"/>
  <c r="Q722" i="3"/>
  <c r="R722" i="3"/>
  <c r="O723" i="3"/>
  <c r="P723" i="3"/>
  <c r="Q723" i="3"/>
  <c r="R723" i="3"/>
  <c r="O724" i="3"/>
  <c r="P724" i="3"/>
  <c r="Q724" i="3"/>
  <c r="R724" i="3"/>
  <c r="O725" i="3"/>
  <c r="P725" i="3"/>
  <c r="Q725" i="3"/>
  <c r="R725" i="3"/>
  <c r="O726" i="3"/>
  <c r="P726" i="3"/>
  <c r="Q726" i="3"/>
  <c r="R726" i="3"/>
  <c r="O727" i="3"/>
  <c r="P727" i="3"/>
  <c r="Q727" i="3"/>
  <c r="R727" i="3"/>
  <c r="O728" i="3"/>
  <c r="P728" i="3"/>
  <c r="Q728" i="3"/>
  <c r="R728" i="3"/>
  <c r="O729" i="3"/>
  <c r="P729" i="3"/>
  <c r="Q729" i="3"/>
  <c r="R729" i="3"/>
  <c r="O730" i="3"/>
  <c r="P730" i="3"/>
  <c r="Q730" i="3"/>
  <c r="R730" i="3"/>
  <c r="O731" i="3"/>
  <c r="P731" i="3"/>
  <c r="Q731" i="3"/>
  <c r="R731" i="3"/>
  <c r="O732" i="3"/>
  <c r="P732" i="3"/>
  <c r="Q732" i="3"/>
  <c r="R732" i="3"/>
  <c r="O733" i="3"/>
  <c r="P733" i="3"/>
  <c r="Q733" i="3"/>
  <c r="R733" i="3"/>
  <c r="O734" i="3"/>
  <c r="P734" i="3"/>
  <c r="Q734" i="3"/>
  <c r="R734" i="3"/>
  <c r="O735" i="3"/>
  <c r="P735" i="3"/>
  <c r="Q735" i="3"/>
  <c r="R735" i="3"/>
  <c r="O736" i="3"/>
  <c r="P736" i="3"/>
  <c r="Q736" i="3"/>
  <c r="R736" i="3"/>
  <c r="O737" i="3"/>
  <c r="P737" i="3"/>
  <c r="Q737" i="3"/>
  <c r="R737" i="3"/>
  <c r="O738" i="3"/>
  <c r="P738" i="3"/>
  <c r="Q738" i="3"/>
  <c r="R738" i="3"/>
  <c r="O739" i="3"/>
  <c r="P739" i="3"/>
  <c r="Q739" i="3"/>
  <c r="R739" i="3"/>
  <c r="O740" i="3"/>
  <c r="P740" i="3"/>
  <c r="Q740" i="3"/>
  <c r="R740" i="3"/>
  <c r="O741" i="3"/>
  <c r="P741" i="3"/>
  <c r="Q741" i="3"/>
  <c r="R741" i="3"/>
  <c r="O742" i="3"/>
  <c r="P742" i="3"/>
  <c r="Q742" i="3"/>
  <c r="R742" i="3"/>
  <c r="O743" i="3"/>
  <c r="P743" i="3"/>
  <c r="Q743" i="3"/>
  <c r="R743" i="3"/>
  <c r="O744" i="3"/>
  <c r="P744" i="3"/>
  <c r="Q744" i="3"/>
  <c r="R744" i="3"/>
  <c r="O745" i="3"/>
  <c r="P745" i="3"/>
  <c r="Q745" i="3"/>
  <c r="R745" i="3"/>
  <c r="O746" i="3"/>
  <c r="P746" i="3"/>
  <c r="Q746" i="3"/>
  <c r="R746" i="3"/>
  <c r="O747" i="3"/>
  <c r="P747" i="3"/>
  <c r="Q747" i="3"/>
  <c r="R747" i="3"/>
  <c r="O748" i="3"/>
  <c r="P748" i="3"/>
  <c r="Q748" i="3"/>
  <c r="R748" i="3"/>
  <c r="O749" i="3"/>
  <c r="P749" i="3"/>
  <c r="Q749" i="3"/>
  <c r="R749" i="3"/>
  <c r="O750" i="3"/>
  <c r="P750" i="3"/>
  <c r="Q750" i="3"/>
  <c r="R750" i="3"/>
  <c r="O751" i="3"/>
  <c r="P751" i="3"/>
  <c r="Q751" i="3"/>
  <c r="R751" i="3"/>
  <c r="O752" i="3"/>
  <c r="P752" i="3"/>
  <c r="Q752" i="3"/>
  <c r="R752" i="3"/>
  <c r="O753" i="3"/>
  <c r="P753" i="3"/>
  <c r="Q753" i="3"/>
  <c r="R753" i="3"/>
  <c r="O754" i="3"/>
  <c r="P754" i="3"/>
  <c r="Q754" i="3"/>
  <c r="R754" i="3"/>
  <c r="O755" i="3"/>
  <c r="P755" i="3"/>
  <c r="Q755" i="3"/>
  <c r="R755" i="3"/>
  <c r="O756" i="3"/>
  <c r="P756" i="3"/>
  <c r="Q756" i="3"/>
  <c r="R756" i="3"/>
  <c r="O757" i="3"/>
  <c r="P757" i="3"/>
  <c r="Q757" i="3"/>
  <c r="R757" i="3"/>
  <c r="O758" i="3"/>
  <c r="P758" i="3"/>
  <c r="Q758" i="3"/>
  <c r="R758" i="3"/>
  <c r="O759" i="3"/>
  <c r="P759" i="3"/>
  <c r="Q759" i="3"/>
  <c r="R759" i="3"/>
  <c r="O760" i="3"/>
  <c r="P760" i="3"/>
  <c r="Q760" i="3"/>
  <c r="R760" i="3"/>
  <c r="O761" i="3"/>
  <c r="P761" i="3"/>
  <c r="Q761" i="3"/>
  <c r="R761" i="3"/>
  <c r="O762" i="3"/>
  <c r="P762" i="3"/>
  <c r="Q762" i="3"/>
  <c r="R762" i="3"/>
  <c r="O763" i="3"/>
  <c r="P763" i="3"/>
  <c r="Q763" i="3"/>
  <c r="R763" i="3"/>
  <c r="O764" i="3"/>
  <c r="P764" i="3"/>
  <c r="Q764" i="3"/>
  <c r="R764" i="3"/>
  <c r="O765" i="3"/>
  <c r="P765" i="3"/>
  <c r="Q765" i="3"/>
  <c r="R765" i="3"/>
  <c r="O766" i="3"/>
  <c r="P766" i="3"/>
  <c r="Q766" i="3"/>
  <c r="R766" i="3"/>
  <c r="O767" i="3"/>
  <c r="P767" i="3"/>
  <c r="Q767" i="3"/>
  <c r="R767" i="3"/>
  <c r="O768" i="3"/>
  <c r="P768" i="3"/>
  <c r="Q768" i="3"/>
  <c r="R768" i="3"/>
  <c r="O769" i="3"/>
  <c r="P769" i="3"/>
  <c r="Q769" i="3"/>
  <c r="R769" i="3"/>
  <c r="O770" i="3"/>
  <c r="P770" i="3"/>
  <c r="Q770" i="3"/>
  <c r="R770" i="3"/>
  <c r="O771" i="3"/>
  <c r="P771" i="3"/>
  <c r="Q771" i="3"/>
  <c r="R771" i="3"/>
  <c r="O772" i="3"/>
  <c r="P772" i="3"/>
  <c r="Q772" i="3"/>
  <c r="R772" i="3"/>
  <c r="O773" i="3"/>
  <c r="P773" i="3"/>
  <c r="Q773" i="3"/>
  <c r="R773" i="3"/>
  <c r="O774" i="3"/>
  <c r="P774" i="3"/>
  <c r="Q774" i="3"/>
  <c r="R774" i="3"/>
  <c r="O775" i="3"/>
  <c r="P775" i="3"/>
  <c r="Q775" i="3"/>
  <c r="R775" i="3"/>
  <c r="O776" i="3"/>
  <c r="P776" i="3"/>
  <c r="Q776" i="3"/>
  <c r="R776" i="3"/>
  <c r="O777" i="3"/>
  <c r="P777" i="3"/>
  <c r="Q777" i="3"/>
  <c r="R777" i="3"/>
  <c r="O778" i="3"/>
  <c r="P778" i="3"/>
  <c r="Q778" i="3"/>
  <c r="R778" i="3"/>
  <c r="O779" i="3"/>
  <c r="P779" i="3"/>
  <c r="Q779" i="3"/>
  <c r="R779" i="3"/>
  <c r="O780" i="3"/>
  <c r="P780" i="3"/>
  <c r="Q780" i="3"/>
  <c r="R780" i="3"/>
  <c r="O781" i="3"/>
  <c r="P781" i="3"/>
  <c r="Q781" i="3"/>
  <c r="R781" i="3"/>
  <c r="O782" i="3"/>
  <c r="P782" i="3"/>
  <c r="Q782" i="3"/>
  <c r="R782" i="3"/>
  <c r="O783" i="3"/>
  <c r="P783" i="3"/>
  <c r="Q783" i="3"/>
  <c r="R783" i="3"/>
  <c r="O784" i="3"/>
  <c r="P784" i="3"/>
  <c r="Q784" i="3"/>
  <c r="R784" i="3"/>
  <c r="O785" i="3"/>
  <c r="P785" i="3"/>
  <c r="Q785" i="3"/>
  <c r="R785" i="3"/>
  <c r="O786" i="3"/>
  <c r="P786" i="3"/>
  <c r="Q786" i="3"/>
  <c r="R786" i="3"/>
  <c r="O787" i="3"/>
  <c r="P787" i="3"/>
  <c r="Q787" i="3"/>
  <c r="R787" i="3"/>
  <c r="O788" i="3"/>
  <c r="P788" i="3"/>
  <c r="Q788" i="3"/>
  <c r="R788" i="3"/>
  <c r="O789" i="3"/>
  <c r="P789" i="3"/>
  <c r="Q789" i="3"/>
  <c r="R789" i="3"/>
  <c r="O790" i="3"/>
  <c r="P790" i="3"/>
  <c r="Q790" i="3"/>
  <c r="R790" i="3"/>
  <c r="O791" i="3"/>
  <c r="P791" i="3"/>
  <c r="Q791" i="3"/>
  <c r="R791" i="3"/>
  <c r="O792" i="3"/>
  <c r="P792" i="3"/>
  <c r="Q792" i="3"/>
  <c r="R792" i="3"/>
  <c r="O793" i="3"/>
  <c r="P793" i="3"/>
  <c r="Q793" i="3"/>
  <c r="R793" i="3"/>
  <c r="O794" i="3"/>
  <c r="P794" i="3"/>
  <c r="Q794" i="3"/>
  <c r="R794" i="3"/>
  <c r="O795" i="3"/>
  <c r="P795" i="3"/>
  <c r="Q795" i="3"/>
  <c r="R795" i="3"/>
  <c r="O796" i="3"/>
  <c r="P796" i="3"/>
  <c r="Q796" i="3"/>
  <c r="R796" i="3"/>
  <c r="O797" i="3"/>
  <c r="P797" i="3"/>
  <c r="Q797" i="3"/>
  <c r="R797" i="3"/>
  <c r="O798" i="3"/>
  <c r="P798" i="3"/>
  <c r="Q798" i="3"/>
  <c r="R798" i="3"/>
  <c r="O799" i="3"/>
  <c r="P799" i="3"/>
  <c r="Q799" i="3"/>
  <c r="R799" i="3"/>
  <c r="O800" i="3"/>
  <c r="P800" i="3"/>
  <c r="Q800" i="3"/>
  <c r="R800" i="3"/>
  <c r="O801" i="3"/>
  <c r="P801" i="3"/>
  <c r="Q801" i="3"/>
  <c r="R801" i="3"/>
  <c r="O802" i="3"/>
  <c r="P802" i="3"/>
  <c r="Q802" i="3"/>
  <c r="R802" i="3"/>
  <c r="O803" i="3"/>
  <c r="P803" i="3"/>
  <c r="Q803" i="3"/>
  <c r="R803" i="3"/>
  <c r="O804" i="3"/>
  <c r="P804" i="3"/>
  <c r="Q804" i="3"/>
  <c r="R804" i="3"/>
  <c r="O805" i="3"/>
  <c r="P805" i="3"/>
  <c r="Q805" i="3"/>
  <c r="R805" i="3"/>
  <c r="O806" i="3"/>
  <c r="P806" i="3"/>
  <c r="Q806" i="3"/>
  <c r="R806" i="3"/>
  <c r="O807" i="3"/>
  <c r="P807" i="3"/>
  <c r="Q807" i="3"/>
  <c r="R807" i="3"/>
  <c r="O808" i="3"/>
  <c r="P808" i="3"/>
  <c r="Q808" i="3"/>
  <c r="R808" i="3"/>
  <c r="O809" i="3"/>
  <c r="P809" i="3"/>
  <c r="Q809" i="3"/>
  <c r="R809" i="3"/>
  <c r="O810" i="3"/>
  <c r="P810" i="3"/>
  <c r="Q810" i="3"/>
  <c r="R810" i="3"/>
  <c r="O811" i="3"/>
  <c r="P811" i="3"/>
  <c r="Q811" i="3"/>
  <c r="R811" i="3"/>
  <c r="O812" i="3"/>
  <c r="P812" i="3"/>
  <c r="Q812" i="3"/>
  <c r="R812" i="3"/>
  <c r="O813" i="3"/>
  <c r="P813" i="3"/>
  <c r="Q813" i="3"/>
  <c r="R813" i="3"/>
  <c r="O814" i="3"/>
  <c r="P814" i="3"/>
  <c r="Q814" i="3"/>
  <c r="R814" i="3"/>
  <c r="O815" i="3"/>
  <c r="P815" i="3"/>
  <c r="Q815" i="3"/>
  <c r="R815" i="3"/>
  <c r="O816" i="3"/>
  <c r="P816" i="3"/>
  <c r="Q816" i="3"/>
  <c r="R816" i="3"/>
  <c r="O817" i="3"/>
  <c r="P817" i="3"/>
  <c r="Q817" i="3"/>
  <c r="R817" i="3"/>
  <c r="O818" i="3"/>
  <c r="P818" i="3"/>
  <c r="Q818" i="3"/>
  <c r="R818" i="3"/>
  <c r="O819" i="3"/>
  <c r="P819" i="3"/>
  <c r="Q819" i="3"/>
  <c r="R819" i="3"/>
  <c r="O820" i="3"/>
  <c r="P820" i="3"/>
  <c r="Q820" i="3"/>
  <c r="R820" i="3"/>
  <c r="O821" i="3"/>
  <c r="P821" i="3"/>
  <c r="Q821" i="3"/>
  <c r="R821" i="3"/>
  <c r="O822" i="3"/>
  <c r="P822" i="3"/>
  <c r="Q822" i="3"/>
  <c r="R822" i="3"/>
  <c r="O823" i="3"/>
  <c r="P823" i="3"/>
  <c r="Q823" i="3"/>
  <c r="R823" i="3"/>
  <c r="O824" i="3"/>
  <c r="P824" i="3"/>
  <c r="Q824" i="3"/>
  <c r="R824" i="3"/>
  <c r="O825" i="3"/>
  <c r="P825" i="3"/>
  <c r="Q825" i="3"/>
  <c r="R825" i="3"/>
  <c r="O826" i="3"/>
  <c r="P826" i="3"/>
  <c r="Q826" i="3"/>
  <c r="R826" i="3"/>
  <c r="O827" i="3"/>
  <c r="P827" i="3"/>
  <c r="Q827" i="3"/>
  <c r="R827" i="3"/>
  <c r="O828" i="3"/>
  <c r="P828" i="3"/>
  <c r="Q828" i="3"/>
  <c r="R828" i="3"/>
  <c r="O829" i="3"/>
  <c r="P829" i="3"/>
  <c r="Q829" i="3"/>
  <c r="R829" i="3"/>
  <c r="O830" i="3"/>
  <c r="P830" i="3"/>
  <c r="Q830" i="3"/>
  <c r="R830" i="3"/>
  <c r="O831" i="3"/>
  <c r="P831" i="3"/>
  <c r="Q831" i="3"/>
  <c r="R831" i="3"/>
  <c r="O832" i="3"/>
  <c r="P832" i="3"/>
  <c r="Q832" i="3"/>
  <c r="R832" i="3"/>
  <c r="O833" i="3"/>
  <c r="P833" i="3"/>
  <c r="Q833" i="3"/>
  <c r="R833" i="3"/>
  <c r="O834" i="3"/>
  <c r="P834" i="3"/>
  <c r="Q834" i="3"/>
  <c r="R834" i="3"/>
  <c r="O835" i="3"/>
  <c r="P835" i="3"/>
  <c r="Q835" i="3"/>
  <c r="R835" i="3"/>
  <c r="O836" i="3"/>
  <c r="P836" i="3"/>
  <c r="Q836" i="3"/>
  <c r="R836" i="3"/>
  <c r="O837" i="3"/>
  <c r="P837" i="3"/>
  <c r="Q837" i="3"/>
  <c r="R837" i="3"/>
  <c r="C4" i="3"/>
  <c r="N515" i="3"/>
  <c r="M515" i="3" s="1"/>
  <c r="N516" i="3"/>
  <c r="M516" i="3" s="1"/>
  <c r="N517" i="3"/>
  <c r="M517" i="3" s="1"/>
  <c r="N518" i="3"/>
  <c r="M518" i="3" s="1"/>
  <c r="N519" i="3"/>
  <c r="M519" i="3" s="1"/>
  <c r="N520" i="3"/>
  <c r="M520" i="3" s="1"/>
  <c r="N521" i="3"/>
  <c r="M521" i="3" s="1"/>
  <c r="N523" i="3"/>
  <c r="M523" i="3" s="1"/>
  <c r="N524" i="3"/>
  <c r="M524" i="3" s="1"/>
  <c r="N525" i="3"/>
  <c r="M525" i="3" s="1"/>
  <c r="N526" i="3"/>
  <c r="M526" i="3" s="1"/>
  <c r="N527" i="3"/>
  <c r="M527" i="3"/>
  <c r="N528" i="3"/>
  <c r="M528" i="3" s="1"/>
  <c r="N529" i="3"/>
  <c r="M529" i="3" s="1"/>
  <c r="N530" i="3"/>
  <c r="M530" i="3" s="1"/>
  <c r="N531" i="3"/>
  <c r="M531" i="3" s="1"/>
  <c r="N532" i="3"/>
  <c r="M532" i="3" s="1"/>
  <c r="N533" i="3"/>
  <c r="M533" i="3" s="1"/>
  <c r="N534" i="3"/>
  <c r="M534" i="3" s="1"/>
  <c r="N535" i="3"/>
  <c r="M535" i="3" s="1"/>
  <c r="N536" i="3"/>
  <c r="M536" i="3" s="1"/>
  <c r="N537" i="3"/>
  <c r="M537" i="3" s="1"/>
  <c r="N538" i="3"/>
  <c r="M538" i="3" s="1"/>
  <c r="N539" i="3"/>
  <c r="M539" i="3" s="1"/>
  <c r="N540" i="3"/>
  <c r="M540" i="3" s="1"/>
  <c r="N541" i="3"/>
  <c r="M541" i="3" s="1"/>
  <c r="N542" i="3"/>
  <c r="M542" i="3" s="1"/>
  <c r="N543" i="3"/>
  <c r="M543" i="3" s="1"/>
  <c r="N544" i="3"/>
  <c r="M544" i="3" s="1"/>
  <c r="N545" i="3"/>
  <c r="M545" i="3" s="1"/>
  <c r="N546" i="3"/>
  <c r="M546" i="3" s="1"/>
  <c r="N547" i="3"/>
  <c r="M547" i="3" s="1"/>
  <c r="N548" i="3"/>
  <c r="M548" i="3" s="1"/>
  <c r="N549" i="3"/>
  <c r="M549" i="3" s="1"/>
  <c r="N550" i="3"/>
  <c r="M550" i="3" s="1"/>
  <c r="N551" i="3"/>
  <c r="M551" i="3" s="1"/>
  <c r="N552" i="3"/>
  <c r="M552" i="3" s="1"/>
  <c r="N553" i="3"/>
  <c r="M553" i="3" s="1"/>
  <c r="N554" i="3"/>
  <c r="M554" i="3" s="1"/>
  <c r="N555" i="3"/>
  <c r="M555" i="3" s="1"/>
  <c r="N556" i="3"/>
  <c r="M556" i="3" s="1"/>
  <c r="N557" i="3"/>
  <c r="M557" i="3" s="1"/>
  <c r="N558" i="3"/>
  <c r="M558" i="3" s="1"/>
  <c r="N559" i="3"/>
  <c r="M559" i="3" s="1"/>
  <c r="N560" i="3"/>
  <c r="M560" i="3" s="1"/>
  <c r="N561" i="3"/>
  <c r="M561" i="3" s="1"/>
  <c r="N562" i="3"/>
  <c r="M562" i="3" s="1"/>
  <c r="N563" i="3"/>
  <c r="M563" i="3" s="1"/>
  <c r="N564" i="3"/>
  <c r="M564" i="3" s="1"/>
  <c r="N565" i="3"/>
  <c r="M565" i="3" s="1"/>
  <c r="N566" i="3"/>
  <c r="M566" i="3" s="1"/>
  <c r="N567" i="3"/>
  <c r="M567" i="3" s="1"/>
  <c r="N568" i="3"/>
  <c r="M568" i="3" s="1"/>
  <c r="N569" i="3"/>
  <c r="M569" i="3" s="1"/>
  <c r="N570" i="3"/>
  <c r="M570" i="3" s="1"/>
  <c r="N571" i="3"/>
  <c r="M571" i="3" s="1"/>
  <c r="N572" i="3"/>
  <c r="M572" i="3" s="1"/>
  <c r="N573" i="3"/>
  <c r="M573" i="3" s="1"/>
  <c r="N574" i="3"/>
  <c r="M574" i="3" s="1"/>
  <c r="N575" i="3"/>
  <c r="M575" i="3" s="1"/>
  <c r="N576" i="3"/>
  <c r="M576" i="3" s="1"/>
  <c r="N577" i="3"/>
  <c r="M577" i="3" s="1"/>
  <c r="N578" i="3"/>
  <c r="M578" i="3" s="1"/>
  <c r="N579" i="3"/>
  <c r="M579" i="3" s="1"/>
  <c r="N580" i="3"/>
  <c r="M580" i="3" s="1"/>
  <c r="N581" i="3"/>
  <c r="M581" i="3" s="1"/>
  <c r="N582" i="3"/>
  <c r="M582" i="3" s="1"/>
  <c r="N583" i="3"/>
  <c r="M583" i="3" s="1"/>
  <c r="N584" i="3"/>
  <c r="M584" i="3" s="1"/>
  <c r="N585" i="3"/>
  <c r="M585" i="3" s="1"/>
  <c r="N586" i="3"/>
  <c r="M586" i="3" s="1"/>
  <c r="N587" i="3"/>
  <c r="M587" i="3" s="1"/>
  <c r="N588" i="3"/>
  <c r="M588" i="3" s="1"/>
  <c r="N589" i="3"/>
  <c r="M589" i="3" s="1"/>
  <c r="N590" i="3"/>
  <c r="M590" i="3" s="1"/>
  <c r="N591" i="3"/>
  <c r="M591" i="3" s="1"/>
  <c r="N592" i="3"/>
  <c r="M592" i="3" s="1"/>
  <c r="N593" i="3"/>
  <c r="M593" i="3" s="1"/>
  <c r="N594" i="3"/>
  <c r="M594" i="3" s="1"/>
  <c r="N595" i="3"/>
  <c r="M595" i="3" s="1"/>
  <c r="N596" i="3"/>
  <c r="M596" i="3" s="1"/>
  <c r="N597" i="3"/>
  <c r="M597" i="3" s="1"/>
  <c r="N598" i="3"/>
  <c r="M598" i="3" s="1"/>
  <c r="N599" i="3"/>
  <c r="M599" i="3" s="1"/>
  <c r="N600" i="3"/>
  <c r="M600" i="3" s="1"/>
  <c r="N601" i="3"/>
  <c r="M601" i="3" s="1"/>
  <c r="N602" i="3"/>
  <c r="M602" i="3" s="1"/>
  <c r="N603" i="3"/>
  <c r="M603" i="3" s="1"/>
  <c r="N604" i="3"/>
  <c r="M604" i="3" s="1"/>
  <c r="N605" i="3"/>
  <c r="M605" i="3" s="1"/>
  <c r="N606" i="3"/>
  <c r="M606" i="3" s="1"/>
  <c r="N607" i="3"/>
  <c r="M607" i="3" s="1"/>
  <c r="N608" i="3"/>
  <c r="M608" i="3" s="1"/>
  <c r="N609" i="3"/>
  <c r="M609" i="3" s="1"/>
  <c r="N610" i="3"/>
  <c r="M610" i="3" s="1"/>
  <c r="N611" i="3"/>
  <c r="M611" i="3" s="1"/>
  <c r="N612" i="3"/>
  <c r="M612" i="3" s="1"/>
  <c r="N613" i="3"/>
  <c r="M613" i="3" s="1"/>
  <c r="N614" i="3"/>
  <c r="M614" i="3" s="1"/>
  <c r="N615" i="3"/>
  <c r="M615" i="3" s="1"/>
  <c r="N616" i="3"/>
  <c r="M616" i="3" s="1"/>
  <c r="N617" i="3"/>
  <c r="M617" i="3" s="1"/>
  <c r="N618" i="3"/>
  <c r="M618" i="3" s="1"/>
  <c r="N619" i="3"/>
  <c r="M619" i="3" s="1"/>
  <c r="N620" i="3"/>
  <c r="M620" i="3" s="1"/>
  <c r="N621" i="3"/>
  <c r="M621" i="3" s="1"/>
  <c r="N622" i="3"/>
  <c r="M622" i="3" s="1"/>
  <c r="N623" i="3"/>
  <c r="M623" i="3"/>
  <c r="N624" i="3"/>
  <c r="M624" i="3" s="1"/>
  <c r="N625" i="3"/>
  <c r="M625" i="3" s="1"/>
  <c r="N626" i="3"/>
  <c r="M626" i="3" s="1"/>
  <c r="N627" i="3"/>
  <c r="M627" i="3" s="1"/>
  <c r="N628" i="3"/>
  <c r="M628" i="3" s="1"/>
  <c r="N629" i="3"/>
  <c r="M629" i="3" s="1"/>
  <c r="N630" i="3"/>
  <c r="M630" i="3" s="1"/>
  <c r="N631" i="3"/>
  <c r="M631" i="3" s="1"/>
  <c r="N632" i="3"/>
  <c r="M632" i="3" s="1"/>
  <c r="N633" i="3"/>
  <c r="M633" i="3" s="1"/>
  <c r="N634" i="3"/>
  <c r="M634" i="3" s="1"/>
  <c r="N635" i="3"/>
  <c r="M635" i="3" s="1"/>
  <c r="N636" i="3"/>
  <c r="M636" i="3" s="1"/>
  <c r="N637" i="3"/>
  <c r="M637" i="3" s="1"/>
  <c r="N638" i="3"/>
  <c r="M638" i="3" s="1"/>
  <c r="N639" i="3"/>
  <c r="M639" i="3" s="1"/>
  <c r="N640" i="3"/>
  <c r="M640" i="3" s="1"/>
  <c r="N641" i="3"/>
  <c r="M641" i="3" s="1"/>
  <c r="N642" i="3"/>
  <c r="M642" i="3" s="1"/>
  <c r="N643" i="3"/>
  <c r="M643" i="3" s="1"/>
  <c r="N644" i="3"/>
  <c r="M644" i="3" s="1"/>
  <c r="N645" i="3"/>
  <c r="M645" i="3" s="1"/>
  <c r="N646" i="3"/>
  <c r="M646" i="3" s="1"/>
  <c r="N647" i="3"/>
  <c r="M647" i="3" s="1"/>
  <c r="N648" i="3"/>
  <c r="M648" i="3" s="1"/>
  <c r="N649" i="3"/>
  <c r="M649" i="3" s="1"/>
  <c r="N650" i="3"/>
  <c r="M650" i="3" s="1"/>
  <c r="N651" i="3"/>
  <c r="M651" i="3" s="1"/>
  <c r="N652" i="3"/>
  <c r="M652" i="3" s="1"/>
  <c r="N653" i="3"/>
  <c r="M653" i="3" s="1"/>
  <c r="N654" i="3"/>
  <c r="M654" i="3" s="1"/>
  <c r="N655" i="3"/>
  <c r="M655" i="3" s="1"/>
  <c r="N656" i="3"/>
  <c r="M656" i="3" s="1"/>
  <c r="N657" i="3"/>
  <c r="M657" i="3" s="1"/>
  <c r="N658" i="3"/>
  <c r="M658" i="3" s="1"/>
  <c r="N659" i="3"/>
  <c r="M659" i="3" s="1"/>
  <c r="N660" i="3"/>
  <c r="M660" i="3" s="1"/>
  <c r="N661" i="3"/>
  <c r="M661" i="3" s="1"/>
  <c r="N662" i="3"/>
  <c r="M662" i="3" s="1"/>
  <c r="N663" i="3"/>
  <c r="M663" i="3" s="1"/>
  <c r="N664" i="3"/>
  <c r="M664" i="3" s="1"/>
  <c r="N665" i="3"/>
  <c r="M665" i="3" s="1"/>
  <c r="N666" i="3"/>
  <c r="M666" i="3" s="1"/>
  <c r="N667" i="3"/>
  <c r="M667" i="3" s="1"/>
  <c r="N668" i="3"/>
  <c r="M668" i="3" s="1"/>
  <c r="N669" i="3"/>
  <c r="M669" i="3" s="1"/>
  <c r="N670" i="3"/>
  <c r="M670" i="3" s="1"/>
  <c r="N671" i="3"/>
  <c r="M671" i="3" s="1"/>
  <c r="N672" i="3"/>
  <c r="M672" i="3" s="1"/>
  <c r="N673" i="3"/>
  <c r="M673" i="3" s="1"/>
  <c r="N674" i="3"/>
  <c r="M674" i="3" s="1"/>
  <c r="N675" i="3"/>
  <c r="M675" i="3"/>
  <c r="N676" i="3"/>
  <c r="M676" i="3" s="1"/>
  <c r="N677" i="3"/>
  <c r="M677" i="3" s="1"/>
  <c r="N678" i="3"/>
  <c r="M678" i="3" s="1"/>
  <c r="N679" i="3"/>
  <c r="M679" i="3" s="1"/>
  <c r="N680" i="3"/>
  <c r="M680" i="3"/>
  <c r="N681" i="3"/>
  <c r="M681" i="3" s="1"/>
  <c r="N682" i="3"/>
  <c r="M682" i="3" s="1"/>
  <c r="N683" i="3"/>
  <c r="M683" i="3" s="1"/>
  <c r="N684" i="3"/>
  <c r="M684" i="3" s="1"/>
  <c r="N685" i="3"/>
  <c r="M685" i="3" s="1"/>
  <c r="N686" i="3"/>
  <c r="M686" i="3" s="1"/>
  <c r="N687" i="3"/>
  <c r="M687" i="3" s="1"/>
  <c r="N688" i="3"/>
  <c r="M688" i="3" s="1"/>
  <c r="N689" i="3"/>
  <c r="M689" i="3" s="1"/>
  <c r="N690" i="3"/>
  <c r="M690" i="3" s="1"/>
  <c r="N691" i="3"/>
  <c r="M691" i="3"/>
  <c r="N692" i="3"/>
  <c r="M692" i="3" s="1"/>
  <c r="N693" i="3"/>
  <c r="M693" i="3" s="1"/>
  <c r="N694" i="3"/>
  <c r="M694" i="3" s="1"/>
  <c r="N695" i="3"/>
  <c r="M695" i="3" s="1"/>
  <c r="N696" i="3"/>
  <c r="M696" i="3"/>
  <c r="N697" i="3"/>
  <c r="M697" i="3" s="1"/>
  <c r="N698" i="3"/>
  <c r="M698" i="3" s="1"/>
  <c r="N699" i="3"/>
  <c r="M699" i="3" s="1"/>
  <c r="N700" i="3"/>
  <c r="M700" i="3" s="1"/>
  <c r="N701" i="3"/>
  <c r="M701" i="3" s="1"/>
  <c r="N702" i="3"/>
  <c r="M702" i="3" s="1"/>
  <c r="N703" i="3"/>
  <c r="M703" i="3" s="1"/>
  <c r="N704" i="3"/>
  <c r="M704" i="3" s="1"/>
  <c r="N705" i="3"/>
  <c r="M705" i="3" s="1"/>
  <c r="N706" i="3"/>
  <c r="M706" i="3" s="1"/>
  <c r="N707" i="3"/>
  <c r="M707" i="3" s="1"/>
  <c r="N708" i="3"/>
  <c r="M708" i="3" s="1"/>
  <c r="N709" i="3"/>
  <c r="M709" i="3" s="1"/>
  <c r="N710" i="3"/>
  <c r="M710" i="3" s="1"/>
  <c r="N711" i="3"/>
  <c r="M711" i="3" s="1"/>
  <c r="N712" i="3"/>
  <c r="M712" i="3" s="1"/>
  <c r="N713" i="3"/>
  <c r="M713" i="3" s="1"/>
  <c r="N714" i="3"/>
  <c r="M714" i="3" s="1"/>
  <c r="N715" i="3"/>
  <c r="M715" i="3" s="1"/>
  <c r="N716" i="3"/>
  <c r="M716" i="3" s="1"/>
  <c r="N717" i="3"/>
  <c r="M717" i="3" s="1"/>
  <c r="N718" i="3"/>
  <c r="M718" i="3" s="1"/>
  <c r="N719" i="3"/>
  <c r="M719" i="3" s="1"/>
  <c r="N720" i="3"/>
  <c r="M720" i="3" s="1"/>
  <c r="N721" i="3"/>
  <c r="M721" i="3" s="1"/>
  <c r="N722" i="3"/>
  <c r="M722" i="3" s="1"/>
  <c r="N723" i="3"/>
  <c r="M723" i="3" s="1"/>
  <c r="N724" i="3"/>
  <c r="M724" i="3" s="1"/>
  <c r="N725" i="3"/>
  <c r="M725" i="3" s="1"/>
  <c r="N726" i="3"/>
  <c r="M726" i="3" s="1"/>
  <c r="N727" i="3"/>
  <c r="M727" i="3" s="1"/>
  <c r="N728" i="3"/>
  <c r="M728" i="3" s="1"/>
  <c r="N729" i="3"/>
  <c r="M729" i="3" s="1"/>
  <c r="N730" i="3"/>
  <c r="M730" i="3" s="1"/>
  <c r="N731" i="3"/>
  <c r="M731" i="3" s="1"/>
  <c r="N732" i="3"/>
  <c r="M732" i="3" s="1"/>
  <c r="N733" i="3"/>
  <c r="M733" i="3" s="1"/>
  <c r="N734" i="3"/>
  <c r="M734" i="3" s="1"/>
  <c r="N735" i="3"/>
  <c r="M735" i="3" s="1"/>
  <c r="N736" i="3"/>
  <c r="M736" i="3" s="1"/>
  <c r="N737" i="3"/>
  <c r="M737" i="3" s="1"/>
  <c r="N738" i="3"/>
  <c r="M738" i="3" s="1"/>
  <c r="N739" i="3"/>
  <c r="M739" i="3" s="1"/>
  <c r="N740" i="3"/>
  <c r="M740" i="3" s="1"/>
  <c r="N741" i="3"/>
  <c r="M741" i="3" s="1"/>
  <c r="N742" i="3"/>
  <c r="M742" i="3" s="1"/>
  <c r="N743" i="3"/>
  <c r="M743" i="3" s="1"/>
  <c r="N744" i="3"/>
  <c r="M744" i="3"/>
  <c r="N745" i="3"/>
  <c r="M745" i="3" s="1"/>
  <c r="N746" i="3"/>
  <c r="M746" i="3" s="1"/>
  <c r="N747" i="3"/>
  <c r="M747" i="3" s="1"/>
  <c r="N748" i="3"/>
  <c r="M748" i="3" s="1"/>
  <c r="N749" i="3"/>
  <c r="M749" i="3" s="1"/>
  <c r="N750" i="3"/>
  <c r="M750" i="3" s="1"/>
  <c r="N751" i="3"/>
  <c r="M751" i="3" s="1"/>
  <c r="N752" i="3"/>
  <c r="M752" i="3" s="1"/>
  <c r="N753" i="3"/>
  <c r="M753" i="3" s="1"/>
  <c r="N754" i="3"/>
  <c r="M754" i="3" s="1"/>
  <c r="N755" i="3"/>
  <c r="M755" i="3" s="1"/>
  <c r="N756" i="3"/>
  <c r="M756" i="3" s="1"/>
  <c r="N757" i="3"/>
  <c r="M757" i="3" s="1"/>
  <c r="N758" i="3"/>
  <c r="M758" i="3" s="1"/>
  <c r="N759" i="3"/>
  <c r="M759" i="3" s="1"/>
  <c r="N760" i="3"/>
  <c r="M760" i="3" s="1"/>
  <c r="N761" i="3"/>
  <c r="M761" i="3" s="1"/>
  <c r="N762" i="3"/>
  <c r="M762" i="3" s="1"/>
  <c r="N763" i="3"/>
  <c r="M763" i="3" s="1"/>
  <c r="N764" i="3"/>
  <c r="M764" i="3" s="1"/>
  <c r="N765" i="3"/>
  <c r="M765" i="3" s="1"/>
  <c r="N766" i="3"/>
  <c r="M766" i="3" s="1"/>
  <c r="N767" i="3"/>
  <c r="M767" i="3" s="1"/>
  <c r="N768" i="3"/>
  <c r="M768" i="3" s="1"/>
  <c r="N769" i="3"/>
  <c r="M769" i="3" s="1"/>
  <c r="N770" i="3"/>
  <c r="M770" i="3" s="1"/>
  <c r="N771" i="3"/>
  <c r="M771" i="3" s="1"/>
  <c r="N772" i="3"/>
  <c r="M772" i="3" s="1"/>
  <c r="N773" i="3"/>
  <c r="M773" i="3" s="1"/>
  <c r="N774" i="3"/>
  <c r="M774" i="3" s="1"/>
  <c r="N775" i="3"/>
  <c r="M775" i="3" s="1"/>
  <c r="N776" i="3"/>
  <c r="M776" i="3" s="1"/>
  <c r="N777" i="3"/>
  <c r="M777" i="3" s="1"/>
  <c r="N778" i="3"/>
  <c r="M778" i="3" s="1"/>
  <c r="N779" i="3"/>
  <c r="M779" i="3" s="1"/>
  <c r="N780" i="3"/>
  <c r="M780" i="3"/>
  <c r="N781" i="3"/>
  <c r="M781" i="3" s="1"/>
  <c r="N782" i="3"/>
  <c r="M782" i="3" s="1"/>
  <c r="N783" i="3"/>
  <c r="M783" i="3"/>
  <c r="N784" i="3"/>
  <c r="M784" i="3" s="1"/>
  <c r="N785" i="3"/>
  <c r="M785" i="3"/>
  <c r="N786" i="3"/>
  <c r="M786" i="3" s="1"/>
  <c r="N787" i="3"/>
  <c r="M787" i="3" s="1"/>
  <c r="N788" i="3"/>
  <c r="M788" i="3" s="1"/>
  <c r="N789" i="3"/>
  <c r="M789" i="3"/>
  <c r="N790" i="3"/>
  <c r="M790" i="3" s="1"/>
  <c r="N791" i="3"/>
  <c r="M791" i="3" s="1"/>
  <c r="N792" i="3"/>
  <c r="M792" i="3" s="1"/>
  <c r="N793" i="3"/>
  <c r="M793" i="3" s="1"/>
  <c r="N794" i="3"/>
  <c r="M794" i="3" s="1"/>
  <c r="N795" i="3"/>
  <c r="M795" i="3" s="1"/>
  <c r="N796" i="3"/>
  <c r="M796" i="3" s="1"/>
  <c r="N797" i="3"/>
  <c r="M797" i="3" s="1"/>
  <c r="N798" i="3"/>
  <c r="M798" i="3" s="1"/>
  <c r="N799" i="3"/>
  <c r="M799" i="3"/>
  <c r="N800" i="3"/>
  <c r="M800" i="3" s="1"/>
  <c r="N801" i="3"/>
  <c r="M801" i="3" s="1"/>
  <c r="N802" i="3"/>
  <c r="M802" i="3" s="1"/>
  <c r="N803" i="3"/>
  <c r="M803" i="3" s="1"/>
  <c r="N804" i="3"/>
  <c r="M804" i="3" s="1"/>
  <c r="N805" i="3"/>
  <c r="M805" i="3" s="1"/>
  <c r="N806" i="3"/>
  <c r="M806" i="3" s="1"/>
  <c r="N807" i="3"/>
  <c r="M807" i="3" s="1"/>
  <c r="N808" i="3"/>
  <c r="M808" i="3" s="1"/>
  <c r="N809" i="3"/>
  <c r="M809" i="3" s="1"/>
  <c r="N810" i="3"/>
  <c r="M810" i="3" s="1"/>
  <c r="N811" i="3"/>
  <c r="M811" i="3" s="1"/>
  <c r="N812" i="3"/>
  <c r="M812" i="3" s="1"/>
  <c r="N813" i="3"/>
  <c r="M813" i="3" s="1"/>
  <c r="N814" i="3"/>
  <c r="M814" i="3" s="1"/>
  <c r="N815" i="3"/>
  <c r="M815" i="3" s="1"/>
  <c r="N816" i="3"/>
  <c r="M816" i="3" s="1"/>
  <c r="N817" i="3"/>
  <c r="M817" i="3"/>
  <c r="N818" i="3"/>
  <c r="M818" i="3" s="1"/>
  <c r="N819" i="3"/>
  <c r="M819" i="3" s="1"/>
  <c r="N820" i="3"/>
  <c r="M820" i="3" s="1"/>
  <c r="N821" i="3"/>
  <c r="M821" i="3" s="1"/>
  <c r="N822" i="3"/>
  <c r="M822" i="3" s="1"/>
  <c r="N823" i="3"/>
  <c r="M823" i="3" s="1"/>
  <c r="N824" i="3"/>
  <c r="M824" i="3" s="1"/>
  <c r="N825" i="3"/>
  <c r="M825" i="3" s="1"/>
  <c r="N826" i="3"/>
  <c r="M826" i="3" s="1"/>
  <c r="N827" i="3"/>
  <c r="M827" i="3" s="1"/>
  <c r="N828" i="3"/>
  <c r="M828" i="3" s="1"/>
  <c r="N829" i="3"/>
  <c r="M829" i="3" s="1"/>
  <c r="N830" i="3"/>
  <c r="M830" i="3" s="1"/>
  <c r="N831" i="3"/>
  <c r="M831" i="3" s="1"/>
  <c r="N832" i="3"/>
  <c r="M832" i="3" s="1"/>
  <c r="N833" i="3"/>
  <c r="M833" i="3" s="1"/>
  <c r="N834" i="3"/>
  <c r="M834" i="3" s="1"/>
  <c r="N835" i="3"/>
  <c r="M835" i="3"/>
  <c r="N836" i="3"/>
  <c r="M836" i="3" s="1"/>
  <c r="N837" i="3"/>
  <c r="M837" i="3" s="1"/>
  <c r="N838" i="3"/>
  <c r="M838" i="3" s="1"/>
  <c r="N839" i="3"/>
  <c r="M839" i="3"/>
  <c r="N840" i="3"/>
  <c r="M840" i="3" s="1"/>
  <c r="N841" i="3"/>
  <c r="M841" i="3" s="1"/>
  <c r="N842" i="3"/>
  <c r="M842" i="3" s="1"/>
  <c r="N843" i="3"/>
  <c r="M843" i="3" s="1"/>
  <c r="N844" i="3"/>
  <c r="M844" i="3" s="1"/>
  <c r="N845" i="3"/>
  <c r="M845" i="3" s="1"/>
  <c r="N846" i="3"/>
  <c r="M846" i="3" s="1"/>
  <c r="N847" i="3"/>
  <c r="M847" i="3" s="1"/>
  <c r="N848" i="3"/>
  <c r="M848" i="3" s="1"/>
  <c r="N849" i="3"/>
  <c r="M849" i="3" s="1"/>
  <c r="N850" i="3"/>
  <c r="M850" i="3" s="1"/>
  <c r="N851" i="3"/>
  <c r="M851" i="3" s="1"/>
  <c r="N852" i="3"/>
  <c r="M852" i="3" s="1"/>
  <c r="N853" i="3"/>
  <c r="M853" i="3"/>
  <c r="N854" i="3"/>
  <c r="M854" i="3" s="1"/>
  <c r="N855" i="3"/>
  <c r="M855" i="3" s="1"/>
  <c r="N856" i="3"/>
  <c r="M856" i="3" s="1"/>
  <c r="N857" i="3"/>
  <c r="M857" i="3"/>
  <c r="N858" i="3"/>
  <c r="M858" i="3"/>
  <c r="N859" i="3"/>
  <c r="M859" i="3"/>
  <c r="N860" i="3"/>
  <c r="M860" i="3"/>
  <c r="N861" i="3"/>
  <c r="M861" i="3"/>
  <c r="N862" i="3"/>
  <c r="M862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1" i="3"/>
  <c r="M952" i="3"/>
  <c r="M953" i="3"/>
  <c r="M954" i="3"/>
  <c r="M955" i="3"/>
  <c r="M956" i="3"/>
  <c r="M958" i="3"/>
  <c r="M959" i="3"/>
  <c r="M960" i="3"/>
  <c r="M961" i="3"/>
  <c r="M962" i="3"/>
  <c r="M963" i="3"/>
  <c r="M964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79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29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2" i="3"/>
  <c r="M1063" i="3"/>
  <c r="M1064" i="3"/>
  <c r="M1065" i="3"/>
  <c r="M1066" i="3"/>
  <c r="M1067" i="3"/>
  <c r="M1068" i="3"/>
  <c r="M1069" i="3"/>
  <c r="M1070" i="3"/>
  <c r="M1071" i="3"/>
  <c r="M1072" i="3"/>
  <c r="M1073" i="3"/>
  <c r="M1074" i="3"/>
  <c r="M1075" i="3"/>
  <c r="M1076" i="3"/>
  <c r="M1077" i="3"/>
  <c r="M1078" i="3"/>
  <c r="M1079" i="3"/>
  <c r="M1080" i="3"/>
  <c r="M1081" i="3"/>
  <c r="M1082" i="3"/>
  <c r="M1083" i="3"/>
  <c r="M1084" i="3"/>
  <c r="M1085" i="3"/>
  <c r="M1086" i="3"/>
  <c r="M1087" i="3"/>
  <c r="M1088" i="3"/>
  <c r="M1089" i="3"/>
  <c r="M1090" i="3"/>
  <c r="M1091" i="3"/>
  <c r="M957" i="3"/>
  <c r="M965" i="3"/>
  <c r="M1013" i="3"/>
  <c r="M1092" i="3"/>
  <c r="M1097" i="3"/>
  <c r="M1098" i="3"/>
  <c r="M1099" i="3"/>
  <c r="M1100" i="3"/>
  <c r="M1101" i="3"/>
  <c r="M1102" i="3"/>
  <c r="M1103" i="3"/>
  <c r="M1104" i="3"/>
  <c r="M1105" i="3"/>
  <c r="M1106" i="3"/>
  <c r="M1107" i="3"/>
  <c r="M1108" i="3"/>
  <c r="M1109" i="3"/>
  <c r="M1110" i="3"/>
  <c r="M1111" i="3"/>
  <c r="M1112" i="3"/>
  <c r="M1113" i="3"/>
  <c r="M1114" i="3"/>
  <c r="M1115" i="3"/>
  <c r="M1116" i="3"/>
  <c r="M1117" i="3"/>
  <c r="M1118" i="3"/>
  <c r="M1119" i="3"/>
  <c r="M1120" i="3"/>
  <c r="M1121" i="3"/>
  <c r="M1122" i="3"/>
  <c r="M1123" i="3"/>
  <c r="M1124" i="3"/>
  <c r="M1125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39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2" i="3"/>
  <c r="M1153" i="3"/>
  <c r="M1154" i="3"/>
  <c r="M1155" i="3"/>
  <c r="M1156" i="3"/>
  <c r="M1093" i="3"/>
  <c r="M1094" i="3"/>
  <c r="M1095" i="3"/>
  <c r="M1096" i="3"/>
  <c r="N19" i="3"/>
  <c r="N20" i="3"/>
  <c r="M20" i="3"/>
  <c r="N21" i="3"/>
  <c r="R21" i="3"/>
  <c r="N22" i="3"/>
  <c r="N23" i="3"/>
  <c r="N24" i="3"/>
  <c r="Q24" i="3"/>
  <c r="N25" i="3"/>
  <c r="N26" i="3"/>
  <c r="O26" i="3"/>
  <c r="N27" i="3"/>
  <c r="N28" i="3"/>
  <c r="O28" i="3"/>
  <c r="N29" i="3"/>
  <c r="N30" i="3"/>
  <c r="O30" i="3"/>
  <c r="N31" i="3"/>
  <c r="N32" i="3"/>
  <c r="N33" i="3"/>
  <c r="N34" i="3"/>
  <c r="R34" i="3"/>
  <c r="N35" i="3"/>
  <c r="N36" i="3"/>
  <c r="N37" i="3"/>
  <c r="N38" i="3"/>
  <c r="N39" i="3"/>
  <c r="Q39" i="3"/>
  <c r="N40" i="3"/>
  <c r="N41" i="3"/>
  <c r="O41" i="3"/>
  <c r="N42" i="3"/>
  <c r="N43" i="3"/>
  <c r="Q43" i="3"/>
  <c r="N44" i="3"/>
  <c r="P44" i="3"/>
  <c r="N45" i="3"/>
  <c r="M45" i="3"/>
  <c r="N46" i="3"/>
  <c r="N47" i="3"/>
  <c r="N48" i="3"/>
  <c r="N49" i="3"/>
  <c r="N50" i="3"/>
  <c r="M50" i="3"/>
  <c r="N51" i="3"/>
  <c r="Q51" i="3"/>
  <c r="N52" i="3"/>
  <c r="R52" i="3"/>
  <c r="N53" i="3"/>
  <c r="N54" i="3"/>
  <c r="N55" i="3"/>
  <c r="N56" i="3"/>
  <c r="P56" i="3"/>
  <c r="N57" i="3"/>
  <c r="Q57" i="3"/>
  <c r="N58" i="3"/>
  <c r="N59" i="3"/>
  <c r="N60" i="3"/>
  <c r="P60" i="3"/>
  <c r="N61" i="3"/>
  <c r="N62" i="3"/>
  <c r="N63" i="3"/>
  <c r="N64" i="3"/>
  <c r="N65" i="3"/>
  <c r="N66" i="3"/>
  <c r="M66" i="3"/>
  <c r="N67" i="3"/>
  <c r="N68" i="3"/>
  <c r="N69" i="3"/>
  <c r="N70" i="3"/>
  <c r="N71" i="3"/>
  <c r="N72" i="3"/>
  <c r="N73" i="3"/>
  <c r="R73" i="3"/>
  <c r="N74" i="3"/>
  <c r="M74" i="3"/>
  <c r="N75" i="3"/>
  <c r="P75" i="3"/>
  <c r="N76" i="3"/>
  <c r="O76" i="3"/>
  <c r="N77" i="3"/>
  <c r="M77" i="3"/>
  <c r="N78" i="3"/>
  <c r="Q78" i="3"/>
  <c r="N79" i="3"/>
  <c r="N80" i="3"/>
  <c r="N81" i="3"/>
  <c r="N82" i="3"/>
  <c r="N83" i="3"/>
  <c r="N84" i="3"/>
  <c r="P84" i="3"/>
  <c r="N85" i="3"/>
  <c r="N86" i="3"/>
  <c r="N87" i="3"/>
  <c r="N88" i="3"/>
  <c r="N89" i="3"/>
  <c r="N90" i="3"/>
  <c r="N91" i="3"/>
  <c r="N92" i="3"/>
  <c r="N93" i="3"/>
  <c r="N94" i="3"/>
  <c r="N95" i="3"/>
  <c r="P95" i="3"/>
  <c r="N96" i="3"/>
  <c r="M96" i="3"/>
  <c r="N97" i="3"/>
  <c r="P97" i="3"/>
  <c r="N98" i="3"/>
  <c r="Q98" i="3"/>
  <c r="N99" i="3"/>
  <c r="N100" i="3"/>
  <c r="N101" i="3"/>
  <c r="O101" i="3"/>
  <c r="N102" i="3"/>
  <c r="Q102" i="3"/>
  <c r="N103" i="3"/>
  <c r="N104" i="3"/>
  <c r="N105" i="3"/>
  <c r="N106" i="3"/>
  <c r="N107" i="3"/>
  <c r="N108" i="3"/>
  <c r="O108" i="3"/>
  <c r="N109" i="3"/>
  <c r="M109" i="3"/>
  <c r="N110" i="3"/>
  <c r="N111" i="3"/>
  <c r="Q111" i="3"/>
  <c r="N112" i="3"/>
  <c r="N113" i="3"/>
  <c r="M113" i="3"/>
  <c r="N114" i="3"/>
  <c r="N115" i="3"/>
  <c r="Q115" i="3"/>
  <c r="N116" i="3"/>
  <c r="N117" i="3"/>
  <c r="M117" i="3"/>
  <c r="N118" i="3"/>
  <c r="N119" i="3"/>
  <c r="N120" i="3"/>
  <c r="N121" i="3"/>
  <c r="R121" i="3"/>
  <c r="N122" i="3"/>
  <c r="M122" i="3"/>
  <c r="N123" i="3"/>
  <c r="N124" i="3"/>
  <c r="N125" i="3"/>
  <c r="N126" i="3"/>
  <c r="N127" i="3"/>
  <c r="N128" i="3"/>
  <c r="P128" i="3"/>
  <c r="N129" i="3"/>
  <c r="N130" i="3"/>
  <c r="M130" i="3"/>
  <c r="N131" i="3"/>
  <c r="N132" i="3"/>
  <c r="Q132" i="3"/>
  <c r="N133" i="3"/>
  <c r="N134" i="3"/>
  <c r="O134" i="3"/>
  <c r="N135" i="3"/>
  <c r="N136" i="3"/>
  <c r="N137" i="3"/>
  <c r="M137" i="3"/>
  <c r="N138" i="3"/>
  <c r="O138" i="3"/>
  <c r="N139" i="3"/>
  <c r="Q139" i="3"/>
  <c r="N140" i="3"/>
  <c r="O140" i="3"/>
  <c r="N141" i="3"/>
  <c r="Q141" i="3"/>
  <c r="N142" i="3"/>
  <c r="N143" i="3"/>
  <c r="N144" i="3"/>
  <c r="N145" i="3"/>
  <c r="N146" i="3"/>
  <c r="N147" i="3"/>
  <c r="R147" i="3"/>
  <c r="N148" i="3"/>
  <c r="N149" i="3"/>
  <c r="Q149" i="3"/>
  <c r="N150" i="3"/>
  <c r="N151" i="3"/>
  <c r="N152" i="3"/>
  <c r="Q152" i="3"/>
  <c r="N153" i="3"/>
  <c r="N154" i="3"/>
  <c r="N155" i="3"/>
  <c r="N156" i="3"/>
  <c r="Q156" i="3"/>
  <c r="N157" i="3"/>
  <c r="P157" i="3"/>
  <c r="N158" i="3"/>
  <c r="M158" i="3"/>
  <c r="N159" i="3"/>
  <c r="M159" i="3"/>
  <c r="N160" i="3"/>
  <c r="R160" i="3"/>
  <c r="N161" i="3"/>
  <c r="N162" i="3"/>
  <c r="P162" i="3"/>
  <c r="N163" i="3"/>
  <c r="M163" i="3"/>
  <c r="N164" i="3"/>
  <c r="R164" i="3"/>
  <c r="N165" i="3"/>
  <c r="N166" i="3"/>
  <c r="N167" i="3"/>
  <c r="N168" i="3"/>
  <c r="N169" i="3"/>
  <c r="P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O181" i="3"/>
  <c r="N182" i="3"/>
  <c r="R182" i="3"/>
  <c r="N183" i="3"/>
  <c r="M183" i="3"/>
  <c r="N184" i="3"/>
  <c r="N185" i="3"/>
  <c r="N186" i="3"/>
  <c r="N187" i="3"/>
  <c r="Q187" i="3"/>
  <c r="N188" i="3"/>
  <c r="N189" i="3"/>
  <c r="N190" i="3"/>
  <c r="N191" i="3"/>
  <c r="M191" i="3"/>
  <c r="N192" i="3"/>
  <c r="O192" i="3"/>
  <c r="N193" i="3"/>
  <c r="R193" i="3"/>
  <c r="N194" i="3"/>
  <c r="N195" i="3"/>
  <c r="R195" i="3"/>
  <c r="N196" i="3"/>
  <c r="N197" i="3"/>
  <c r="N198" i="3"/>
  <c r="N199" i="3"/>
  <c r="O199" i="3"/>
  <c r="N200" i="3"/>
  <c r="O200" i="3"/>
  <c r="N201" i="3"/>
  <c r="O201" i="3"/>
  <c r="N202" i="3"/>
  <c r="N203" i="3"/>
  <c r="N204" i="3"/>
  <c r="Q204" i="3"/>
  <c r="N205" i="3"/>
  <c r="N206" i="3"/>
  <c r="O206" i="3"/>
  <c r="N207" i="3"/>
  <c r="N208" i="3"/>
  <c r="N209" i="3"/>
  <c r="N210" i="3"/>
  <c r="N211" i="3"/>
  <c r="N212" i="3"/>
  <c r="N213" i="3"/>
  <c r="N214" i="3"/>
  <c r="M214" i="3"/>
  <c r="N215" i="3"/>
  <c r="N216" i="3"/>
  <c r="Q216" i="3"/>
  <c r="N217" i="3"/>
  <c r="M217" i="3"/>
  <c r="N218" i="3"/>
  <c r="R218" i="3"/>
  <c r="N219" i="3"/>
  <c r="Q219" i="3"/>
  <c r="N220" i="3"/>
  <c r="N221" i="3"/>
  <c r="N222" i="3"/>
  <c r="P222" i="3"/>
  <c r="N223" i="3"/>
  <c r="N224" i="3"/>
  <c r="N225" i="3"/>
  <c r="N226" i="3"/>
  <c r="N227" i="3"/>
  <c r="N228" i="3"/>
  <c r="P228" i="3"/>
  <c r="N229" i="3"/>
  <c r="N230" i="3"/>
  <c r="R230" i="3"/>
  <c r="N231" i="3"/>
  <c r="P231" i="3"/>
  <c r="N232" i="3"/>
  <c r="N233" i="3"/>
  <c r="N234" i="3"/>
  <c r="P234" i="3"/>
  <c r="N235" i="3"/>
  <c r="N236" i="3"/>
  <c r="N237" i="3"/>
  <c r="Q237" i="3"/>
  <c r="N238" i="3"/>
  <c r="O238" i="3"/>
  <c r="N239" i="3"/>
  <c r="P239" i="3"/>
  <c r="N240" i="3"/>
  <c r="N241" i="3"/>
  <c r="N242" i="3"/>
  <c r="N243" i="3"/>
  <c r="M243" i="3"/>
  <c r="N244" i="3"/>
  <c r="M244" i="3"/>
  <c r="N245" i="3"/>
  <c r="N246" i="3"/>
  <c r="N247" i="3"/>
  <c r="N248" i="3"/>
  <c r="P248" i="3"/>
  <c r="N249" i="3"/>
  <c r="N250" i="3"/>
  <c r="N251" i="3"/>
  <c r="M251" i="3"/>
  <c r="N252" i="3"/>
  <c r="R252" i="3"/>
  <c r="N253" i="3"/>
  <c r="N254" i="3"/>
  <c r="N255" i="3"/>
  <c r="N256" i="3"/>
  <c r="M256" i="3"/>
  <c r="N257" i="3"/>
  <c r="N258" i="3"/>
  <c r="N259" i="3"/>
  <c r="N260" i="3"/>
  <c r="N261" i="3"/>
  <c r="N262" i="3"/>
  <c r="O262" i="3"/>
  <c r="N263" i="3"/>
  <c r="Q263" i="3"/>
  <c r="N264" i="3"/>
  <c r="N265" i="3"/>
  <c r="N266" i="3"/>
  <c r="R266" i="3"/>
  <c r="N267" i="3"/>
  <c r="P267" i="3"/>
  <c r="R267" i="3"/>
  <c r="N268" i="3"/>
  <c r="M268" i="3"/>
  <c r="N269" i="3"/>
  <c r="N270" i="3"/>
  <c r="Q270" i="3"/>
  <c r="N271" i="3"/>
  <c r="M271" i="3"/>
  <c r="N272" i="3"/>
  <c r="M272" i="3"/>
  <c r="N273" i="3"/>
  <c r="P273" i="3"/>
  <c r="N274" i="3"/>
  <c r="N275" i="3"/>
  <c r="N276" i="3"/>
  <c r="N277" i="3"/>
  <c r="R277" i="3"/>
  <c r="N278" i="3"/>
  <c r="Q278" i="3"/>
  <c r="N279" i="3"/>
  <c r="R279" i="3"/>
  <c r="N280" i="3"/>
  <c r="N281" i="3"/>
  <c r="O281" i="3"/>
  <c r="N282" i="3"/>
  <c r="N283" i="3"/>
  <c r="N284" i="3"/>
  <c r="N285" i="3"/>
  <c r="N286" i="3"/>
  <c r="N287" i="3"/>
  <c r="O287" i="3"/>
  <c r="N288" i="3"/>
  <c r="N289" i="3"/>
  <c r="N290" i="3"/>
  <c r="N291" i="3"/>
  <c r="N292" i="3"/>
  <c r="N293" i="3"/>
  <c r="Q293" i="3"/>
  <c r="N294" i="3"/>
  <c r="N295" i="3"/>
  <c r="O295" i="3"/>
  <c r="N296" i="3"/>
  <c r="P296" i="3"/>
  <c r="N297" i="3"/>
  <c r="N298" i="3"/>
  <c r="N299" i="3"/>
  <c r="N300" i="3"/>
  <c r="M300" i="3"/>
  <c r="N301" i="3"/>
  <c r="N302" i="3"/>
  <c r="R302" i="3"/>
  <c r="N303" i="3"/>
  <c r="N304" i="3"/>
  <c r="M304" i="3"/>
  <c r="N305" i="3"/>
  <c r="N306" i="3"/>
  <c r="N307" i="3"/>
  <c r="N308" i="3"/>
  <c r="N309" i="3"/>
  <c r="N310" i="3"/>
  <c r="O310" i="3"/>
  <c r="N311" i="3"/>
  <c r="N312" i="3"/>
  <c r="N313" i="3"/>
  <c r="N314" i="3"/>
  <c r="N315" i="3"/>
  <c r="R315" i="3"/>
  <c r="N316" i="3"/>
  <c r="R316" i="3"/>
  <c r="N317" i="3"/>
  <c r="N318" i="3"/>
  <c r="R318" i="3"/>
  <c r="N319" i="3"/>
  <c r="N320" i="3"/>
  <c r="R320" i="3"/>
  <c r="N321" i="3"/>
  <c r="N322" i="3"/>
  <c r="M322" i="3"/>
  <c r="N323" i="3"/>
  <c r="M323" i="3"/>
  <c r="N324" i="3"/>
  <c r="N325" i="3"/>
  <c r="R325" i="3"/>
  <c r="N326" i="3"/>
  <c r="N327" i="3"/>
  <c r="M327" i="3"/>
  <c r="N328" i="3"/>
  <c r="N329" i="3"/>
  <c r="M329" i="3"/>
  <c r="N330" i="3"/>
  <c r="N331" i="3"/>
  <c r="N332" i="3"/>
  <c r="O332" i="3"/>
  <c r="N333" i="3"/>
  <c r="N334" i="3"/>
  <c r="Q334" i="3"/>
  <c r="N335" i="3"/>
  <c r="N336" i="3"/>
  <c r="N337" i="3"/>
  <c r="O337" i="3"/>
  <c r="N338" i="3"/>
  <c r="M338" i="3"/>
  <c r="N339" i="3"/>
  <c r="N340" i="3"/>
  <c r="N341" i="3"/>
  <c r="M341" i="3"/>
  <c r="N342" i="3"/>
  <c r="M342" i="3"/>
  <c r="N343" i="3"/>
  <c r="P343" i="3"/>
  <c r="N344" i="3"/>
  <c r="N345" i="3"/>
  <c r="N346" i="3"/>
  <c r="N347" i="3"/>
  <c r="O347" i="3"/>
  <c r="N348" i="3"/>
  <c r="N349" i="3"/>
  <c r="N350" i="3"/>
  <c r="R350" i="3"/>
  <c r="N351" i="3"/>
  <c r="N352" i="3"/>
  <c r="P352" i="3"/>
  <c r="Q352" i="3"/>
  <c r="N353" i="3"/>
  <c r="Q353" i="3"/>
  <c r="N354" i="3"/>
  <c r="N355" i="3"/>
  <c r="N356" i="3"/>
  <c r="Q356" i="3"/>
  <c r="N357" i="3"/>
  <c r="N358" i="3"/>
  <c r="N359" i="3"/>
  <c r="N360" i="3"/>
  <c r="M360" i="3"/>
  <c r="N361" i="3"/>
  <c r="N362" i="3"/>
  <c r="P362" i="3"/>
  <c r="N363" i="3"/>
  <c r="N364" i="3"/>
  <c r="N365" i="3"/>
  <c r="N366" i="3"/>
  <c r="Q366" i="3"/>
  <c r="N367" i="3"/>
  <c r="O367" i="3"/>
  <c r="N368" i="3"/>
  <c r="M368" i="3"/>
  <c r="N369" i="3"/>
  <c r="N370" i="3"/>
  <c r="R370" i="3"/>
  <c r="N371" i="3"/>
  <c r="N372" i="3"/>
  <c r="O372" i="3"/>
  <c r="N373" i="3"/>
  <c r="Q373" i="3"/>
  <c r="N374" i="3"/>
  <c r="N375" i="3"/>
  <c r="N376" i="3"/>
  <c r="N377" i="3"/>
  <c r="N378" i="3"/>
  <c r="N379" i="3"/>
  <c r="O379" i="3"/>
  <c r="N380" i="3"/>
  <c r="N381" i="3"/>
  <c r="O381" i="3"/>
  <c r="N382" i="3"/>
  <c r="N383" i="3"/>
  <c r="N384" i="3"/>
  <c r="N385" i="3"/>
  <c r="N386" i="3"/>
  <c r="N387" i="3"/>
  <c r="N388" i="3"/>
  <c r="O388" i="3"/>
  <c r="N389" i="3"/>
  <c r="O389" i="3"/>
  <c r="N390" i="3"/>
  <c r="O390" i="3"/>
  <c r="N391" i="3"/>
  <c r="N392" i="3"/>
  <c r="M392" i="3"/>
  <c r="N393" i="3"/>
  <c r="N394" i="3"/>
  <c r="N395" i="3"/>
  <c r="N396" i="3"/>
  <c r="O396" i="3"/>
  <c r="N397" i="3"/>
  <c r="N398" i="3"/>
  <c r="N399" i="3"/>
  <c r="R399" i="3"/>
  <c r="N400" i="3"/>
  <c r="M400" i="3"/>
  <c r="N401" i="3"/>
  <c r="M401" i="3"/>
  <c r="N402" i="3"/>
  <c r="N403" i="3"/>
  <c r="N404" i="3"/>
  <c r="R404" i="3"/>
  <c r="N405" i="3"/>
  <c r="N406" i="3"/>
  <c r="M406" i="3"/>
  <c r="N407" i="3"/>
  <c r="N408" i="3"/>
  <c r="P408" i="3"/>
  <c r="N409" i="3"/>
  <c r="R409" i="3"/>
  <c r="N410" i="3"/>
  <c r="N411" i="3"/>
  <c r="Q411" i="3"/>
  <c r="N412" i="3"/>
  <c r="N413" i="3"/>
  <c r="N414" i="3"/>
  <c r="M414" i="3"/>
  <c r="N415" i="3"/>
  <c r="Q415" i="3"/>
  <c r="N416" i="3"/>
  <c r="R416" i="3"/>
  <c r="N417" i="3"/>
  <c r="R417" i="3"/>
  <c r="N418" i="3"/>
  <c r="N419" i="3"/>
  <c r="N420" i="3"/>
  <c r="N421" i="3"/>
  <c r="N422" i="3"/>
  <c r="R422" i="3"/>
  <c r="N423" i="3"/>
  <c r="N424" i="3"/>
  <c r="N425" i="3"/>
  <c r="N426" i="3"/>
  <c r="M426" i="3"/>
  <c r="N427" i="3"/>
  <c r="N428" i="3"/>
  <c r="N429" i="3"/>
  <c r="N430" i="3"/>
  <c r="N431" i="3"/>
  <c r="N432" i="3"/>
  <c r="N433" i="3"/>
  <c r="N434" i="3"/>
  <c r="P434" i="3"/>
  <c r="N435" i="3"/>
  <c r="N436" i="3"/>
  <c r="N437" i="3"/>
  <c r="O437" i="3"/>
  <c r="N438" i="3"/>
  <c r="R438" i="3"/>
  <c r="N439" i="3"/>
  <c r="N440" i="3"/>
  <c r="N441" i="3"/>
  <c r="N442" i="3"/>
  <c r="N443" i="3"/>
  <c r="N444" i="3"/>
  <c r="N445" i="3"/>
  <c r="R445" i="3"/>
  <c r="N446" i="3"/>
  <c r="P446" i="3"/>
  <c r="N447" i="3"/>
  <c r="N448" i="3"/>
  <c r="N449" i="3"/>
  <c r="N450" i="3"/>
  <c r="M450" i="3"/>
  <c r="N451" i="3"/>
  <c r="Q451" i="3"/>
  <c r="N452" i="3"/>
  <c r="N453" i="3"/>
  <c r="R453" i="3"/>
  <c r="N454" i="3"/>
  <c r="N455" i="3"/>
  <c r="O455" i="3"/>
  <c r="N456" i="3"/>
  <c r="N457" i="3"/>
  <c r="M457" i="3"/>
  <c r="N458" i="3"/>
  <c r="N459" i="3"/>
  <c r="N460" i="3"/>
  <c r="N461" i="3"/>
  <c r="N462" i="3"/>
  <c r="P462" i="3"/>
  <c r="N463" i="3"/>
  <c r="O463" i="3"/>
  <c r="N464" i="3"/>
  <c r="N465" i="3"/>
  <c r="N466" i="3"/>
  <c r="N467" i="3"/>
  <c r="N468" i="3"/>
  <c r="M468" i="3"/>
  <c r="N469" i="3"/>
  <c r="N470" i="3"/>
  <c r="R470" i="3"/>
  <c r="N471" i="3"/>
  <c r="N472" i="3"/>
  <c r="M472" i="3"/>
  <c r="N473" i="3"/>
  <c r="M473" i="3"/>
  <c r="N474" i="3"/>
  <c r="N475" i="3"/>
  <c r="R475" i="3"/>
  <c r="N476" i="3"/>
  <c r="N477" i="3"/>
  <c r="N478" i="3"/>
  <c r="N479" i="3"/>
  <c r="M479" i="3"/>
  <c r="N480" i="3"/>
  <c r="N481" i="3"/>
  <c r="O481" i="3"/>
  <c r="N482" i="3"/>
  <c r="N483" i="3"/>
  <c r="Q483" i="3"/>
  <c r="N484" i="3"/>
  <c r="R484" i="3"/>
  <c r="N485" i="3"/>
  <c r="R485" i="3"/>
  <c r="N486" i="3"/>
  <c r="N487" i="3"/>
  <c r="N488" i="3"/>
  <c r="P488" i="3"/>
  <c r="N489" i="3"/>
  <c r="N490" i="3"/>
  <c r="N491" i="3"/>
  <c r="N492" i="3"/>
  <c r="N493" i="3"/>
  <c r="O493" i="3"/>
  <c r="N494" i="3"/>
  <c r="M494" i="3"/>
  <c r="N495" i="3"/>
  <c r="N496" i="3"/>
  <c r="O496" i="3"/>
  <c r="N497" i="3"/>
  <c r="M497" i="3"/>
  <c r="N498" i="3"/>
  <c r="R498" i="3"/>
  <c r="N499" i="3"/>
  <c r="N500" i="3"/>
  <c r="N501" i="3"/>
  <c r="N502" i="3"/>
  <c r="N503" i="3"/>
  <c r="N504" i="3"/>
  <c r="N505" i="3"/>
  <c r="N506" i="3"/>
  <c r="N8" i="3"/>
  <c r="N9" i="3"/>
  <c r="N10" i="3"/>
  <c r="N11" i="3"/>
  <c r="N12" i="3"/>
  <c r="R12" i="3"/>
  <c r="N13" i="3"/>
  <c r="R13" i="3"/>
  <c r="N14" i="3"/>
  <c r="O14" i="3"/>
  <c r="N15" i="3"/>
  <c r="N16" i="3"/>
  <c r="N17" i="3"/>
  <c r="Q17" i="3"/>
  <c r="N18" i="3"/>
  <c r="N7" i="3"/>
  <c r="R7" i="3"/>
  <c r="P311" i="3"/>
  <c r="O103" i="3"/>
  <c r="P271" i="3"/>
  <c r="O143" i="3"/>
  <c r="M267" i="3"/>
  <c r="R159" i="3"/>
  <c r="M287" i="3"/>
  <c r="O268" i="3"/>
  <c r="O228" i="3"/>
  <c r="P156" i="3"/>
  <c r="M156" i="3"/>
  <c r="P243" i="3"/>
  <c r="O186" i="3"/>
  <c r="Q138" i="3"/>
  <c r="O98" i="3"/>
  <c r="P98" i="3"/>
  <c r="M90" i="3"/>
  <c r="R58" i="3"/>
  <c r="Q58" i="3"/>
  <c r="R462" i="3"/>
  <c r="Q365" i="3"/>
  <c r="O276" i="3"/>
  <c r="R76" i="3"/>
  <c r="M76" i="3"/>
  <c r="R163" i="3"/>
  <c r="P442" i="3"/>
  <c r="M273" i="3"/>
  <c r="M201" i="3"/>
  <c r="P193" i="3"/>
  <c r="M193" i="3"/>
  <c r="O105" i="3"/>
  <c r="O97" i="3"/>
  <c r="O451" i="3"/>
  <c r="Q375" i="3"/>
  <c r="Q414" i="3"/>
  <c r="R46" i="3"/>
  <c r="Q133" i="3"/>
  <c r="R77" i="3"/>
  <c r="M332" i="3"/>
  <c r="M475" i="3"/>
  <c r="P315" i="3"/>
  <c r="M315" i="3"/>
  <c r="O211" i="3"/>
  <c r="P211" i="3"/>
  <c r="O51" i="3"/>
  <c r="O458" i="3"/>
  <c r="P496" i="3"/>
  <c r="P392" i="3"/>
  <c r="P376" i="3"/>
  <c r="O360" i="3"/>
  <c r="O328" i="3"/>
  <c r="R328" i="3"/>
  <c r="Q304" i="3"/>
  <c r="P256" i="3"/>
  <c r="M293" i="3"/>
  <c r="M245" i="3"/>
  <c r="P506" i="3"/>
  <c r="P33" i="3"/>
  <c r="Q33" i="3"/>
  <c r="R33" i="3"/>
  <c r="R216" i="3"/>
  <c r="P200" i="3"/>
  <c r="P176" i="3"/>
  <c r="P160" i="3"/>
  <c r="R136" i="3"/>
  <c r="R128" i="3"/>
  <c r="Q128" i="3"/>
  <c r="O56" i="3"/>
  <c r="O48" i="3"/>
  <c r="R24" i="3"/>
  <c r="M24" i="3"/>
  <c r="Q29" i="3"/>
  <c r="G7" i="2"/>
  <c r="I3" i="4"/>
  <c r="H4" i="4" s="1"/>
  <c r="H5" i="2"/>
  <c r="D5" i="2"/>
  <c r="E40" i="11"/>
  <c r="D1" i="2"/>
  <c r="L14" i="2"/>
  <c r="L59" i="2"/>
  <c r="L62" i="2"/>
  <c r="L63" i="2"/>
  <c r="L78" i="2"/>
  <c r="L88" i="2"/>
  <c r="L137" i="2"/>
  <c r="L169" i="2"/>
  <c r="L185" i="2"/>
  <c r="L187" i="2"/>
  <c r="L191" i="2"/>
  <c r="L193" i="2"/>
  <c r="M213" i="2"/>
  <c r="M236" i="2"/>
  <c r="M244" i="2"/>
  <c r="M260" i="2"/>
  <c r="M274" i="2"/>
  <c r="M339" i="2"/>
  <c r="M343" i="2"/>
  <c r="M359" i="2"/>
  <c r="M371" i="2"/>
  <c r="M387" i="2"/>
  <c r="M390" i="2"/>
  <c r="M403" i="2"/>
  <c r="M405" i="2"/>
  <c r="M410" i="2"/>
  <c r="M414" i="2"/>
  <c r="M424" i="2"/>
  <c r="M431" i="2"/>
  <c r="M440" i="2"/>
  <c r="M457" i="2"/>
  <c r="M471" i="2"/>
  <c r="M476" i="2"/>
  <c r="M488" i="2"/>
  <c r="P206" i="4"/>
  <c r="K208" i="13"/>
  <c r="P205" i="4"/>
  <c r="I204" i="8"/>
  <c r="P203" i="4"/>
  <c r="I202" i="8"/>
  <c r="P202" i="4"/>
  <c r="K204" i="13"/>
  <c r="P201" i="4"/>
  <c r="I200" i="8"/>
  <c r="P200" i="4"/>
  <c r="I199" i="8"/>
  <c r="P198" i="4"/>
  <c r="P197" i="4"/>
  <c r="I196" i="8"/>
  <c r="P196" i="4"/>
  <c r="I195" i="8"/>
  <c r="P195" i="4"/>
  <c r="K197" i="13"/>
  <c r="P194" i="4"/>
  <c r="I193" i="8"/>
  <c r="P193" i="4"/>
  <c r="K195" i="13"/>
  <c r="P192" i="4"/>
  <c r="K194" i="13"/>
  <c r="P191" i="4"/>
  <c r="I190" i="8"/>
  <c r="P190" i="4"/>
  <c r="K192" i="13"/>
  <c r="P189" i="4"/>
  <c r="I188" i="8"/>
  <c r="P188" i="4"/>
  <c r="I187" i="8"/>
  <c r="P187" i="4"/>
  <c r="K189" i="13"/>
  <c r="P186" i="4"/>
  <c r="K188" i="13"/>
  <c r="P185" i="4"/>
  <c r="I184" i="8"/>
  <c r="P184" i="4"/>
  <c r="K186" i="13"/>
  <c r="P183" i="4"/>
  <c r="I182" i="8"/>
  <c r="P182" i="4"/>
  <c r="I181" i="8"/>
  <c r="P181" i="4"/>
  <c r="I180" i="8"/>
  <c r="P180" i="4"/>
  <c r="I179" i="8"/>
  <c r="P179" i="4"/>
  <c r="K181" i="13"/>
  <c r="P178" i="4"/>
  <c r="P177" i="4"/>
  <c r="I176" i="8"/>
  <c r="P176" i="4"/>
  <c r="I175" i="8"/>
  <c r="P175" i="4"/>
  <c r="K177" i="13"/>
  <c r="P174" i="4"/>
  <c r="P173" i="4"/>
  <c r="P172" i="4"/>
  <c r="I171" i="8"/>
  <c r="P171" i="4"/>
  <c r="I170" i="8"/>
  <c r="P170" i="4"/>
  <c r="I169" i="8"/>
  <c r="P169" i="4"/>
  <c r="I168" i="8"/>
  <c r="P168" i="4"/>
  <c r="I167" i="8"/>
  <c r="P167" i="4"/>
  <c r="I166" i="8"/>
  <c r="P166" i="4"/>
  <c r="K168" i="13"/>
  <c r="P165" i="4"/>
  <c r="I164" i="8"/>
  <c r="P164" i="4"/>
  <c r="I163" i="8"/>
  <c r="P163" i="4"/>
  <c r="I162" i="8"/>
  <c r="P162" i="4"/>
  <c r="P161" i="4"/>
  <c r="K163" i="13"/>
  <c r="P160" i="4"/>
  <c r="K162" i="13"/>
  <c r="P159" i="4"/>
  <c r="I158" i="8"/>
  <c r="P158" i="4"/>
  <c r="K160" i="13"/>
  <c r="P157" i="4"/>
  <c r="K159" i="13"/>
  <c r="P156" i="4"/>
  <c r="I155" i="8"/>
  <c r="P155" i="4"/>
  <c r="K157" i="13"/>
  <c r="P154" i="4"/>
  <c r="K156" i="13"/>
  <c r="P153" i="4"/>
  <c r="K155" i="13"/>
  <c r="P152" i="4"/>
  <c r="I151" i="8"/>
  <c r="P151" i="4"/>
  <c r="K153" i="13"/>
  <c r="P150" i="4"/>
  <c r="I149" i="8"/>
  <c r="P149" i="4"/>
  <c r="I148" i="8"/>
  <c r="P148" i="4"/>
  <c r="I147" i="8"/>
  <c r="P147" i="4"/>
  <c r="K149" i="13"/>
  <c r="P146" i="4"/>
  <c r="I145" i="8"/>
  <c r="P145" i="4"/>
  <c r="K147" i="13"/>
  <c r="P144" i="4"/>
  <c r="K146" i="13"/>
  <c r="P143" i="4"/>
  <c r="K145" i="13"/>
  <c r="P142" i="4"/>
  <c r="P141" i="4"/>
  <c r="I140" i="8"/>
  <c r="P140" i="4"/>
  <c r="I139" i="8"/>
  <c r="P139" i="4"/>
  <c r="I138" i="8"/>
  <c r="P138" i="4"/>
  <c r="K140" i="13"/>
  <c r="P137" i="4"/>
  <c r="I136" i="8"/>
  <c r="P136" i="4"/>
  <c r="I135" i="8"/>
  <c r="P135" i="4"/>
  <c r="I134" i="8"/>
  <c r="P134" i="4"/>
  <c r="I133" i="8"/>
  <c r="P133" i="4"/>
  <c r="K135" i="13"/>
  <c r="P132" i="4"/>
  <c r="I131" i="8"/>
  <c r="P131" i="4"/>
  <c r="P130" i="4"/>
  <c r="K132" i="13"/>
  <c r="P129" i="4"/>
  <c r="K131" i="13"/>
  <c r="P128" i="4"/>
  <c r="I127" i="8"/>
  <c r="P127" i="4"/>
  <c r="K129" i="13"/>
  <c r="P126" i="4"/>
  <c r="P125" i="4"/>
  <c r="I124" i="8"/>
  <c r="P124" i="4"/>
  <c r="P123" i="4"/>
  <c r="P122" i="4"/>
  <c r="K124" i="13"/>
  <c r="P121" i="4"/>
  <c r="I120" i="8"/>
  <c r="P120" i="4"/>
  <c r="I119" i="8"/>
  <c r="P119" i="4"/>
  <c r="I118" i="8"/>
  <c r="P118" i="4"/>
  <c r="I117" i="8"/>
  <c r="P117" i="4"/>
  <c r="P116" i="4"/>
  <c r="I115" i="8"/>
  <c r="P115" i="4"/>
  <c r="I114" i="8"/>
  <c r="P114" i="4"/>
  <c r="I113" i="8"/>
  <c r="P113" i="4"/>
  <c r="I112" i="8"/>
  <c r="P112" i="4"/>
  <c r="K114" i="13"/>
  <c r="P111" i="4"/>
  <c r="I110" i="8"/>
  <c r="P110" i="4"/>
  <c r="I109" i="8"/>
  <c r="P109" i="4"/>
  <c r="P108" i="4"/>
  <c r="I107" i="8"/>
  <c r="P107" i="4"/>
  <c r="P106" i="4"/>
  <c r="I105" i="8"/>
  <c r="P105" i="4"/>
  <c r="I104" i="8"/>
  <c r="P104" i="4"/>
  <c r="K106" i="13"/>
  <c r="P102" i="4"/>
  <c r="I101" i="8"/>
  <c r="P101" i="4"/>
  <c r="I100" i="8"/>
  <c r="P100" i="4"/>
  <c r="I99" i="8"/>
  <c r="P99" i="4"/>
  <c r="I98" i="8"/>
  <c r="P98" i="4"/>
  <c r="K100" i="13"/>
  <c r="P97" i="4"/>
  <c r="K99" i="13"/>
  <c r="P96" i="4"/>
  <c r="K98" i="13"/>
  <c r="P95" i="4"/>
  <c r="I94" i="8"/>
  <c r="P94" i="4"/>
  <c r="I93" i="8"/>
  <c r="P93" i="4"/>
  <c r="K95" i="13"/>
  <c r="P92" i="4"/>
  <c r="I91" i="8"/>
  <c r="P91" i="4"/>
  <c r="K93" i="13"/>
  <c r="P90" i="4"/>
  <c r="I89" i="8"/>
  <c r="P89" i="4"/>
  <c r="K91" i="13"/>
  <c r="P88" i="4"/>
  <c r="K90" i="13"/>
  <c r="P87" i="4"/>
  <c r="I86" i="8"/>
  <c r="P86" i="4"/>
  <c r="I85" i="8"/>
  <c r="P85" i="4"/>
  <c r="I84" i="8"/>
  <c r="P84" i="4"/>
  <c r="I83" i="8"/>
  <c r="P83" i="4"/>
  <c r="I82" i="8"/>
  <c r="P82" i="4"/>
  <c r="I81" i="8"/>
  <c r="P81" i="4"/>
  <c r="I80" i="8"/>
  <c r="P80" i="4"/>
  <c r="K82" i="13"/>
  <c r="P79" i="4"/>
  <c r="I78" i="8"/>
  <c r="P78" i="4"/>
  <c r="I77" i="8"/>
  <c r="P77" i="4"/>
  <c r="I76" i="8"/>
  <c r="P76" i="4"/>
  <c r="K78" i="13"/>
  <c r="P75" i="4"/>
  <c r="I74" i="8"/>
  <c r="P74" i="4"/>
  <c r="I73" i="8"/>
  <c r="P73" i="4"/>
  <c r="I72" i="8"/>
  <c r="P72" i="4"/>
  <c r="I71" i="8"/>
  <c r="P71" i="4"/>
  <c r="K73" i="13"/>
  <c r="P70" i="4"/>
  <c r="K72" i="13"/>
  <c r="P69" i="4"/>
  <c r="P68" i="4"/>
  <c r="I67" i="8"/>
  <c r="P67" i="4"/>
  <c r="I66" i="8"/>
  <c r="P66" i="4"/>
  <c r="I65" i="8"/>
  <c r="P65" i="4"/>
  <c r="I64" i="8"/>
  <c r="P64" i="4"/>
  <c r="I63" i="8"/>
  <c r="P63" i="4"/>
  <c r="K65" i="13"/>
  <c r="P62" i="4"/>
  <c r="I61" i="8"/>
  <c r="P61" i="4"/>
  <c r="I60" i="8"/>
  <c r="P60" i="4"/>
  <c r="I59" i="8"/>
  <c r="P59" i="4"/>
  <c r="K61" i="13"/>
  <c r="P58" i="4"/>
  <c r="K60" i="13"/>
  <c r="P57" i="4"/>
  <c r="K59" i="13"/>
  <c r="P56" i="4"/>
  <c r="P55" i="4"/>
  <c r="I54" i="8"/>
  <c r="P54" i="4"/>
  <c r="K56" i="13"/>
  <c r="P53" i="4"/>
  <c r="I52" i="8"/>
  <c r="P52" i="4"/>
  <c r="K54" i="13"/>
  <c r="P51" i="4"/>
  <c r="K53" i="13"/>
  <c r="P50" i="4"/>
  <c r="I49" i="8"/>
  <c r="P49" i="4"/>
  <c r="K51" i="13"/>
  <c r="G7" i="4"/>
  <c r="M4" i="4"/>
  <c r="O3" i="4"/>
  <c r="M315" i="2"/>
  <c r="L174" i="2"/>
  <c r="M319" i="2"/>
  <c r="M324" i="2"/>
  <c r="M211" i="2"/>
  <c r="M283" i="2"/>
  <c r="M497" i="2"/>
  <c r="M486" i="2"/>
  <c r="M215" i="2"/>
  <c r="L161" i="2"/>
  <c r="L133" i="2"/>
  <c r="L101" i="2"/>
  <c r="L98" i="2"/>
  <c r="M363" i="2"/>
  <c r="M331" i="2"/>
  <c r="M307" i="2"/>
  <c r="M267" i="2"/>
  <c r="M217" i="2"/>
  <c r="L201" i="2"/>
  <c r="M479" i="2"/>
  <c r="M447" i="2"/>
  <c r="M415" i="2"/>
  <c r="M397" i="2"/>
  <c r="M365" i="2"/>
  <c r="M248" i="2"/>
  <c r="L144" i="2"/>
  <c r="L129" i="2"/>
  <c r="L85" i="2"/>
  <c r="L50" i="2"/>
  <c r="L40" i="2"/>
  <c r="M503" i="2"/>
  <c r="M496" i="2"/>
  <c r="M463" i="2"/>
  <c r="M351" i="2"/>
  <c r="M335" i="2"/>
  <c r="M299" i="2"/>
  <c r="M269" i="2"/>
  <c r="L203" i="2"/>
  <c r="L153" i="2"/>
  <c r="L100" i="2"/>
  <c r="M420" i="2"/>
  <c r="M347" i="2"/>
  <c r="M275" i="2"/>
  <c r="M263" i="2"/>
  <c r="M223" i="2"/>
  <c r="M433" i="2"/>
  <c r="M464" i="2"/>
  <c r="M452" i="2"/>
  <c r="M432" i="2"/>
  <c r="M425" i="2"/>
  <c r="M381" i="2"/>
  <c r="M298" i="2"/>
  <c r="M456" i="2"/>
  <c r="M404" i="2"/>
  <c r="M384" i="2"/>
  <c r="M380" i="2"/>
  <c r="M355" i="2"/>
  <c r="M268" i="2"/>
  <c r="M510" i="2"/>
  <c r="M495" i="2"/>
  <c r="M439" i="2"/>
  <c r="M261" i="2"/>
  <c r="M508" i="2"/>
  <c r="M454" i="2"/>
  <c r="M446" i="2"/>
  <c r="M444" i="2"/>
  <c r="M422" i="2"/>
  <c r="M342" i="2"/>
  <c r="M302" i="2"/>
  <c r="M489" i="2"/>
  <c r="M484" i="2"/>
  <c r="M396" i="2"/>
  <c r="M388" i="2"/>
  <c r="M362" i="2"/>
  <c r="M317" i="2"/>
  <c r="L113" i="2"/>
  <c r="M304" i="2"/>
  <c r="M251" i="2"/>
  <c r="L204" i="2"/>
  <c r="L150" i="2"/>
  <c r="L119" i="2"/>
  <c r="L111" i="2"/>
  <c r="L20" i="2"/>
  <c r="M334" i="2"/>
  <c r="M271" i="2"/>
  <c r="M259" i="2"/>
  <c r="L82" i="2"/>
  <c r="L58" i="2"/>
  <c r="M232" i="2"/>
  <c r="L152" i="2"/>
  <c r="L60" i="2"/>
  <c r="L36" i="2"/>
  <c r="M327" i="2"/>
  <c r="M292" i="2"/>
  <c r="M287" i="2"/>
  <c r="M243" i="2"/>
  <c r="L190" i="2"/>
  <c r="L128" i="2"/>
  <c r="L94" i="2"/>
  <c r="L41" i="2"/>
  <c r="M348" i="2"/>
  <c r="M320" i="2"/>
  <c r="M288" i="2"/>
  <c r="L180" i="2"/>
  <c r="L126" i="2"/>
  <c r="L105" i="2"/>
  <c r="M504" i="2"/>
  <c r="M480" i="2"/>
  <c r="M295" i="2"/>
  <c r="M253" i="2"/>
  <c r="L188" i="2"/>
  <c r="L165" i="2"/>
  <c r="L134" i="2"/>
  <c r="L76" i="2"/>
  <c r="M448" i="2"/>
  <c r="M505" i="2"/>
  <c r="M494" i="2"/>
  <c r="M492" i="2"/>
  <c r="M441" i="2"/>
  <c r="M428" i="2"/>
  <c r="M408" i="2"/>
  <c r="M400" i="2"/>
  <c r="M378" i="2"/>
  <c r="M376" i="2"/>
  <c r="M289" i="2"/>
  <c r="M231" i="2"/>
  <c r="M229" i="2"/>
  <c r="M220" i="2"/>
  <c r="L166" i="2"/>
  <c r="L145" i="2"/>
  <c r="L90" i="2"/>
  <c r="L89" i="2"/>
  <c r="M462" i="2"/>
  <c r="M460" i="2"/>
  <c r="M394" i="2"/>
  <c r="M389" i="2"/>
  <c r="M308" i="2"/>
  <c r="M276" i="2"/>
  <c r="M255" i="2"/>
  <c r="M221" i="2"/>
  <c r="L207" i="2"/>
  <c r="L177" i="2"/>
  <c r="L158" i="2"/>
  <c r="L157" i="2"/>
  <c r="L142" i="2"/>
  <c r="L135" i="2"/>
  <c r="L127" i="2"/>
  <c r="L120" i="2"/>
  <c r="L112" i="2"/>
  <c r="L109" i="2"/>
  <c r="L103" i="2"/>
  <c r="L99" i="2"/>
  <c r="M472" i="2"/>
  <c r="M502" i="2"/>
  <c r="M470" i="2"/>
  <c r="M468" i="2"/>
  <c r="M455" i="2"/>
  <c r="M449" i="2"/>
  <c r="M436" i="2"/>
  <c r="M423" i="2"/>
  <c r="M411" i="2"/>
  <c r="M323" i="2"/>
  <c r="M314" i="2"/>
  <c r="M303" i="2"/>
  <c r="M291" i="2"/>
  <c r="M282" i="2"/>
  <c r="M247" i="2"/>
  <c r="L184" i="2"/>
  <c r="L168" i="2"/>
  <c r="L121" i="2"/>
  <c r="L91" i="2"/>
  <c r="M416" i="2"/>
  <c r="M500" i="2"/>
  <c r="M487" i="2"/>
  <c r="M481" i="2"/>
  <c r="M386" i="2"/>
  <c r="M367" i="2"/>
  <c r="M338" i="2"/>
  <c r="M318" i="2"/>
  <c r="M311" i="2"/>
  <c r="M286" i="2"/>
  <c r="M279" i="2"/>
  <c r="M239" i="2"/>
  <c r="L199" i="2"/>
  <c r="L195" i="2"/>
  <c r="L182" i="2"/>
  <c r="L160" i="2"/>
  <c r="L149" i="2"/>
  <c r="L143" i="2"/>
  <c r="L118" i="2"/>
  <c r="L117" i="2"/>
  <c r="L68" i="2"/>
  <c r="K12" i="4"/>
  <c r="E14" i="13" s="1"/>
  <c r="L10" i="4"/>
  <c r="D12" i="13" s="1"/>
  <c r="L12" i="4"/>
  <c r="D14" i="13" s="1"/>
  <c r="L56" i="2"/>
  <c r="L28" i="2"/>
  <c r="L19" i="2"/>
  <c r="J8" i="4"/>
  <c r="L51" i="2"/>
  <c r="L8" i="4"/>
  <c r="D10" i="13" s="1"/>
  <c r="M401" i="2"/>
  <c r="M368" i="2"/>
  <c r="M366" i="2"/>
  <c r="M393" i="2"/>
  <c r="M391" i="2"/>
  <c r="M383" i="2"/>
  <c r="M382" i="2"/>
  <c r="M375" i="2"/>
  <c r="M374" i="2"/>
  <c r="M507" i="2"/>
  <c r="M506" i="2"/>
  <c r="M499" i="2"/>
  <c r="M498" i="2"/>
  <c r="M491" i="2"/>
  <c r="M490" i="2"/>
  <c r="M483" i="2"/>
  <c r="M482" i="2"/>
  <c r="M475" i="2"/>
  <c r="M474" i="2"/>
  <c r="M467" i="2"/>
  <c r="M466" i="2"/>
  <c r="M459" i="2"/>
  <c r="M458" i="2"/>
  <c r="M451" i="2"/>
  <c r="M450" i="2"/>
  <c r="M443" i="2"/>
  <c r="M435" i="2"/>
  <c r="M427" i="2"/>
  <c r="M426" i="2"/>
  <c r="M419" i="2"/>
  <c r="M418" i="2"/>
  <c r="M392" i="2"/>
  <c r="L11" i="2"/>
  <c r="M509" i="2"/>
  <c r="M501" i="2"/>
  <c r="M493" i="2"/>
  <c r="M485" i="2"/>
  <c r="M461" i="2"/>
  <c r="M453" i="2"/>
  <c r="M445" i="2"/>
  <c r="M437" i="2"/>
  <c r="M421" i="2"/>
  <c r="M413" i="2"/>
  <c r="M409" i="2"/>
  <c r="M407" i="2"/>
  <c r="M406" i="2"/>
  <c r="M313" i="2"/>
  <c r="M297" i="2"/>
  <c r="M281" i="2"/>
  <c r="L200" i="2"/>
  <c r="L196" i="2"/>
  <c r="M360" i="2"/>
  <c r="M350" i="2"/>
  <c r="M322" i="2"/>
  <c r="M312" i="2"/>
  <c r="M306" i="2"/>
  <c r="M296" i="2"/>
  <c r="M290" i="2"/>
  <c r="M265" i="2"/>
  <c r="M257" i="2"/>
  <c r="M249" i="2"/>
  <c r="M241" i="2"/>
  <c r="L189" i="2"/>
  <c r="L181" i="2"/>
  <c r="L173" i="2"/>
  <c r="M354" i="2"/>
  <c r="M344" i="2"/>
  <c r="M340" i="2"/>
  <c r="M336" i="2"/>
  <c r="M332" i="2"/>
  <c r="M328" i="2"/>
  <c r="M316" i="2"/>
  <c r="M310" i="2"/>
  <c r="M309" i="2"/>
  <c r="M300" i="2"/>
  <c r="M294" i="2"/>
  <c r="M293" i="2"/>
  <c r="M284" i="2"/>
  <c r="M278" i="2"/>
  <c r="M233" i="2"/>
  <c r="M227" i="2"/>
  <c r="L46" i="2"/>
  <c r="L172" i="2"/>
  <c r="L162" i="2"/>
  <c r="L156" i="2"/>
  <c r="L146" i="2"/>
  <c r="L140" i="2"/>
  <c r="L139" i="2"/>
  <c r="L132" i="2"/>
  <c r="L131" i="2"/>
  <c r="L122" i="2"/>
  <c r="L116" i="2"/>
  <c r="L115" i="2"/>
  <c r="L106" i="2"/>
  <c r="L102" i="2"/>
  <c r="L96" i="2"/>
  <c r="L86" i="2"/>
  <c r="L80" i="2"/>
  <c r="L75" i="2"/>
  <c r="L72" i="2"/>
  <c r="L79" i="2"/>
  <c r="L209" i="2"/>
  <c r="L205" i="2"/>
  <c r="L170" i="2"/>
  <c r="L164" i="2"/>
  <c r="L154" i="2"/>
  <c r="L148" i="2"/>
  <c r="L124" i="2"/>
  <c r="L123" i="2"/>
  <c r="L108" i="2"/>
  <c r="L107" i="2"/>
  <c r="L97" i="2"/>
  <c r="L70" i="2"/>
  <c r="L69" i="2"/>
  <c r="L47" i="2"/>
  <c r="L31" i="2"/>
  <c r="M372" i="2"/>
  <c r="M373" i="2"/>
  <c r="M370" i="2"/>
  <c r="M357" i="2"/>
  <c r="M326" i="2"/>
  <c r="M364" i="2"/>
  <c r="M361" i="2"/>
  <c r="M358" i="2"/>
  <c r="M353" i="2"/>
  <c r="M349" i="2"/>
  <c r="M345" i="2"/>
  <c r="M341" i="2"/>
  <c r="M337" i="2"/>
  <c r="M333" i="2"/>
  <c r="M329" i="2"/>
  <c r="L179" i="2"/>
  <c r="L151" i="2"/>
  <c r="L136" i="2"/>
  <c r="M222" i="2"/>
  <c r="M214" i="2"/>
  <c r="L206" i="2"/>
  <c r="L198" i="2"/>
  <c r="L155" i="2"/>
  <c r="M272" i="2"/>
  <c r="L192" i="2"/>
  <c r="L159" i="2"/>
  <c r="M273" i="2"/>
  <c r="M270" i="2"/>
  <c r="M266" i="2"/>
  <c r="M262" i="2"/>
  <c r="M258" i="2"/>
  <c r="M254" i="2"/>
  <c r="M250" i="2"/>
  <c r="M246" i="2"/>
  <c r="M242" i="2"/>
  <c r="M238" i="2"/>
  <c r="M234" i="2"/>
  <c r="M230" i="2"/>
  <c r="M226" i="2"/>
  <c r="M218" i="2"/>
  <c r="L210" i="2"/>
  <c r="L202" i="2"/>
  <c r="L194" i="2"/>
  <c r="L178" i="2"/>
  <c r="L163" i="2"/>
  <c r="L147" i="2"/>
  <c r="L186" i="2"/>
  <c r="L183" i="2"/>
  <c r="L73" i="2"/>
  <c r="P10" i="3"/>
  <c r="L11" i="4"/>
  <c r="D13" i="13" s="1"/>
  <c r="M10" i="4"/>
  <c r="I12" i="13" s="1"/>
  <c r="P22" i="3"/>
  <c r="K10" i="4"/>
  <c r="E12" i="13" s="1"/>
  <c r="K11" i="4"/>
  <c r="E13" i="13"/>
  <c r="N509" i="3"/>
  <c r="M509" i="3" s="1"/>
  <c r="N510" i="3"/>
  <c r="M510" i="3" s="1"/>
  <c r="P199" i="4"/>
  <c r="I198" i="8"/>
  <c r="P204" i="4"/>
  <c r="K206" i="13"/>
  <c r="O1" i="3"/>
  <c r="H103" i="4"/>
  <c r="F105" i="13" s="1"/>
  <c r="L103" i="4"/>
  <c r="D105" i="13" s="1"/>
  <c r="M103" i="4"/>
  <c r="N103" i="4"/>
  <c r="G102" i="8" s="1"/>
  <c r="J103" i="4"/>
  <c r="H105" i="13"/>
  <c r="I103" i="4"/>
  <c r="K103" i="4"/>
  <c r="E105" i="13" s="1"/>
  <c r="P103" i="4"/>
  <c r="I102" i="8"/>
  <c r="N522" i="3"/>
  <c r="M522" i="3" s="1"/>
  <c r="M398" i="2"/>
  <c r="O404" i="3"/>
  <c r="R334" i="3"/>
  <c r="P334" i="3"/>
  <c r="M478" i="2"/>
  <c r="M399" i="2"/>
  <c r="P381" i="3"/>
  <c r="P399" i="3"/>
  <c r="Q490" i="3"/>
  <c r="M350" i="3"/>
  <c r="O267" i="3"/>
  <c r="R381" i="3"/>
  <c r="M334" i="3"/>
  <c r="R270" i="3"/>
  <c r="Q238" i="3"/>
  <c r="M412" i="2"/>
  <c r="M379" i="2"/>
  <c r="L13" i="2"/>
  <c r="O363" i="3"/>
  <c r="O399" i="3"/>
  <c r="P270" i="3"/>
  <c r="M424" i="3"/>
  <c r="O370" i="3"/>
  <c r="R293" i="3"/>
  <c r="R239" i="3"/>
  <c r="R111" i="3"/>
  <c r="M440" i="3"/>
  <c r="M504" i="3"/>
  <c r="O400" i="3"/>
  <c r="M381" i="3"/>
  <c r="O304" i="3"/>
  <c r="P304" i="3"/>
  <c r="M239" i="3"/>
  <c r="Q432" i="3"/>
  <c r="M219" i="2"/>
  <c r="M78" i="3"/>
  <c r="M26" i="3"/>
  <c r="M46" i="3"/>
  <c r="M56" i="3"/>
  <c r="M58" i="3"/>
  <c r="M72" i="3"/>
  <c r="R74" i="3"/>
  <c r="P78" i="3"/>
  <c r="S29" i="4"/>
  <c r="S25" i="4"/>
  <c r="S21" i="4"/>
  <c r="S32" i="4"/>
  <c r="S28" i="4"/>
  <c r="S24" i="4"/>
  <c r="S20" i="4"/>
  <c r="S31" i="4"/>
  <c r="S27" i="4"/>
  <c r="S23" i="4"/>
  <c r="S30" i="4"/>
  <c r="S26" i="4"/>
  <c r="S22" i="4"/>
  <c r="S48" i="4"/>
  <c r="S44" i="4"/>
  <c r="S37" i="4"/>
  <c r="S40" i="4"/>
  <c r="S36" i="4"/>
  <c r="S47" i="4"/>
  <c r="S43" i="4"/>
  <c r="S39" i="4"/>
  <c r="S35" i="4"/>
  <c r="S46" i="4"/>
  <c r="S42" i="4"/>
  <c r="S38" i="4"/>
  <c r="S34" i="4"/>
  <c r="S45" i="4"/>
  <c r="S41" i="4"/>
  <c r="P20" i="4"/>
  <c r="I19" i="8"/>
  <c r="P25" i="4"/>
  <c r="P27" i="4"/>
  <c r="K29" i="13"/>
  <c r="P29" i="4"/>
  <c r="K31" i="13"/>
  <c r="P32" i="4"/>
  <c r="I31" i="8"/>
  <c r="P34" i="4"/>
  <c r="P36" i="4"/>
  <c r="K38" i="13"/>
  <c r="P38" i="4"/>
  <c r="K40" i="13"/>
  <c r="P41" i="4"/>
  <c r="K43" i="13"/>
  <c r="P43" i="4"/>
  <c r="I42" i="8"/>
  <c r="P45" i="4"/>
  <c r="I44" i="8"/>
  <c r="P48" i="4"/>
  <c r="I47" i="8"/>
  <c r="P22" i="4"/>
  <c r="I21" i="8"/>
  <c r="P31" i="4"/>
  <c r="I30" i="8"/>
  <c r="P47" i="4"/>
  <c r="I46" i="8"/>
  <c r="P24" i="4"/>
  <c r="K26" i="13"/>
  <c r="P26" i="4"/>
  <c r="I25" i="8"/>
  <c r="P28" i="4"/>
  <c r="K30" i="13"/>
  <c r="P30" i="4"/>
  <c r="K32" i="13"/>
  <c r="P33" i="4"/>
  <c r="I32" i="8"/>
  <c r="P35" i="4"/>
  <c r="I34" i="8"/>
  <c r="P37" i="4"/>
  <c r="I36" i="8"/>
  <c r="P40" i="4"/>
  <c r="K42" i="13"/>
  <c r="P42" i="4"/>
  <c r="K44" i="13"/>
  <c r="P44" i="4"/>
  <c r="K46" i="13"/>
  <c r="P46" i="4"/>
  <c r="I45" i="8"/>
  <c r="P21" i="4"/>
  <c r="I20" i="8"/>
  <c r="P23" i="4"/>
  <c r="K25" i="13"/>
  <c r="P39" i="4"/>
  <c r="K41" i="13"/>
  <c r="L104" i="2"/>
  <c r="M256" i="2"/>
  <c r="L125" i="2"/>
  <c r="L32" i="2"/>
  <c r="F236" i="2"/>
  <c r="F220" i="2"/>
  <c r="F204" i="2"/>
  <c r="I194" i="2"/>
  <c r="F190" i="2"/>
  <c r="G190" i="2"/>
  <c r="I190" i="2"/>
  <c r="J190" i="2"/>
  <c r="E236" i="2"/>
  <c r="E220" i="2"/>
  <c r="E204" i="2"/>
  <c r="J202" i="2"/>
  <c r="E202" i="2"/>
  <c r="F202" i="2"/>
  <c r="F198" i="2"/>
  <c r="I198" i="2"/>
  <c r="J198" i="2"/>
  <c r="J194" i="2"/>
  <c r="E194" i="2"/>
  <c r="F194" i="2"/>
  <c r="B96" i="9"/>
  <c r="G194" i="2"/>
  <c r="E174" i="2"/>
  <c r="F174" i="2"/>
  <c r="E76" i="9"/>
  <c r="G174" i="2"/>
  <c r="I174" i="2"/>
  <c r="J174" i="2"/>
  <c r="E166" i="2"/>
  <c r="F166" i="2"/>
  <c r="E68" i="9"/>
  <c r="G166" i="2"/>
  <c r="I166" i="2"/>
  <c r="J166" i="2"/>
  <c r="E158" i="2"/>
  <c r="F158" i="2"/>
  <c r="B90" i="9"/>
  <c r="G158" i="2"/>
  <c r="I158" i="2"/>
  <c r="J158" i="2"/>
  <c r="E150" i="2"/>
  <c r="F150" i="2"/>
  <c r="B82" i="9"/>
  <c r="G150" i="2"/>
  <c r="I150" i="2"/>
  <c r="J150" i="2"/>
  <c r="I230" i="2"/>
  <c r="J229" i="2"/>
  <c r="I222" i="2"/>
  <c r="J221" i="2"/>
  <c r="I214" i="2"/>
  <c r="J213" i="2"/>
  <c r="I206" i="2"/>
  <c r="J205" i="2"/>
  <c r="E199" i="2"/>
  <c r="I199" i="2"/>
  <c r="J199" i="2"/>
  <c r="E191" i="2"/>
  <c r="F191" i="2"/>
  <c r="I191" i="2"/>
  <c r="J191" i="2"/>
  <c r="J236" i="2"/>
  <c r="H230" i="2"/>
  <c r="I229" i="2"/>
  <c r="H222" i="2"/>
  <c r="I221" i="2"/>
  <c r="J220" i="2"/>
  <c r="H214" i="2"/>
  <c r="I213" i="2"/>
  <c r="I205" i="2"/>
  <c r="J204" i="2"/>
  <c r="E182" i="2"/>
  <c r="F182" i="2"/>
  <c r="E84" i="9"/>
  <c r="G182" i="2"/>
  <c r="I182" i="2"/>
  <c r="J182" i="2"/>
  <c r="I236" i="2"/>
  <c r="G230" i="2"/>
  <c r="H229" i="2"/>
  <c r="J227" i="2"/>
  <c r="G222" i="2"/>
  <c r="H221" i="2"/>
  <c r="I220" i="2"/>
  <c r="J219" i="2"/>
  <c r="G214" i="2"/>
  <c r="H213" i="2"/>
  <c r="J211" i="2"/>
  <c r="G206" i="2"/>
  <c r="I204" i="2"/>
  <c r="H236" i="2"/>
  <c r="J234" i="2"/>
  <c r="F230" i="2"/>
  <c r="G229" i="2"/>
  <c r="I227" i="2"/>
  <c r="J226" i="2"/>
  <c r="F222" i="2"/>
  <c r="G221" i="2"/>
  <c r="H220" i="2"/>
  <c r="I219" i="2"/>
  <c r="J218" i="2"/>
  <c r="F214" i="2"/>
  <c r="G213" i="2"/>
  <c r="I211" i="2"/>
  <c r="J210" i="2"/>
  <c r="F206" i="2"/>
  <c r="B108" i="9"/>
  <c r="G205" i="2"/>
  <c r="I202" i="2"/>
  <c r="F201" i="2"/>
  <c r="B103" i="9"/>
  <c r="G201" i="2"/>
  <c r="G198" i="2"/>
  <c r="B100" i="9"/>
  <c r="E190" i="2"/>
  <c r="E196" i="2"/>
  <c r="F195" i="2"/>
  <c r="I192" i="2"/>
  <c r="E188" i="2"/>
  <c r="F187" i="2"/>
  <c r="G186" i="2"/>
  <c r="E88" i="9"/>
  <c r="I184" i="2"/>
  <c r="J183" i="2"/>
  <c r="E180" i="2"/>
  <c r="F179" i="2"/>
  <c r="E81" i="9"/>
  <c r="G178" i="2"/>
  <c r="E80" i="9"/>
  <c r="E172" i="2"/>
  <c r="G170" i="2"/>
  <c r="E164" i="2"/>
  <c r="G162" i="2"/>
  <c r="J159" i="2"/>
  <c r="E156" i="2"/>
  <c r="G154" i="2"/>
  <c r="J151" i="2"/>
  <c r="E148" i="2"/>
  <c r="F147" i="2"/>
  <c r="G146" i="2"/>
  <c r="J143" i="2"/>
  <c r="J135" i="2"/>
  <c r="E132" i="2"/>
  <c r="F131" i="2"/>
  <c r="B63" i="9"/>
  <c r="J127" i="2"/>
  <c r="E124" i="2"/>
  <c r="G122" i="2"/>
  <c r="J119" i="2"/>
  <c r="E116" i="2"/>
  <c r="F115" i="2"/>
  <c r="I112" i="2"/>
  <c r="J111" i="2"/>
  <c r="F107" i="2"/>
  <c r="G106" i="2"/>
  <c r="I104" i="2"/>
  <c r="J103" i="2"/>
  <c r="F99" i="2"/>
  <c r="B61" i="9"/>
  <c r="G98" i="2"/>
  <c r="I96" i="2"/>
  <c r="F91" i="2"/>
  <c r="B53" i="9"/>
  <c r="G90" i="2"/>
  <c r="F83" i="2"/>
  <c r="B45" i="9"/>
  <c r="G82" i="2"/>
  <c r="I80" i="2"/>
  <c r="J79" i="2"/>
  <c r="E195" i="2"/>
  <c r="G193" i="2"/>
  <c r="B95" i="9"/>
  <c r="E187" i="2"/>
  <c r="F186" i="2"/>
  <c r="G185" i="2"/>
  <c r="I183" i="2"/>
  <c r="E179" i="2"/>
  <c r="F178" i="2"/>
  <c r="G177" i="2"/>
  <c r="E79" i="9"/>
  <c r="F170" i="2"/>
  <c r="E72" i="9"/>
  <c r="G169" i="2"/>
  <c r="F162" i="2"/>
  <c r="E64" i="9"/>
  <c r="G161" i="2"/>
  <c r="I159" i="2"/>
  <c r="F154" i="2"/>
  <c r="B86" i="9"/>
  <c r="G153" i="2"/>
  <c r="I151" i="2"/>
  <c r="E147" i="2"/>
  <c r="F146" i="2"/>
  <c r="B78" i="9"/>
  <c r="G145" i="2"/>
  <c r="I143" i="2"/>
  <c r="J142" i="2"/>
  <c r="E139" i="2"/>
  <c r="G137" i="2"/>
  <c r="I135" i="2"/>
  <c r="J134" i="2"/>
  <c r="E131" i="2"/>
  <c r="G129" i="2"/>
  <c r="I127" i="2"/>
  <c r="J126" i="2"/>
  <c r="F122" i="2"/>
  <c r="E54" i="9"/>
  <c r="G121" i="2"/>
  <c r="E53" i="9"/>
  <c r="I119" i="2"/>
  <c r="J118" i="2"/>
  <c r="E115" i="2"/>
  <c r="G113" i="2"/>
  <c r="E45" i="9"/>
  <c r="I111" i="2"/>
  <c r="F106" i="2"/>
  <c r="E38" i="9"/>
  <c r="G105" i="2"/>
  <c r="I103" i="2"/>
  <c r="J102" i="2"/>
  <c r="F98" i="2"/>
  <c r="B60" i="9"/>
  <c r="G97" i="2"/>
  <c r="J94" i="2"/>
  <c r="F90" i="2"/>
  <c r="B52" i="9"/>
  <c r="G89" i="2"/>
  <c r="J86" i="2"/>
  <c r="F82" i="2"/>
  <c r="B44" i="9"/>
  <c r="I79" i="2"/>
  <c r="I78" i="2"/>
  <c r="E186" i="2"/>
  <c r="J181" i="2"/>
  <c r="E178" i="2"/>
  <c r="J173" i="2"/>
  <c r="E170" i="2"/>
  <c r="J165" i="2"/>
  <c r="E162" i="2"/>
  <c r="J157" i="2"/>
  <c r="E154" i="2"/>
  <c r="J149" i="2"/>
  <c r="E146" i="2"/>
  <c r="I142" i="2"/>
  <c r="I134" i="2"/>
  <c r="J133" i="2"/>
  <c r="I126" i="2"/>
  <c r="J125" i="2"/>
  <c r="E122" i="2"/>
  <c r="I118" i="2"/>
  <c r="J117" i="2"/>
  <c r="E106" i="2"/>
  <c r="I102" i="2"/>
  <c r="E98" i="2"/>
  <c r="I94" i="2"/>
  <c r="E90" i="2"/>
  <c r="I86" i="2"/>
  <c r="E82" i="2"/>
  <c r="G80" i="2"/>
  <c r="G183" i="2"/>
  <c r="E85" i="9"/>
  <c r="G159" i="2"/>
  <c r="G151" i="2"/>
  <c r="G143" i="2"/>
  <c r="G135" i="2"/>
  <c r="G127" i="2"/>
  <c r="G119" i="2"/>
  <c r="G111" i="2"/>
  <c r="E43" i="9"/>
  <c r="G103" i="2"/>
  <c r="E35" i="9"/>
  <c r="G79" i="2"/>
  <c r="G78" i="2"/>
  <c r="F183" i="2"/>
  <c r="F159" i="2"/>
  <c r="B91" i="9"/>
  <c r="F151" i="2"/>
  <c r="B83" i="9"/>
  <c r="F143" i="2"/>
  <c r="G142" i="2"/>
  <c r="F135" i="2"/>
  <c r="B67" i="9"/>
  <c r="G134" i="2"/>
  <c r="F127" i="2"/>
  <c r="E59" i="9"/>
  <c r="G126" i="2"/>
  <c r="F119" i="2"/>
  <c r="G118" i="2"/>
  <c r="F111" i="2"/>
  <c r="F103" i="2"/>
  <c r="G102" i="2"/>
  <c r="G94" i="2"/>
  <c r="B56" i="9"/>
  <c r="G86" i="2"/>
  <c r="F79" i="2"/>
  <c r="B41" i="9"/>
  <c r="F78" i="2"/>
  <c r="B40" i="9"/>
  <c r="F142" i="2"/>
  <c r="B74" i="9"/>
  <c r="F134" i="2"/>
  <c r="F126" i="2"/>
  <c r="F118" i="2"/>
  <c r="E50" i="9"/>
  <c r="F102" i="2"/>
  <c r="J98" i="2"/>
  <c r="F94" i="2"/>
  <c r="J90" i="2"/>
  <c r="F86" i="2"/>
  <c r="B48" i="9"/>
  <c r="E78" i="2"/>
  <c r="C141" i="13"/>
  <c r="C195" i="13"/>
  <c r="C175" i="13"/>
  <c r="C159" i="13"/>
  <c r="A159" i="13"/>
  <c r="C139" i="13"/>
  <c r="A139" i="13"/>
  <c r="A195" i="13"/>
  <c r="C207" i="13"/>
  <c r="A170" i="13"/>
  <c r="J148" i="13"/>
  <c r="A185" i="13"/>
  <c r="J205" i="13"/>
  <c r="J194" i="13"/>
  <c r="C162" i="13"/>
  <c r="A186" i="13"/>
  <c r="A197" i="13"/>
  <c r="J206" i="13"/>
  <c r="J195" i="13"/>
  <c r="J185" i="13"/>
  <c r="A130" i="13"/>
  <c r="J207" i="13"/>
  <c r="A201" i="13"/>
  <c r="J197" i="13"/>
  <c r="J186" i="13"/>
  <c r="C179" i="13"/>
  <c r="K179" i="13"/>
  <c r="J175" i="13"/>
  <c r="J161" i="13"/>
  <c r="A160" i="13"/>
  <c r="J150" i="13"/>
  <c r="A149" i="13"/>
  <c r="J141" i="13"/>
  <c r="A161" i="13"/>
  <c r="A189" i="13"/>
  <c r="A202" i="13"/>
  <c r="J198" i="13"/>
  <c r="C191" i="13"/>
  <c r="A181" i="13"/>
  <c r="J170" i="13"/>
  <c r="J159" i="13"/>
  <c r="C147" i="13"/>
  <c r="J147" i="13"/>
  <c r="J139" i="13"/>
  <c r="A148" i="13"/>
  <c r="A162" i="13"/>
  <c r="A191" i="13"/>
  <c r="C205" i="13"/>
  <c r="C203" i="13"/>
  <c r="C194" i="13"/>
  <c r="A193" i="13"/>
  <c r="J189" i="13"/>
  <c r="J178" i="13"/>
  <c r="C167" i="13"/>
  <c r="C161" i="13"/>
  <c r="C152" i="13"/>
  <c r="C150" i="13"/>
  <c r="J47" i="13"/>
  <c r="J41" i="13"/>
  <c r="J36" i="13"/>
  <c r="J31" i="13"/>
  <c r="J25" i="13"/>
  <c r="J76" i="13"/>
  <c r="C69" i="13"/>
  <c r="C127" i="13"/>
  <c r="C59" i="13"/>
  <c r="J45" i="13"/>
  <c r="J40" i="13"/>
  <c r="J35" i="13"/>
  <c r="J29" i="13"/>
  <c r="J24" i="13"/>
  <c r="J128" i="13"/>
  <c r="J127" i="13"/>
  <c r="C96" i="13"/>
  <c r="C88" i="13"/>
  <c r="C135" i="13"/>
  <c r="J101" i="13"/>
  <c r="J85" i="13"/>
  <c r="J44" i="13"/>
  <c r="J39" i="13"/>
  <c r="J33" i="13"/>
  <c r="J28" i="13"/>
  <c r="J23" i="13"/>
  <c r="J157" i="13"/>
  <c r="C155" i="13"/>
  <c r="J146" i="13"/>
  <c r="J135" i="13"/>
  <c r="J124" i="13"/>
  <c r="J121" i="13"/>
  <c r="J120" i="13"/>
  <c r="J117" i="13"/>
  <c r="J116" i="13"/>
  <c r="J112" i="13"/>
  <c r="J110" i="13"/>
  <c r="J108" i="13"/>
  <c r="J106" i="13"/>
  <c r="J105" i="13"/>
  <c r="J104" i="13"/>
  <c r="J102" i="13"/>
  <c r="J94" i="13"/>
  <c r="J86" i="13"/>
  <c r="C48" i="13"/>
  <c r="A169" i="13"/>
  <c r="J156" i="13"/>
  <c r="J155" i="13"/>
  <c r="J145" i="13"/>
  <c r="C143" i="13"/>
  <c r="J134" i="13"/>
  <c r="J96" i="13"/>
  <c r="J88" i="13"/>
  <c r="J69" i="13"/>
  <c r="J37" i="13"/>
  <c r="J32" i="13"/>
  <c r="J27" i="13"/>
  <c r="A76" i="13"/>
  <c r="A86" i="13"/>
  <c r="A117" i="13"/>
  <c r="J154" i="13"/>
  <c r="J143" i="13"/>
  <c r="J133" i="13"/>
  <c r="C92" i="13"/>
  <c r="J57" i="13"/>
  <c r="C47" i="13"/>
  <c r="C41" i="13"/>
  <c r="C36" i="13"/>
  <c r="C31" i="13"/>
  <c r="C25" i="13"/>
  <c r="J56" i="13"/>
  <c r="C84" i="13"/>
  <c r="C80" i="13"/>
  <c r="C74" i="13"/>
  <c r="J65" i="13"/>
  <c r="C63" i="13"/>
  <c r="J55" i="13"/>
  <c r="C52" i="13"/>
  <c r="C62" i="13"/>
  <c r="K103" i="13"/>
  <c r="C71" i="13"/>
  <c r="J63" i="13"/>
  <c r="J62" i="13"/>
  <c r="J52" i="13"/>
  <c r="C50" i="13"/>
  <c r="C49" i="13"/>
  <c r="C70" i="13"/>
  <c r="A103" i="13"/>
  <c r="A63" i="13"/>
  <c r="A132" i="13"/>
  <c r="A55" i="13"/>
  <c r="A71" i="13"/>
  <c r="A87" i="13"/>
  <c r="A105" i="13"/>
  <c r="A116" i="13"/>
  <c r="A47" i="13"/>
  <c r="A79" i="13"/>
  <c r="A28" i="13"/>
  <c r="A36" i="13"/>
  <c r="A128" i="13"/>
  <c r="A19" i="13"/>
  <c r="A64" i="13"/>
  <c r="A82" i="13"/>
  <c r="A142" i="13"/>
  <c r="A188" i="13"/>
  <c r="A120" i="13"/>
  <c r="A146" i="13"/>
  <c r="A178" i="13"/>
  <c r="A112" i="13"/>
  <c r="A164" i="13"/>
  <c r="A166" i="13"/>
  <c r="A96" i="13"/>
  <c r="A104" i="13"/>
  <c r="A206" i="13"/>
  <c r="A198" i="13"/>
  <c r="A175" i="13"/>
  <c r="A190" i="13"/>
  <c r="A150" i="13"/>
  <c r="A182" i="13"/>
  <c r="J170" i="2"/>
  <c r="H170" i="2"/>
  <c r="G163" i="2"/>
  <c r="J163" i="2"/>
  <c r="H163" i="2"/>
  <c r="G136" i="2"/>
  <c r="F136" i="2"/>
  <c r="B68" i="9"/>
  <c r="H136" i="2"/>
  <c r="F120" i="2"/>
  <c r="E52" i="9"/>
  <c r="I120" i="2"/>
  <c r="J120" i="2"/>
  <c r="H120" i="2"/>
  <c r="F173" i="2"/>
  <c r="E75" i="9"/>
  <c r="H173" i="2"/>
  <c r="J154" i="2"/>
  <c r="H154" i="2"/>
  <c r="F129" i="2"/>
  <c r="E61" i="9"/>
  <c r="E129" i="2"/>
  <c r="I129" i="2"/>
  <c r="H129" i="2"/>
  <c r="E112" i="2"/>
  <c r="F112" i="2"/>
  <c r="E44" i="9"/>
  <c r="J112" i="2"/>
  <c r="H112" i="2"/>
  <c r="H108" i="2"/>
  <c r="F108" i="2"/>
  <c r="G108" i="2"/>
  <c r="I108" i="2"/>
  <c r="J108" i="2"/>
  <c r="J82" i="2"/>
  <c r="I82" i="2"/>
  <c r="H82" i="2"/>
  <c r="E79" i="2"/>
  <c r="J231" i="2"/>
  <c r="J223" i="2"/>
  <c r="J215" i="2"/>
  <c r="I179" i="2"/>
  <c r="J179" i="2"/>
  <c r="H179" i="2"/>
  <c r="H164" i="2"/>
  <c r="I164" i="2"/>
  <c r="G160" i="2"/>
  <c r="H160" i="2"/>
  <c r="J147" i="2"/>
  <c r="H147" i="2"/>
  <c r="F137" i="2"/>
  <c r="B69" i="9"/>
  <c r="I137" i="2"/>
  <c r="H137" i="2"/>
  <c r="I231" i="2"/>
  <c r="I223" i="2"/>
  <c r="I215" i="2"/>
  <c r="F161" i="2"/>
  <c r="E63" i="9"/>
  <c r="H161" i="2"/>
  <c r="H142" i="2"/>
  <c r="E142" i="2"/>
  <c r="I121" i="2"/>
  <c r="J121" i="2"/>
  <c r="H121" i="2"/>
  <c r="E117" i="2"/>
  <c r="H117" i="2"/>
  <c r="F117" i="2"/>
  <c r="I117" i="2"/>
  <c r="H95" i="2"/>
  <c r="H231" i="2"/>
  <c r="H223" i="2"/>
  <c r="H215" i="2"/>
  <c r="J189" i="2"/>
  <c r="J188" i="2"/>
  <c r="I165" i="2"/>
  <c r="H165" i="2"/>
  <c r="I157" i="2"/>
  <c r="G144" i="2"/>
  <c r="H144" i="2"/>
  <c r="E107" i="2"/>
  <c r="G107" i="2"/>
  <c r="I107" i="2"/>
  <c r="J107" i="2"/>
  <c r="H107" i="2"/>
  <c r="F232" i="2"/>
  <c r="G231" i="2"/>
  <c r="G223" i="2"/>
  <c r="G215" i="2"/>
  <c r="F205" i="2"/>
  <c r="J203" i="2"/>
  <c r="G202" i="2"/>
  <c r="G191" i="2"/>
  <c r="I189" i="2"/>
  <c r="I188" i="2"/>
  <c r="J184" i="2"/>
  <c r="E181" i="2"/>
  <c r="F180" i="2"/>
  <c r="E82" i="9"/>
  <c r="I163" i="2"/>
  <c r="F157" i="2"/>
  <c r="B89" i="9"/>
  <c r="I155" i="2"/>
  <c r="H155" i="2"/>
  <c r="F145" i="2"/>
  <c r="B77" i="9"/>
  <c r="H145" i="2"/>
  <c r="J139" i="2"/>
  <c r="J136" i="2"/>
  <c r="E126" i="2"/>
  <c r="H126" i="2"/>
  <c r="J122" i="2"/>
  <c r="I113" i="2"/>
  <c r="J113" i="2"/>
  <c r="H113" i="2"/>
  <c r="F109" i="2"/>
  <c r="H109" i="2"/>
  <c r="G109" i="2"/>
  <c r="E41" i="9"/>
  <c r="I109" i="2"/>
  <c r="J109" i="2"/>
  <c r="G99" i="2"/>
  <c r="E231" i="2"/>
  <c r="E223" i="2"/>
  <c r="E215" i="2"/>
  <c r="I203" i="2"/>
  <c r="J195" i="2"/>
  <c r="J192" i="2"/>
  <c r="F189" i="2"/>
  <c r="G188" i="2"/>
  <c r="J185" i="2"/>
  <c r="F184" i="2"/>
  <c r="E86" i="9"/>
  <c r="G181" i="2"/>
  <c r="I173" i="2"/>
  <c r="H172" i="2"/>
  <c r="G172" i="2"/>
  <c r="J172" i="2"/>
  <c r="F163" i="2"/>
  <c r="J160" i="2"/>
  <c r="E157" i="2"/>
  <c r="H156" i="2"/>
  <c r="J156" i="2"/>
  <c r="G139" i="2"/>
  <c r="I136" i="2"/>
  <c r="J131" i="2"/>
  <c r="G128" i="2"/>
  <c r="E128" i="2"/>
  <c r="F128" i="2"/>
  <c r="E60" i="9"/>
  <c r="H128" i="2"/>
  <c r="E120" i="2"/>
  <c r="E118" i="2"/>
  <c r="H116" i="2"/>
  <c r="F116" i="2"/>
  <c r="G116" i="2"/>
  <c r="E48" i="9"/>
  <c r="I116" i="2"/>
  <c r="J116" i="2"/>
  <c r="J209" i="2"/>
  <c r="J207" i="2"/>
  <c r="J206" i="2"/>
  <c r="G203" i="2"/>
  <c r="B105" i="9"/>
  <c r="J200" i="2"/>
  <c r="G199" i="2"/>
  <c r="J196" i="2"/>
  <c r="G195" i="2"/>
  <c r="J193" i="2"/>
  <c r="G192" i="2"/>
  <c r="E189" i="2"/>
  <c r="F188" i="2"/>
  <c r="E90" i="9"/>
  <c r="I185" i="2"/>
  <c r="E184" i="2"/>
  <c r="E173" i="2"/>
  <c r="I170" i="2"/>
  <c r="J164" i="2"/>
  <c r="E163" i="2"/>
  <c r="I160" i="2"/>
  <c r="G157" i="2"/>
  <c r="E143" i="2"/>
  <c r="F139" i="2"/>
  <c r="B71" i="9"/>
  <c r="E136" i="2"/>
  <c r="E134" i="2"/>
  <c r="H134" i="2"/>
  <c r="G131" i="2"/>
  <c r="G120" i="2"/>
  <c r="I99" i="2"/>
  <c r="J99" i="2"/>
  <c r="H99" i="2"/>
  <c r="H76" i="2"/>
  <c r="F76" i="2"/>
  <c r="G76" i="2"/>
  <c r="I76" i="2"/>
  <c r="J76" i="2"/>
  <c r="H68" i="2"/>
  <c r="F68" i="2"/>
  <c r="E30" i="9" s="1"/>
  <c r="G68" i="2"/>
  <c r="I68" i="2"/>
  <c r="J68" i="2"/>
  <c r="H60" i="2"/>
  <c r="F60" i="2"/>
  <c r="E22" i="9" s="1"/>
  <c r="G60" i="2"/>
  <c r="I60" i="2"/>
  <c r="J60" i="2"/>
  <c r="H52" i="2"/>
  <c r="G44" i="2"/>
  <c r="H36" i="2"/>
  <c r="F36" i="2"/>
  <c r="B28" i="9" s="1"/>
  <c r="G36" i="2"/>
  <c r="I36" i="2"/>
  <c r="J36" i="2"/>
  <c r="H28" i="2"/>
  <c r="F28" i="2"/>
  <c r="G28" i="2"/>
  <c r="B20" i="9" s="1"/>
  <c r="I28" i="2"/>
  <c r="J28" i="2"/>
  <c r="H20" i="2"/>
  <c r="F20" i="2"/>
  <c r="B12" i="9" s="1"/>
  <c r="G20" i="2"/>
  <c r="I20" i="2"/>
  <c r="J20" i="2"/>
  <c r="H123" i="2"/>
  <c r="H115" i="2"/>
  <c r="H91" i="2"/>
  <c r="H83" i="2"/>
  <c r="H75" i="2"/>
  <c r="H67" i="2"/>
  <c r="H59" i="2"/>
  <c r="H51" i="2"/>
  <c r="H43" i="2"/>
  <c r="H19" i="2"/>
  <c r="J11" i="4"/>
  <c r="E10" i="8" s="1"/>
  <c r="H98" i="2"/>
  <c r="H58" i="2"/>
  <c r="H50" i="2"/>
  <c r="H89" i="2"/>
  <c r="J75" i="2"/>
  <c r="J67" i="2"/>
  <c r="J59" i="2"/>
  <c r="J51" i="2"/>
  <c r="I26" i="2"/>
  <c r="J19" i="2"/>
  <c r="N11" i="4"/>
  <c r="G10" i="8" s="1"/>
  <c r="H104" i="2"/>
  <c r="I75" i="2"/>
  <c r="I67" i="2"/>
  <c r="I59" i="2"/>
  <c r="I51" i="2"/>
  <c r="G26" i="2"/>
  <c r="I19" i="2"/>
  <c r="M11" i="4"/>
  <c r="H119" i="2"/>
  <c r="E133" i="2"/>
  <c r="F132" i="2"/>
  <c r="F124" i="2"/>
  <c r="G75" i="2"/>
  <c r="G59" i="2"/>
  <c r="G51" i="2"/>
  <c r="G27" i="2"/>
  <c r="G19" i="2"/>
  <c r="I11" i="4"/>
  <c r="G13" i="13" s="1"/>
  <c r="I101" i="2"/>
  <c r="J100" i="2"/>
  <c r="F75" i="2"/>
  <c r="B37" i="9"/>
  <c r="F67" i="2"/>
  <c r="F59" i="2"/>
  <c r="F51" i="2"/>
  <c r="E13" i="9" s="1"/>
  <c r="F27" i="2"/>
  <c r="F19" i="2"/>
  <c r="B11" i="9" s="1"/>
  <c r="H11" i="4"/>
  <c r="F13" i="13" s="1"/>
  <c r="F12" i="2"/>
  <c r="B4" i="9" s="1"/>
  <c r="H101" i="2"/>
  <c r="H85" i="2"/>
  <c r="I100" i="2"/>
  <c r="J84" i="2"/>
  <c r="H168" i="2"/>
  <c r="G168" i="2"/>
  <c r="E168" i="2"/>
  <c r="F168" i="2"/>
  <c r="I168" i="2"/>
  <c r="J168" i="2"/>
  <c r="H148" i="2"/>
  <c r="F148" i="2"/>
  <c r="B80" i="9"/>
  <c r="G148" i="2"/>
  <c r="I148" i="2"/>
  <c r="J148" i="2"/>
  <c r="E144" i="2"/>
  <c r="F144" i="2"/>
  <c r="I144" i="2"/>
  <c r="J144" i="2"/>
  <c r="G104" i="2"/>
  <c r="E104" i="2"/>
  <c r="F104" i="2"/>
  <c r="E36" i="9"/>
  <c r="E62" i="2"/>
  <c r="F62" i="2"/>
  <c r="F229" i="2"/>
  <c r="E229" i="2"/>
  <c r="E160" i="2"/>
  <c r="F160" i="2"/>
  <c r="B92" i="9"/>
  <c r="H140" i="2"/>
  <c r="E140" i="2"/>
  <c r="F140" i="2"/>
  <c r="B72" i="9"/>
  <c r="G140" i="2"/>
  <c r="I140" i="2"/>
  <c r="J140" i="2"/>
  <c r="H124" i="2"/>
  <c r="G124" i="2"/>
  <c r="E56" i="9"/>
  <c r="I124" i="2"/>
  <c r="J124" i="2"/>
  <c r="H71" i="2"/>
  <c r="I71" i="2"/>
  <c r="J71" i="2"/>
  <c r="E71" i="2"/>
  <c r="G37" i="2"/>
  <c r="B29" i="9" s="1"/>
  <c r="I37" i="2"/>
  <c r="E32" i="2"/>
  <c r="F32" i="2"/>
  <c r="B24" i="9" s="1"/>
  <c r="G32" i="2"/>
  <c r="I32" i="2"/>
  <c r="G96" i="2"/>
  <c r="E96" i="2"/>
  <c r="F96" i="2"/>
  <c r="B58" i="9"/>
  <c r="J96" i="2"/>
  <c r="H41" i="2"/>
  <c r="J41" i="2"/>
  <c r="E41" i="2"/>
  <c r="F41" i="2"/>
  <c r="E3" i="9"/>
  <c r="E234" i="2"/>
  <c r="F234" i="2"/>
  <c r="G234" i="2"/>
  <c r="H234" i="2"/>
  <c r="H196" i="2"/>
  <c r="F196" i="2"/>
  <c r="G196" i="2"/>
  <c r="I196" i="2"/>
  <c r="E100" i="2"/>
  <c r="F100" i="2"/>
  <c r="B62" i="9"/>
  <c r="G100" i="2"/>
  <c r="J32" i="2"/>
  <c r="H149" i="2"/>
  <c r="G149" i="2"/>
  <c r="E149" i="2"/>
  <c r="F149" i="2"/>
  <c r="B81" i="9"/>
  <c r="I149" i="2"/>
  <c r="H133" i="2"/>
  <c r="G133" i="2"/>
  <c r="B65" i="9"/>
  <c r="F133" i="2"/>
  <c r="I133" i="2"/>
  <c r="E123" i="2"/>
  <c r="F123" i="2"/>
  <c r="G123" i="2"/>
  <c r="E55" i="9"/>
  <c r="I123" i="2"/>
  <c r="J123" i="2"/>
  <c r="J91" i="2"/>
  <c r="E91" i="2"/>
  <c r="G91" i="2"/>
  <c r="I91" i="2"/>
  <c r="I41" i="2"/>
  <c r="I15" i="2"/>
  <c r="J15" i="2"/>
  <c r="N10" i="4"/>
  <c r="G9" i="8" s="1"/>
  <c r="E15" i="2"/>
  <c r="I145" i="2"/>
  <c r="J145" i="2"/>
  <c r="G71" i="2"/>
  <c r="G41" i="2"/>
  <c r="F24" i="2"/>
  <c r="G24" i="2"/>
  <c r="B16" i="9" s="1"/>
  <c r="I24" i="2"/>
  <c r="J24" i="2"/>
  <c r="H193" i="2"/>
  <c r="F193" i="2"/>
  <c r="E193" i="2"/>
  <c r="I193" i="2"/>
  <c r="G125" i="2"/>
  <c r="E125" i="2"/>
  <c r="F125" i="2"/>
  <c r="I125" i="2"/>
  <c r="F97" i="2"/>
  <c r="B59" i="9"/>
  <c r="E97" i="2"/>
  <c r="I97" i="2"/>
  <c r="J97" i="2"/>
  <c r="F71" i="2"/>
  <c r="B33" i="9" s="1"/>
  <c r="F58" i="2"/>
  <c r="I58" i="2"/>
  <c r="J58" i="2"/>
  <c r="F53" i="2"/>
  <c r="E15" i="9" s="1"/>
  <c r="J233" i="2"/>
  <c r="F211" i="2"/>
  <c r="E210" i="2"/>
  <c r="F209" i="2"/>
  <c r="E207" i="2"/>
  <c r="E201" i="2"/>
  <c r="E200" i="2"/>
  <c r="I178" i="2"/>
  <c r="E177" i="2"/>
  <c r="E169" i="2"/>
  <c r="F165" i="2"/>
  <c r="E67" i="9"/>
  <c r="E152" i="2"/>
  <c r="J57" i="2"/>
  <c r="I233" i="2"/>
  <c r="J232" i="2"/>
  <c r="J105" i="2"/>
  <c r="J70" i="2"/>
  <c r="I57" i="2"/>
  <c r="J14" i="2"/>
  <c r="H233" i="2"/>
  <c r="I232" i="2"/>
  <c r="H226" i="2"/>
  <c r="J155" i="2"/>
  <c r="I105" i="2"/>
  <c r="F101" i="2"/>
  <c r="E33" i="9"/>
  <c r="I85" i="2"/>
  <c r="I84" i="2"/>
  <c r="I83" i="2"/>
  <c r="I70" i="2"/>
  <c r="J40" i="2"/>
  <c r="I14" i="2"/>
  <c r="R10" i="3"/>
  <c r="J73" i="13"/>
  <c r="C131" i="13"/>
  <c r="C85" i="8"/>
  <c r="C55" i="8"/>
  <c r="C116" i="8"/>
  <c r="C123" i="8"/>
  <c r="A38" i="13"/>
  <c r="A74" i="13"/>
  <c r="A89" i="13"/>
  <c r="A99" i="13"/>
  <c r="A114" i="13"/>
  <c r="A134" i="13"/>
  <c r="A154" i="13"/>
  <c r="A187" i="13"/>
  <c r="J176" i="13"/>
  <c r="J53" i="13"/>
  <c r="A158" i="13"/>
  <c r="A177" i="13"/>
  <c r="C171" i="13"/>
  <c r="C159" i="8"/>
  <c r="C69" i="8"/>
  <c r="A11" i="13"/>
  <c r="A24" i="13"/>
  <c r="A39" i="13"/>
  <c r="A77" i="13"/>
  <c r="A115" i="13"/>
  <c r="A137" i="13"/>
  <c r="A196" i="13"/>
  <c r="C9" i="13"/>
  <c r="J180" i="13"/>
  <c r="C176" i="13"/>
  <c r="J163" i="13"/>
  <c r="C149" i="13"/>
  <c r="C91" i="13"/>
  <c r="C53" i="13"/>
  <c r="J54" i="13"/>
  <c r="J199" i="13"/>
  <c r="J187" i="13"/>
  <c r="C199" i="13"/>
  <c r="A151" i="13"/>
  <c r="A66" i="13"/>
  <c r="A118" i="13"/>
  <c r="A199" i="13"/>
  <c r="J43" i="13"/>
  <c r="J114" i="13"/>
  <c r="J125" i="13"/>
  <c r="J158" i="13"/>
  <c r="C173" i="8"/>
  <c r="A81" i="13"/>
  <c r="A93" i="13"/>
  <c r="A163" i="13"/>
  <c r="J115" i="13"/>
  <c r="J93" i="13"/>
  <c r="C151" i="13"/>
  <c r="C186" i="8"/>
  <c r="A43" i="13"/>
  <c r="A68" i="13"/>
  <c r="A165" i="13"/>
  <c r="J153" i="13"/>
  <c r="J99" i="13"/>
  <c r="A131" i="13"/>
  <c r="J81" i="13"/>
  <c r="A144" i="13"/>
  <c r="C54" i="13"/>
  <c r="C66" i="13"/>
  <c r="A125" i="13"/>
  <c r="J118" i="13"/>
  <c r="J137" i="13"/>
  <c r="J177" i="13"/>
  <c r="C38" i="13"/>
  <c r="F61" i="2"/>
  <c r="E23" i="9"/>
  <c r="O472" i="3"/>
  <c r="P52" i="3"/>
  <c r="R473" i="3"/>
  <c r="Q473" i="3"/>
  <c r="Q465" i="3"/>
  <c r="O420" i="3"/>
  <c r="P412" i="3"/>
  <c r="P404" i="3"/>
  <c r="P396" i="3"/>
  <c r="Q396" i="3"/>
  <c r="R396" i="3"/>
  <c r="M365" i="3"/>
  <c r="P365" i="3"/>
  <c r="M297" i="3"/>
  <c r="P233" i="3"/>
  <c r="M233" i="3"/>
  <c r="G361" i="2"/>
  <c r="E361" i="2"/>
  <c r="H361" i="2"/>
  <c r="E292" i="2"/>
  <c r="H292" i="2"/>
  <c r="H69" i="2"/>
  <c r="E69" i="2"/>
  <c r="G69" i="2"/>
  <c r="E31" i="9" s="1"/>
  <c r="E53" i="2"/>
  <c r="G53" i="2"/>
  <c r="J53" i="2"/>
  <c r="Q472" i="3"/>
  <c r="O473" i="3"/>
  <c r="Q404" i="3"/>
  <c r="O225" i="3"/>
  <c r="Q273" i="3"/>
  <c r="O365" i="3"/>
  <c r="M399" i="3"/>
  <c r="R79" i="3"/>
  <c r="P424" i="3"/>
  <c r="M407" i="3"/>
  <c r="O234" i="3"/>
  <c r="R354" i="3"/>
  <c r="R187" i="3"/>
  <c r="O215" i="3"/>
  <c r="R138" i="3"/>
  <c r="P138" i="3"/>
  <c r="M138" i="3"/>
  <c r="Q90" i="3"/>
  <c r="P90" i="3"/>
  <c r="O82" i="3"/>
  <c r="O74" i="3"/>
  <c r="Q74" i="3"/>
  <c r="J169" i="2"/>
  <c r="H169" i="2"/>
  <c r="F169" i="2"/>
  <c r="E71" i="9"/>
  <c r="I169" i="2"/>
  <c r="E61" i="2"/>
  <c r="I61" i="2"/>
  <c r="I30" i="2"/>
  <c r="E30" i="2"/>
  <c r="F30" i="2"/>
  <c r="B22" i="9"/>
  <c r="L61" i="2"/>
  <c r="O376" i="3"/>
  <c r="Q408" i="3"/>
  <c r="P431" i="3"/>
  <c r="Q233" i="3"/>
  <c r="P257" i="3"/>
  <c r="O273" i="3"/>
  <c r="M164" i="3"/>
  <c r="O277" i="3"/>
  <c r="R365" i="3"/>
  <c r="R98" i="3"/>
  <c r="P130" i="3"/>
  <c r="Q424" i="3"/>
  <c r="O339" i="3"/>
  <c r="O331" i="3"/>
  <c r="R331" i="3"/>
  <c r="M206" i="3"/>
  <c r="H439" i="2"/>
  <c r="E439" i="2"/>
  <c r="G326" i="2"/>
  <c r="I326" i="2"/>
  <c r="G30" i="2"/>
  <c r="L23" i="2"/>
  <c r="L53" i="2"/>
  <c r="R233" i="3"/>
  <c r="O257" i="3"/>
  <c r="R273" i="3"/>
  <c r="M305" i="3"/>
  <c r="R372" i="3"/>
  <c r="R342" i="3"/>
  <c r="M462" i="3"/>
  <c r="Q462" i="3"/>
  <c r="O446" i="3"/>
  <c r="Q446" i="3"/>
  <c r="M431" i="3"/>
  <c r="Q400" i="3"/>
  <c r="R400" i="3"/>
  <c r="P400" i="3"/>
  <c r="R385" i="3"/>
  <c r="R362" i="3"/>
  <c r="M362" i="3"/>
  <c r="O346" i="3"/>
  <c r="R346" i="3"/>
  <c r="P293" i="3"/>
  <c r="O293" i="3"/>
  <c r="P253" i="3"/>
  <c r="R253" i="3"/>
  <c r="Q245" i="3"/>
  <c r="R245" i="3"/>
  <c r="M237" i="3"/>
  <c r="P237" i="3"/>
  <c r="Q221" i="3"/>
  <c r="E371" i="2"/>
  <c r="I371" i="2"/>
  <c r="F331" i="2"/>
  <c r="J331" i="2"/>
  <c r="G269" i="2"/>
  <c r="E269" i="2"/>
  <c r="H269" i="2"/>
  <c r="G85" i="2"/>
  <c r="F85" i="2"/>
  <c r="B47" i="9"/>
  <c r="O441" i="3"/>
  <c r="P419" i="3"/>
  <c r="Q419" i="3"/>
  <c r="I23" i="2"/>
  <c r="R19" i="3"/>
  <c r="L30" i="2"/>
  <c r="M389" i="3"/>
  <c r="M358" i="3"/>
  <c r="O233" i="3"/>
  <c r="M281" i="3"/>
  <c r="Q305" i="3"/>
  <c r="P484" i="3"/>
  <c r="M484" i="3"/>
  <c r="P423" i="3"/>
  <c r="R127" i="3"/>
  <c r="O111" i="3"/>
  <c r="M111" i="3"/>
  <c r="P111" i="3"/>
  <c r="M95" i="3"/>
  <c r="Q95" i="3"/>
  <c r="R95" i="3"/>
  <c r="P87" i="3"/>
  <c r="M79" i="3"/>
  <c r="P79" i="3"/>
  <c r="E448" i="2"/>
  <c r="I448" i="2"/>
  <c r="I376" i="2"/>
  <c r="F376" i="2"/>
  <c r="F354" i="2"/>
  <c r="J354" i="2"/>
  <c r="O169" i="3"/>
  <c r="Q75" i="3"/>
  <c r="O75" i="3"/>
  <c r="F23" i="2"/>
  <c r="B15" i="9"/>
  <c r="G23" i="2"/>
  <c r="M52" i="3"/>
  <c r="O44" i="3"/>
  <c r="M385" i="2"/>
  <c r="Q265" i="3"/>
  <c r="P281" i="3"/>
  <c r="P305" i="3"/>
  <c r="O457" i="3"/>
  <c r="O52" i="3"/>
  <c r="Q499" i="3"/>
  <c r="O499" i="3"/>
  <c r="R219" i="3"/>
  <c r="M211" i="3"/>
  <c r="R211" i="3"/>
  <c r="P187" i="3"/>
  <c r="O187" i="3"/>
  <c r="M187" i="3"/>
  <c r="M102" i="3"/>
  <c r="O102" i="3"/>
  <c r="O39" i="3"/>
  <c r="R39" i="3"/>
  <c r="I450" i="2"/>
  <c r="H450" i="2"/>
  <c r="J359" i="2"/>
  <c r="H359" i="2"/>
  <c r="I359" i="2"/>
  <c r="H271" i="2"/>
  <c r="E271" i="2"/>
  <c r="F271" i="2"/>
  <c r="J271" i="2"/>
  <c r="H183" i="2"/>
  <c r="E183" i="2"/>
  <c r="J23" i="2"/>
  <c r="Q52" i="3"/>
  <c r="O498" i="3"/>
  <c r="P498" i="3"/>
  <c r="O266" i="3"/>
  <c r="Q266" i="3"/>
  <c r="R226" i="3"/>
  <c r="I498" i="2"/>
  <c r="E498" i="2"/>
  <c r="G498" i="2"/>
  <c r="H498" i="2"/>
  <c r="G260" i="2"/>
  <c r="E260" i="2"/>
  <c r="F260" i="2"/>
  <c r="P370" i="3"/>
  <c r="M459" i="3"/>
  <c r="O352" i="3"/>
  <c r="I409" i="2"/>
  <c r="H407" i="2"/>
  <c r="H389" i="2"/>
  <c r="I387" i="2"/>
  <c r="I380" i="2"/>
  <c r="H368" i="2"/>
  <c r="H261" i="2"/>
  <c r="I244" i="2"/>
  <c r="H238" i="2"/>
  <c r="G490" i="2"/>
  <c r="J483" i="2"/>
  <c r="G411" i="2"/>
  <c r="G403" i="2"/>
  <c r="I393" i="2"/>
  <c r="G389" i="2"/>
  <c r="F368" i="2"/>
  <c r="G261" i="2"/>
  <c r="F244" i="2"/>
  <c r="G238" i="2"/>
  <c r="F199" i="2"/>
  <c r="B101" i="9"/>
  <c r="I177" i="2"/>
  <c r="H105" i="2"/>
  <c r="J475" i="2"/>
  <c r="I475" i="2"/>
  <c r="H468" i="2"/>
  <c r="J381" i="2"/>
  <c r="R352" i="3"/>
  <c r="G475" i="2"/>
  <c r="G468" i="2"/>
  <c r="F458" i="2"/>
  <c r="J444" i="2"/>
  <c r="H397" i="2"/>
  <c r="H381" i="2"/>
  <c r="F262" i="2"/>
  <c r="I241" i="2"/>
  <c r="E203" i="2"/>
  <c r="F508" i="2"/>
  <c r="H324" i="2"/>
  <c r="Q368" i="3"/>
  <c r="R67" i="3"/>
  <c r="O191" i="3"/>
  <c r="M139" i="3"/>
  <c r="M331" i="3"/>
  <c r="H443" i="2"/>
  <c r="G443" i="2"/>
  <c r="I416" i="2"/>
  <c r="H416" i="2"/>
  <c r="E103" i="2"/>
  <c r="H103" i="2"/>
  <c r="P368" i="3"/>
  <c r="M75" i="3"/>
  <c r="P411" i="3"/>
  <c r="Q302" i="3"/>
  <c r="Q463" i="3"/>
  <c r="R457" i="3"/>
  <c r="R499" i="3"/>
  <c r="P191" i="3"/>
  <c r="Q372" i="3"/>
  <c r="R139" i="3"/>
  <c r="Q331" i="3"/>
  <c r="M397" i="3"/>
  <c r="M367" i="3"/>
  <c r="O484" i="3"/>
  <c r="F445" i="2"/>
  <c r="I445" i="2"/>
  <c r="J445" i="2"/>
  <c r="H445" i="2"/>
  <c r="G323" i="2"/>
  <c r="F323" i="2"/>
  <c r="H323" i="2"/>
  <c r="J323" i="2"/>
  <c r="E323" i="2"/>
  <c r="F233" i="2"/>
  <c r="E233" i="2"/>
  <c r="E29" i="2"/>
  <c r="O368" i="3"/>
  <c r="R496" i="3"/>
  <c r="R489" i="3"/>
  <c r="R75" i="3"/>
  <c r="M199" i="3"/>
  <c r="P372" i="3"/>
  <c r="P139" i="3"/>
  <c r="P331" i="3"/>
  <c r="Q491" i="3"/>
  <c r="M67" i="3"/>
  <c r="O475" i="3"/>
  <c r="Q496" i="3"/>
  <c r="R411" i="3"/>
  <c r="M215" i="3"/>
  <c r="R298" i="3"/>
  <c r="M346" i="3"/>
  <c r="R215" i="3"/>
  <c r="O139" i="3"/>
  <c r="M496" i="3"/>
  <c r="Q239" i="3"/>
  <c r="O239" i="3"/>
  <c r="H485" i="2"/>
  <c r="G485" i="2"/>
  <c r="F405" i="2"/>
  <c r="H405" i="2"/>
  <c r="I405" i="2"/>
  <c r="G405" i="2"/>
  <c r="G288" i="2"/>
  <c r="H288" i="2"/>
  <c r="F288" i="2"/>
  <c r="F66" i="2"/>
  <c r="E28" i="9" s="1"/>
  <c r="O323" i="3"/>
  <c r="R323" i="3"/>
  <c r="R238" i="3"/>
  <c r="M238" i="3"/>
  <c r="F487" i="2"/>
  <c r="J487" i="2"/>
  <c r="E487" i="2"/>
  <c r="E342" i="2"/>
  <c r="I342" i="2"/>
  <c r="E211" i="2"/>
  <c r="H211" i="2"/>
  <c r="I29" i="2"/>
  <c r="Q475" i="3"/>
  <c r="Q457" i="3"/>
  <c r="Q346" i="3"/>
  <c r="P323" i="3"/>
  <c r="O316" i="3"/>
  <c r="O222" i="3"/>
  <c r="R199" i="3"/>
  <c r="R301" i="3"/>
  <c r="I432" i="2"/>
  <c r="F432" i="2"/>
  <c r="H290" i="2"/>
  <c r="F290" i="2"/>
  <c r="Q320" i="3"/>
  <c r="P475" i="3"/>
  <c r="P457" i="3"/>
  <c r="R191" i="3"/>
  <c r="P346" i="3"/>
  <c r="P83" i="3"/>
  <c r="R468" i="3"/>
  <c r="Q494" i="3"/>
  <c r="P494" i="3"/>
  <c r="E489" i="2"/>
  <c r="H489" i="2"/>
  <c r="G489" i="2"/>
  <c r="P327" i="3"/>
  <c r="O320" i="3"/>
  <c r="R368" i="3"/>
  <c r="P499" i="3"/>
  <c r="Q191" i="3"/>
  <c r="M372" i="3"/>
  <c r="M235" i="3"/>
  <c r="G285" i="2"/>
  <c r="H285" i="2"/>
  <c r="I285" i="2"/>
  <c r="E285" i="2"/>
  <c r="E192" i="2"/>
  <c r="F192" i="2"/>
  <c r="H192" i="2"/>
  <c r="I441" i="2"/>
  <c r="I439" i="2"/>
  <c r="I423" i="2"/>
  <c r="I406" i="2"/>
  <c r="I389" i="2"/>
  <c r="J378" i="2"/>
  <c r="I313" i="2"/>
  <c r="H306" i="2"/>
  <c r="H304" i="2"/>
  <c r="I267" i="2"/>
  <c r="J263" i="2"/>
  <c r="I260" i="2"/>
  <c r="G217" i="2"/>
  <c r="I64" i="2"/>
  <c r="I53" i="2"/>
  <c r="J46" i="2"/>
  <c r="E38" i="2"/>
  <c r="G25" i="2"/>
  <c r="G13" i="2"/>
  <c r="J251" i="2"/>
  <c r="J491" i="2"/>
  <c r="I483" i="2"/>
  <c r="I334" i="2"/>
  <c r="H251" i="2"/>
  <c r="I491" i="2"/>
  <c r="G484" i="2"/>
  <c r="H483" i="2"/>
  <c r="H476" i="2"/>
  <c r="I466" i="2"/>
  <c r="J459" i="2"/>
  <c r="H399" i="2"/>
  <c r="G384" i="2"/>
  <c r="I382" i="2"/>
  <c r="G381" i="2"/>
  <c r="H334" i="2"/>
  <c r="J327" i="2"/>
  <c r="I284" i="2"/>
  <c r="J282" i="2"/>
  <c r="G251" i="2"/>
  <c r="H205" i="2"/>
  <c r="I73" i="2"/>
  <c r="E46" i="2"/>
  <c r="J38" i="2"/>
  <c r="I31" i="2"/>
  <c r="P363" i="3"/>
  <c r="M396" i="3"/>
  <c r="Q311" i="3"/>
  <c r="M352" i="3"/>
  <c r="F491" i="2"/>
  <c r="F484" i="2"/>
  <c r="G483" i="2"/>
  <c r="F476" i="2"/>
  <c r="E466" i="2"/>
  <c r="E461" i="2"/>
  <c r="I459" i="2"/>
  <c r="H426" i="2"/>
  <c r="G399" i="2"/>
  <c r="F386" i="2"/>
  <c r="F384" i="2"/>
  <c r="H382" i="2"/>
  <c r="E381" i="2"/>
  <c r="G366" i="2"/>
  <c r="E334" i="2"/>
  <c r="I327" i="2"/>
  <c r="F312" i="2"/>
  <c r="H310" i="2"/>
  <c r="J308" i="2"/>
  <c r="I303" i="2"/>
  <c r="I287" i="2"/>
  <c r="E284" i="2"/>
  <c r="H282" i="2"/>
  <c r="I275" i="2"/>
  <c r="I271" i="2"/>
  <c r="F254" i="2"/>
  <c r="F251" i="2"/>
  <c r="I249" i="2"/>
  <c r="J186" i="2"/>
  <c r="E159" i="2"/>
  <c r="E121" i="2"/>
  <c r="G73" i="2"/>
  <c r="J61" i="2"/>
  <c r="I38" i="2"/>
  <c r="G31" i="2"/>
  <c r="E491" i="2"/>
  <c r="E484" i="2"/>
  <c r="F483" i="2"/>
  <c r="E476" i="2"/>
  <c r="F428" i="2"/>
  <c r="F426" i="2"/>
  <c r="J410" i="2"/>
  <c r="G382" i="2"/>
  <c r="I338" i="2"/>
  <c r="G327" i="2"/>
  <c r="E312" i="2"/>
  <c r="F282" i="2"/>
  <c r="E251" i="2"/>
  <c r="H186" i="2"/>
  <c r="E83" i="2"/>
  <c r="H61" i="2"/>
  <c r="H31" i="2"/>
  <c r="J313" i="2"/>
  <c r="I306" i="2"/>
  <c r="I217" i="2"/>
  <c r="G225" i="2"/>
  <c r="J225" i="2"/>
  <c r="E225" i="2"/>
  <c r="F225" i="2"/>
  <c r="H225" i="2"/>
  <c r="I225" i="2"/>
  <c r="R47" i="3"/>
  <c r="R152" i="3"/>
  <c r="Q248" i="3"/>
  <c r="M101" i="3"/>
  <c r="P328" i="3"/>
  <c r="M385" i="3"/>
  <c r="Q211" i="3"/>
  <c r="Q77" i="3"/>
  <c r="R406" i="3"/>
  <c r="P69" i="3"/>
  <c r="O462" i="3"/>
  <c r="Q255" i="3"/>
  <c r="P258" i="3"/>
  <c r="M370" i="3"/>
  <c r="M228" i="3"/>
  <c r="P341" i="3"/>
  <c r="P182" i="3"/>
  <c r="O471" i="3"/>
  <c r="M270" i="3"/>
  <c r="F482" i="2"/>
  <c r="G482" i="2"/>
  <c r="H482" i="2"/>
  <c r="I482" i="2"/>
  <c r="J482" i="2"/>
  <c r="E427" i="2"/>
  <c r="J427" i="2"/>
  <c r="G165" i="2"/>
  <c r="E165" i="2"/>
  <c r="I176" i="2"/>
  <c r="E176" i="2"/>
  <c r="P77" i="3"/>
  <c r="P414" i="3"/>
  <c r="O348" i="3"/>
  <c r="R101" i="3"/>
  <c r="M266" i="3"/>
  <c r="R228" i="3"/>
  <c r="R341" i="3"/>
  <c r="Q159" i="3"/>
  <c r="Q316" i="3"/>
  <c r="M316" i="3"/>
  <c r="R263" i="3"/>
  <c r="O263" i="3"/>
  <c r="P263" i="3"/>
  <c r="J431" i="2"/>
  <c r="G431" i="2"/>
  <c r="J415" i="2"/>
  <c r="G415" i="2"/>
  <c r="E351" i="2"/>
  <c r="F351" i="2"/>
  <c r="G351" i="2"/>
  <c r="H351" i="2"/>
  <c r="I351" i="2"/>
  <c r="J351" i="2"/>
  <c r="I65" i="2"/>
  <c r="G14" i="2"/>
  <c r="F14" i="2"/>
  <c r="B6" i="9"/>
  <c r="H14" i="2"/>
  <c r="Q10" i="3"/>
  <c r="O109" i="3"/>
  <c r="R109" i="3"/>
  <c r="M398" i="3"/>
  <c r="M225" i="2"/>
  <c r="O144" i="3"/>
  <c r="R197" i="3"/>
  <c r="Q406" i="3"/>
  <c r="O385" i="3"/>
  <c r="O77" i="3"/>
  <c r="O414" i="3"/>
  <c r="M182" i="3"/>
  <c r="M121" i="3"/>
  <c r="O27" i="3"/>
  <c r="Q101" i="3"/>
  <c r="R310" i="3"/>
  <c r="P406" i="3"/>
  <c r="R383" i="3"/>
  <c r="M455" i="3"/>
  <c r="P34" i="3"/>
  <c r="P266" i="3"/>
  <c r="R243" i="3"/>
  <c r="Q228" i="3"/>
  <c r="P159" i="3"/>
  <c r="O334" i="3"/>
  <c r="P235" i="3"/>
  <c r="P108" i="3"/>
  <c r="O53" i="3"/>
  <c r="P53" i="3"/>
  <c r="E433" i="2"/>
  <c r="F433" i="2"/>
  <c r="F348" i="2"/>
  <c r="I348" i="2"/>
  <c r="J348" i="2"/>
  <c r="F319" i="2"/>
  <c r="E319" i="2"/>
  <c r="G319" i="2"/>
  <c r="I319" i="2"/>
  <c r="H180" i="2"/>
  <c r="G180" i="2"/>
  <c r="E14" i="2"/>
  <c r="O10" i="3"/>
  <c r="H72" i="2"/>
  <c r="E72" i="2"/>
  <c r="F72" i="2"/>
  <c r="G72" i="2"/>
  <c r="I72" i="2"/>
  <c r="J72" i="2"/>
  <c r="Q117" i="3"/>
  <c r="R117" i="3"/>
  <c r="H346" i="2"/>
  <c r="I346" i="2"/>
  <c r="J346" i="2"/>
  <c r="F237" i="2"/>
  <c r="E237" i="2"/>
  <c r="G237" i="2"/>
  <c r="H237" i="2"/>
  <c r="H176" i="2"/>
  <c r="M237" i="2"/>
  <c r="M402" i="2"/>
  <c r="R144" i="3"/>
  <c r="R272" i="3"/>
  <c r="P320" i="3"/>
  <c r="R414" i="3"/>
  <c r="O135" i="3"/>
  <c r="Q327" i="3"/>
  <c r="M499" i="3"/>
  <c r="P101" i="3"/>
  <c r="Q310" i="3"/>
  <c r="O406" i="3"/>
  <c r="O159" i="3"/>
  <c r="P316" i="3"/>
  <c r="Q53" i="3"/>
  <c r="M419" i="3"/>
  <c r="O419" i="3"/>
  <c r="R343" i="3"/>
  <c r="P183" i="3"/>
  <c r="Q183" i="3"/>
  <c r="R183" i="3"/>
  <c r="O183" i="3"/>
  <c r="J507" i="2"/>
  <c r="G507" i="2"/>
  <c r="E435" i="2"/>
  <c r="I435" i="2"/>
  <c r="J435" i="2"/>
  <c r="I392" i="2"/>
  <c r="F392" i="2"/>
  <c r="G392" i="2"/>
  <c r="H392" i="2"/>
  <c r="J392" i="2"/>
  <c r="G360" i="2"/>
  <c r="H360" i="2"/>
  <c r="E277" i="2"/>
  <c r="I277" i="2"/>
  <c r="J259" i="2"/>
  <c r="F259" i="2"/>
  <c r="G259" i="2"/>
  <c r="H259" i="2"/>
  <c r="I259" i="2"/>
  <c r="E58" i="2"/>
  <c r="J176" i="2"/>
  <c r="P272" i="3"/>
  <c r="P310" i="3"/>
  <c r="O85" i="3"/>
  <c r="P117" i="3"/>
  <c r="R357" i="3"/>
  <c r="O350" i="3"/>
  <c r="Q350" i="3"/>
  <c r="R175" i="3"/>
  <c r="E350" i="2"/>
  <c r="F350" i="2"/>
  <c r="G350" i="2"/>
  <c r="H350" i="2"/>
  <c r="I350" i="2"/>
  <c r="J350" i="2"/>
  <c r="F246" i="2"/>
  <c r="H246" i="2"/>
  <c r="F429" i="2"/>
  <c r="G429" i="2"/>
  <c r="M69" i="3"/>
  <c r="L176" i="2"/>
  <c r="O272" i="3"/>
  <c r="R69" i="3"/>
  <c r="Q109" i="3"/>
  <c r="P455" i="3"/>
  <c r="O117" i="3"/>
  <c r="P432" i="3"/>
  <c r="R432" i="3"/>
  <c r="R327" i="3"/>
  <c r="O327" i="3"/>
  <c r="O251" i="3"/>
  <c r="R251" i="3"/>
  <c r="M128" i="3"/>
  <c r="O128" i="3"/>
  <c r="I492" i="2"/>
  <c r="H492" i="2"/>
  <c r="F437" i="2"/>
  <c r="E437" i="2"/>
  <c r="G437" i="2"/>
  <c r="H437" i="2"/>
  <c r="I437" i="2"/>
  <c r="J437" i="2"/>
  <c r="I318" i="2"/>
  <c r="E318" i="2"/>
  <c r="F318" i="2"/>
  <c r="G318" i="2"/>
  <c r="H318" i="2"/>
  <c r="J318" i="2"/>
  <c r="F279" i="2"/>
  <c r="I279" i="2"/>
  <c r="E226" i="2"/>
  <c r="G226" i="2"/>
  <c r="I226" i="2"/>
  <c r="Q272" i="3"/>
  <c r="P109" i="3"/>
  <c r="M446" i="3"/>
  <c r="R446" i="3"/>
  <c r="E391" i="2"/>
  <c r="F391" i="2"/>
  <c r="G391" i="2"/>
  <c r="H391" i="2"/>
  <c r="I391" i="2"/>
  <c r="J391" i="2"/>
  <c r="F253" i="2"/>
  <c r="E253" i="2"/>
  <c r="G253" i="2"/>
  <c r="H253" i="2"/>
  <c r="I253" i="2"/>
  <c r="F498" i="2"/>
  <c r="E490" i="2"/>
  <c r="E485" i="2"/>
  <c r="G476" i="2"/>
  <c r="H475" i="2"/>
  <c r="J458" i="2"/>
  <c r="F454" i="2"/>
  <c r="H441" i="2"/>
  <c r="J439" i="2"/>
  <c r="F425" i="2"/>
  <c r="J423" i="2"/>
  <c r="G413" i="2"/>
  <c r="G409" i="2"/>
  <c r="I407" i="2"/>
  <c r="J406" i="2"/>
  <c r="J405" i="2"/>
  <c r="I399" i="2"/>
  <c r="I381" i="2"/>
  <c r="H376" i="2"/>
  <c r="F371" i="2"/>
  <c r="H358" i="2"/>
  <c r="F338" i="2"/>
  <c r="F334" i="2"/>
  <c r="H326" i="2"/>
  <c r="I312" i="2"/>
  <c r="G307" i="2"/>
  <c r="E299" i="2"/>
  <c r="J288" i="2"/>
  <c r="G287" i="2"/>
  <c r="H284" i="2"/>
  <c r="F275" i="2"/>
  <c r="G271" i="2"/>
  <c r="I263" i="2"/>
  <c r="E261" i="2"/>
  <c r="J256" i="2"/>
  <c r="H217" i="2"/>
  <c r="J214" i="2"/>
  <c r="J177" i="2"/>
  <c r="J374" i="2"/>
  <c r="J295" i="2"/>
  <c r="J481" i="2"/>
  <c r="J390" i="2"/>
  <c r="I374" i="2"/>
  <c r="J345" i="2"/>
  <c r="I295" i="2"/>
  <c r="R502" i="3"/>
  <c r="J490" i="2"/>
  <c r="I481" i="2"/>
  <c r="J447" i="2"/>
  <c r="I390" i="2"/>
  <c r="I383" i="2"/>
  <c r="H374" i="2"/>
  <c r="H345" i="2"/>
  <c r="J314" i="2"/>
  <c r="G295" i="2"/>
  <c r="H266" i="2"/>
  <c r="E263" i="2"/>
  <c r="E85" i="2"/>
  <c r="J78" i="2"/>
  <c r="Q267" i="3"/>
  <c r="J498" i="2"/>
  <c r="H491" i="2"/>
  <c r="I490" i="2"/>
  <c r="J489" i="2"/>
  <c r="H484" i="2"/>
  <c r="H481" i="2"/>
  <c r="J479" i="2"/>
  <c r="E459" i="2"/>
  <c r="E455" i="2"/>
  <c r="G453" i="2"/>
  <c r="I447" i="2"/>
  <c r="F424" i="2"/>
  <c r="F423" i="2"/>
  <c r="F406" i="2"/>
  <c r="E405" i="2"/>
  <c r="H390" i="2"/>
  <c r="H383" i="2"/>
  <c r="G374" i="2"/>
  <c r="G359" i="2"/>
  <c r="J357" i="2"/>
  <c r="G345" i="2"/>
  <c r="H331" i="2"/>
  <c r="I323" i="2"/>
  <c r="I314" i="2"/>
  <c r="E313" i="2"/>
  <c r="G303" i="2"/>
  <c r="J299" i="2"/>
  <c r="J298" i="2"/>
  <c r="I296" i="2"/>
  <c r="F295" i="2"/>
  <c r="H293" i="2"/>
  <c r="I131" i="2"/>
  <c r="J106" i="2"/>
  <c r="J85" i="2"/>
  <c r="I505" i="2"/>
  <c r="G500" i="2"/>
  <c r="I489" i="2"/>
  <c r="G481" i="2"/>
  <c r="E479" i="2"/>
  <c r="J457" i="2"/>
  <c r="E447" i="2"/>
  <c r="J413" i="2"/>
  <c r="G390" i="2"/>
  <c r="G383" i="2"/>
  <c r="G375" i="2"/>
  <c r="F374" i="2"/>
  <c r="H357" i="2"/>
  <c r="J343" i="2"/>
  <c r="J334" i="2"/>
  <c r="G314" i="2"/>
  <c r="I299" i="2"/>
  <c r="G298" i="2"/>
  <c r="E296" i="2"/>
  <c r="E295" i="2"/>
  <c r="H283" i="2"/>
  <c r="G267" i="2"/>
  <c r="I261" i="2"/>
  <c r="H260" i="2"/>
  <c r="E206" i="2"/>
  <c r="H106" i="2"/>
  <c r="H94" i="2"/>
  <c r="I89" i="2"/>
  <c r="H53" i="2"/>
  <c r="O282" i="3"/>
  <c r="M62" i="3"/>
  <c r="O62" i="3"/>
  <c r="P62" i="3"/>
  <c r="Q62" i="3"/>
  <c r="R62" i="3"/>
  <c r="P35" i="3"/>
  <c r="M35" i="3"/>
  <c r="Q35" i="3"/>
  <c r="R35" i="3"/>
  <c r="I92" i="8"/>
  <c r="O342" i="3"/>
  <c r="P342" i="3"/>
  <c r="Q342" i="3"/>
  <c r="M136" i="3"/>
  <c r="O136" i="3"/>
  <c r="P136" i="3"/>
  <c r="Q136" i="3"/>
  <c r="R122" i="3"/>
  <c r="Q122" i="3"/>
  <c r="O122" i="3"/>
  <c r="P122" i="3"/>
  <c r="R107" i="3"/>
  <c r="O35" i="3"/>
  <c r="Q203" i="3"/>
  <c r="R203" i="3"/>
  <c r="O203" i="3"/>
  <c r="P203" i="3"/>
  <c r="M203" i="3"/>
  <c r="O195" i="3"/>
  <c r="P195" i="3"/>
  <c r="M195" i="3"/>
  <c r="Q195" i="3"/>
  <c r="R188" i="3"/>
  <c r="M188" i="3"/>
  <c r="P150" i="3"/>
  <c r="M150" i="3"/>
  <c r="Q150" i="3"/>
  <c r="O289" i="3"/>
  <c r="Q289" i="3"/>
  <c r="R481" i="3"/>
  <c r="M481" i="3"/>
  <c r="P28" i="3"/>
  <c r="Q28" i="3"/>
  <c r="R28" i="3"/>
  <c r="K79" i="13"/>
  <c r="R375" i="3"/>
  <c r="O375" i="3"/>
  <c r="M375" i="3"/>
  <c r="P375" i="3"/>
  <c r="P210" i="3"/>
  <c r="P274" i="3"/>
  <c r="R43" i="3"/>
  <c r="M43" i="3"/>
  <c r="O43" i="3"/>
  <c r="P43" i="3"/>
  <c r="R402" i="3"/>
  <c r="P388" i="3"/>
  <c r="Q388" i="3"/>
  <c r="M388" i="3"/>
  <c r="R388" i="3"/>
  <c r="O261" i="3"/>
  <c r="M261" i="3"/>
  <c r="P261" i="3"/>
  <c r="R261" i="3"/>
  <c r="Q261" i="3"/>
  <c r="M429" i="3"/>
  <c r="Q296" i="3"/>
  <c r="R296" i="3"/>
  <c r="O296" i="3"/>
  <c r="M296" i="3"/>
  <c r="E65" i="9"/>
  <c r="R487" i="3"/>
  <c r="M487" i="3"/>
  <c r="O487" i="3"/>
  <c r="P487" i="3"/>
  <c r="Q487" i="3"/>
  <c r="R93" i="3"/>
  <c r="M93" i="3"/>
  <c r="O93" i="3"/>
  <c r="P93" i="3"/>
  <c r="Q93" i="3"/>
  <c r="M28" i="3"/>
  <c r="Q416" i="3"/>
  <c r="O416" i="3"/>
  <c r="P416" i="3"/>
  <c r="M253" i="3"/>
  <c r="Q253" i="3"/>
  <c r="M302" i="3"/>
  <c r="R455" i="3"/>
  <c r="Q455" i="3"/>
  <c r="P373" i="3"/>
  <c r="R373" i="3"/>
  <c r="M320" i="3"/>
  <c r="P287" i="3"/>
  <c r="R287" i="3"/>
  <c r="M222" i="3"/>
  <c r="Q222" i="3"/>
  <c r="R222" i="3"/>
  <c r="O253" i="3"/>
  <c r="Q440" i="3"/>
  <c r="O440" i="3"/>
  <c r="R440" i="3"/>
  <c r="P440" i="3"/>
  <c r="Q244" i="3"/>
  <c r="P244" i="3"/>
  <c r="R231" i="3"/>
  <c r="Q214" i="3"/>
  <c r="R214" i="3"/>
  <c r="M39" i="3"/>
  <c r="P39" i="3"/>
  <c r="Q231" i="3"/>
  <c r="O231" i="3"/>
  <c r="P350" i="3"/>
  <c r="O197" i="3"/>
  <c r="O248" i="3"/>
  <c r="M248" i="3"/>
  <c r="P151" i="3"/>
  <c r="O151" i="3"/>
  <c r="Q151" i="3"/>
  <c r="H508" i="2"/>
  <c r="I507" i="2"/>
  <c r="J506" i="2"/>
  <c r="F502" i="2"/>
  <c r="J499" i="2"/>
  <c r="E482" i="2"/>
  <c r="E475" i="2"/>
  <c r="F474" i="2"/>
  <c r="E471" i="2"/>
  <c r="E468" i="2"/>
  <c r="F467" i="2"/>
  <c r="G466" i="2"/>
  <c r="J463" i="2"/>
  <c r="F460" i="2"/>
  <c r="G459" i="2"/>
  <c r="H458" i="2"/>
  <c r="H457" i="2"/>
  <c r="J455" i="2"/>
  <c r="F452" i="2"/>
  <c r="F451" i="2"/>
  <c r="F450" i="2"/>
  <c r="F449" i="2"/>
  <c r="G448" i="2"/>
  <c r="G447" i="2"/>
  <c r="H446" i="2"/>
  <c r="J443" i="2"/>
  <c r="G439" i="2"/>
  <c r="I433" i="2"/>
  <c r="H432" i="2"/>
  <c r="I431" i="2"/>
  <c r="I429" i="2"/>
  <c r="I428" i="2"/>
  <c r="G427" i="2"/>
  <c r="I415" i="2"/>
  <c r="J411" i="2"/>
  <c r="F410" i="2"/>
  <c r="E399" i="2"/>
  <c r="J397" i="2"/>
  <c r="H394" i="2"/>
  <c r="J386" i="2"/>
  <c r="F385" i="2"/>
  <c r="E383" i="2"/>
  <c r="G372" i="2"/>
  <c r="I364" i="2"/>
  <c r="H363" i="2"/>
  <c r="E360" i="2"/>
  <c r="E359" i="2"/>
  <c r="F358" i="2"/>
  <c r="G353" i="2"/>
  <c r="I347" i="2"/>
  <c r="J338" i="2"/>
  <c r="J326" i="2"/>
  <c r="F311" i="2"/>
  <c r="G300" i="2"/>
  <c r="E300" i="2"/>
  <c r="F300" i="2"/>
  <c r="I300" i="2"/>
  <c r="I297" i="2"/>
  <c r="F291" i="2"/>
  <c r="H279" i="2"/>
  <c r="G279" i="2"/>
  <c r="J279" i="2"/>
  <c r="J274" i="2"/>
  <c r="G243" i="2"/>
  <c r="I243" i="2"/>
  <c r="J243" i="2"/>
  <c r="E243" i="2"/>
  <c r="I162" i="2"/>
  <c r="H162" i="2"/>
  <c r="J128" i="2"/>
  <c r="I128" i="2"/>
  <c r="E39" i="2"/>
  <c r="F39" i="2"/>
  <c r="B31" i="9" s="1"/>
  <c r="G508" i="2"/>
  <c r="H507" i="2"/>
  <c r="I506" i="2"/>
  <c r="J505" i="2"/>
  <c r="H500" i="2"/>
  <c r="I499" i="2"/>
  <c r="F494" i="2"/>
  <c r="E474" i="2"/>
  <c r="E467" i="2"/>
  <c r="F466" i="2"/>
  <c r="E463" i="2"/>
  <c r="G461" i="2"/>
  <c r="E460" i="2"/>
  <c r="F459" i="2"/>
  <c r="G458" i="2"/>
  <c r="G457" i="2"/>
  <c r="I455" i="2"/>
  <c r="E451" i="2"/>
  <c r="E450" i="2"/>
  <c r="E449" i="2"/>
  <c r="F448" i="2"/>
  <c r="F447" i="2"/>
  <c r="I443" i="2"/>
  <c r="F439" i="2"/>
  <c r="G433" i="2"/>
  <c r="G432" i="2"/>
  <c r="H431" i="2"/>
  <c r="H429" i="2"/>
  <c r="H428" i="2"/>
  <c r="J421" i="2"/>
  <c r="H420" i="2"/>
  <c r="J416" i="2"/>
  <c r="H415" i="2"/>
  <c r="I411" i="2"/>
  <c r="E410" i="2"/>
  <c r="I403" i="2"/>
  <c r="I397" i="2"/>
  <c r="E394" i="2"/>
  <c r="J387" i="2"/>
  <c r="H386" i="2"/>
  <c r="E385" i="2"/>
  <c r="E372" i="2"/>
  <c r="H364" i="2"/>
  <c r="E363" i="2"/>
  <c r="E358" i="2"/>
  <c r="F353" i="2"/>
  <c r="F347" i="2"/>
  <c r="J339" i="2"/>
  <c r="F336" i="2"/>
  <c r="G333" i="2"/>
  <c r="G317" i="2"/>
  <c r="I317" i="2"/>
  <c r="G315" i="2"/>
  <c r="E315" i="2"/>
  <c r="F315" i="2"/>
  <c r="H315" i="2"/>
  <c r="F274" i="2"/>
  <c r="E213" i="2"/>
  <c r="I209" i="2"/>
  <c r="G209" i="2"/>
  <c r="B111" i="9"/>
  <c r="H209" i="2"/>
  <c r="G164" i="2"/>
  <c r="F164" i="2"/>
  <c r="C124" i="13"/>
  <c r="A124" i="13"/>
  <c r="C65" i="13"/>
  <c r="A65" i="13"/>
  <c r="H506" i="2"/>
  <c r="H499" i="2"/>
  <c r="J497" i="2"/>
  <c r="I421" i="2"/>
  <c r="J404" i="2"/>
  <c r="H311" i="2"/>
  <c r="I311" i="2"/>
  <c r="G291" i="2"/>
  <c r="I291" i="2"/>
  <c r="J291" i="2"/>
  <c r="G289" i="2"/>
  <c r="E289" i="2"/>
  <c r="H289" i="2"/>
  <c r="H90" i="2"/>
  <c r="I90" i="2"/>
  <c r="G509" i="2"/>
  <c r="E508" i="2"/>
  <c r="F507" i="2"/>
  <c r="G506" i="2"/>
  <c r="H505" i="2"/>
  <c r="J503" i="2"/>
  <c r="F500" i="2"/>
  <c r="G499" i="2"/>
  <c r="I497" i="2"/>
  <c r="G492" i="2"/>
  <c r="F478" i="2"/>
  <c r="E453" i="2"/>
  <c r="I444" i="2"/>
  <c r="E432" i="2"/>
  <c r="F431" i="2"/>
  <c r="E429" i="2"/>
  <c r="H422" i="2"/>
  <c r="H421" i="2"/>
  <c r="G416" i="2"/>
  <c r="F415" i="2"/>
  <c r="J412" i="2"/>
  <c r="H408" i="2"/>
  <c r="I404" i="2"/>
  <c r="J399" i="2"/>
  <c r="G397" i="2"/>
  <c r="J388" i="2"/>
  <c r="G387" i="2"/>
  <c r="J383" i="2"/>
  <c r="H380" i="2"/>
  <c r="I370" i="2"/>
  <c r="I367" i="2"/>
  <c r="H365" i="2"/>
  <c r="G354" i="2"/>
  <c r="J349" i="2"/>
  <c r="G348" i="2"/>
  <c r="H342" i="2"/>
  <c r="F339" i="2"/>
  <c r="J309" i="2"/>
  <c r="E309" i="2"/>
  <c r="H309" i="2"/>
  <c r="I309" i="2"/>
  <c r="G286" i="2"/>
  <c r="J283" i="2"/>
  <c r="G255" i="2"/>
  <c r="H242" i="2"/>
  <c r="J242" i="2"/>
  <c r="G219" i="2"/>
  <c r="F200" i="2"/>
  <c r="G200" i="2"/>
  <c r="B102" i="9"/>
  <c r="J115" i="2"/>
  <c r="I115" i="2"/>
  <c r="G115" i="2"/>
  <c r="H56" i="2"/>
  <c r="J56" i="2"/>
  <c r="E56" i="2"/>
  <c r="F56" i="2"/>
  <c r="E18" i="9" s="1"/>
  <c r="G56" i="2"/>
  <c r="C78" i="13"/>
  <c r="J78" i="13"/>
  <c r="A78" i="13"/>
  <c r="E509" i="2"/>
  <c r="E507" i="2"/>
  <c r="F506" i="2"/>
  <c r="G505" i="2"/>
  <c r="E503" i="2"/>
  <c r="G501" i="2"/>
  <c r="E500" i="2"/>
  <c r="F499" i="2"/>
  <c r="H497" i="2"/>
  <c r="J495" i="2"/>
  <c r="F492" i="2"/>
  <c r="J474" i="2"/>
  <c r="F470" i="2"/>
  <c r="J467" i="2"/>
  <c r="J451" i="2"/>
  <c r="H444" i="2"/>
  <c r="E431" i="2"/>
  <c r="G422" i="2"/>
  <c r="G421" i="2"/>
  <c r="E415" i="2"/>
  <c r="I412" i="2"/>
  <c r="G408" i="2"/>
  <c r="H404" i="2"/>
  <c r="G398" i="2"/>
  <c r="E397" i="2"/>
  <c r="I388" i="2"/>
  <c r="F370" i="2"/>
  <c r="G367" i="2"/>
  <c r="G365" i="2"/>
  <c r="J358" i="2"/>
  <c r="I349" i="2"/>
  <c r="F342" i="2"/>
  <c r="G331" i="2"/>
  <c r="E331" i="2"/>
  <c r="I331" i="2"/>
  <c r="E326" i="2"/>
  <c r="F326" i="2"/>
  <c r="F316" i="2"/>
  <c r="E316" i="2"/>
  <c r="H316" i="2"/>
  <c r="J316" i="2"/>
  <c r="G292" i="2"/>
  <c r="F292" i="2"/>
  <c r="I292" i="2"/>
  <c r="J292" i="2"/>
  <c r="F278" i="2"/>
  <c r="J278" i="2"/>
  <c r="I276" i="2"/>
  <c r="F270" i="2"/>
  <c r="G270" i="2"/>
  <c r="H270" i="2"/>
  <c r="H247" i="2"/>
  <c r="E247" i="2"/>
  <c r="F247" i="2"/>
  <c r="G247" i="2"/>
  <c r="J247" i="2"/>
  <c r="H195" i="2"/>
  <c r="I195" i="2"/>
  <c r="J178" i="2"/>
  <c r="H178" i="2"/>
  <c r="J167" i="13"/>
  <c r="A167" i="13"/>
  <c r="E501" i="2"/>
  <c r="G497" i="2"/>
  <c r="E495" i="2"/>
  <c r="E492" i="2"/>
  <c r="I474" i="2"/>
  <c r="I467" i="2"/>
  <c r="F462" i="2"/>
  <c r="I451" i="2"/>
  <c r="J450" i="2"/>
  <c r="I449" i="2"/>
  <c r="J448" i="2"/>
  <c r="F422" i="2"/>
  <c r="E421" i="2"/>
  <c r="F408" i="2"/>
  <c r="H388" i="2"/>
  <c r="F367" i="2"/>
  <c r="I358" i="2"/>
  <c r="G349" i="2"/>
  <c r="J340" i="2"/>
  <c r="G339" i="2"/>
  <c r="H339" i="2"/>
  <c r="H255" i="2"/>
  <c r="F255" i="2"/>
  <c r="I255" i="2"/>
  <c r="J255" i="2"/>
  <c r="E151" i="2"/>
  <c r="H151" i="2"/>
  <c r="C110" i="13"/>
  <c r="A110" i="13"/>
  <c r="H474" i="2"/>
  <c r="H467" i="2"/>
  <c r="H460" i="2"/>
  <c r="G342" i="2"/>
  <c r="J342" i="2"/>
  <c r="H335" i="2"/>
  <c r="J335" i="2"/>
  <c r="F332" i="2"/>
  <c r="G332" i="2"/>
  <c r="E283" i="2"/>
  <c r="F283" i="2"/>
  <c r="G283" i="2"/>
  <c r="F227" i="2"/>
  <c r="G227" i="2"/>
  <c r="E227" i="2"/>
  <c r="H184" i="2"/>
  <c r="G184" i="2"/>
  <c r="C173" i="13"/>
  <c r="J173" i="13"/>
  <c r="A173" i="13"/>
  <c r="J50" i="13"/>
  <c r="A50" i="13"/>
  <c r="C26" i="13"/>
  <c r="J26" i="13"/>
  <c r="A26" i="13"/>
  <c r="J471" i="2"/>
  <c r="F468" i="2"/>
  <c r="G460" i="2"/>
  <c r="I458" i="2"/>
  <c r="I457" i="2"/>
  <c r="H452" i="2"/>
  <c r="G450" i="2"/>
  <c r="G449" i="2"/>
  <c r="H448" i="2"/>
  <c r="I446" i="2"/>
  <c r="J432" i="2"/>
  <c r="J429" i="2"/>
  <c r="I427" i="2"/>
  <c r="E413" i="2"/>
  <c r="F409" i="2"/>
  <c r="F402" i="2"/>
  <c r="E400" i="2"/>
  <c r="J394" i="2"/>
  <c r="F393" i="2"/>
  <c r="F390" i="2"/>
  <c r="E389" i="2"/>
  <c r="E384" i="2"/>
  <c r="F359" i="2"/>
  <c r="J347" i="2"/>
  <c r="F346" i="2"/>
  <c r="E328" i="2"/>
  <c r="F328" i="2"/>
  <c r="I328" i="2"/>
  <c r="J315" i="2"/>
  <c r="J311" i="2"/>
  <c r="I310" i="2"/>
  <c r="F310" i="2"/>
  <c r="J310" i="2"/>
  <c r="J300" i="2"/>
  <c r="G293" i="2"/>
  <c r="I293" i="2"/>
  <c r="H291" i="2"/>
  <c r="G290" i="2"/>
  <c r="J290" i="2"/>
  <c r="E279" i="2"/>
  <c r="G268" i="2"/>
  <c r="H268" i="2"/>
  <c r="E256" i="2"/>
  <c r="F243" i="2"/>
  <c r="H239" i="2"/>
  <c r="E239" i="2"/>
  <c r="F239" i="2"/>
  <c r="G239" i="2"/>
  <c r="J239" i="2"/>
  <c r="J162" i="2"/>
  <c r="J152" i="13"/>
  <c r="A152" i="13"/>
  <c r="F176" i="2"/>
  <c r="J166" i="13"/>
  <c r="C123" i="13"/>
  <c r="J95" i="13"/>
  <c r="J77" i="13"/>
  <c r="A192" i="13"/>
  <c r="J34" i="13"/>
  <c r="F314" i="2"/>
  <c r="E307" i="2"/>
  <c r="I304" i="2"/>
  <c r="E303" i="2"/>
  <c r="E288" i="2"/>
  <c r="E259" i="2"/>
  <c r="F89" i="2"/>
  <c r="B51" i="9"/>
  <c r="J83" i="2"/>
  <c r="J69" i="2"/>
  <c r="J192" i="13"/>
  <c r="C188" i="13"/>
  <c r="J179" i="13"/>
  <c r="J142" i="13"/>
  <c r="J89" i="13"/>
  <c r="J79" i="13"/>
  <c r="J68" i="13"/>
  <c r="J42" i="13"/>
  <c r="J22" i="13"/>
  <c r="C11" i="13"/>
  <c r="J275" i="2"/>
  <c r="J267" i="2"/>
  <c r="J244" i="2"/>
  <c r="G187" i="2"/>
  <c r="E89" i="9"/>
  <c r="I180" i="2"/>
  <c r="G147" i="2"/>
  <c r="B79" i="9"/>
  <c r="H135" i="2"/>
  <c r="I69" i="2"/>
  <c r="E18" i="2"/>
  <c r="J201" i="13"/>
  <c r="J182" i="13"/>
  <c r="J168" i="13"/>
  <c r="J111" i="13"/>
  <c r="J83" i="13"/>
  <c r="C51" i="13"/>
  <c r="J319" i="2"/>
  <c r="J312" i="2"/>
  <c r="J260" i="2"/>
  <c r="H244" i="2"/>
  <c r="I237" i="2"/>
  <c r="G211" i="2"/>
  <c r="G176" i="2"/>
  <c r="E78" i="9"/>
  <c r="F155" i="2"/>
  <c r="F69" i="2"/>
  <c r="J63" i="2"/>
  <c r="F40" i="2"/>
  <c r="B32" i="9"/>
  <c r="A204" i="13"/>
  <c r="J200" i="13"/>
  <c r="P483" i="3"/>
  <c r="R483" i="3"/>
  <c r="Q284" i="3"/>
  <c r="O284" i="3"/>
  <c r="P284" i="3"/>
  <c r="R284" i="3"/>
  <c r="M284" i="3"/>
  <c r="R190" i="3"/>
  <c r="O190" i="3"/>
  <c r="M120" i="3"/>
  <c r="R120" i="3"/>
  <c r="O120" i="3"/>
  <c r="Q120" i="3"/>
  <c r="P120" i="3"/>
  <c r="R92" i="3"/>
  <c r="O92" i="3"/>
  <c r="P92" i="3"/>
  <c r="Q92" i="3"/>
  <c r="M92" i="3"/>
  <c r="Q501" i="3"/>
  <c r="M501" i="3"/>
  <c r="O447" i="3"/>
  <c r="R405" i="3"/>
  <c r="M405" i="3"/>
  <c r="O405" i="3"/>
  <c r="Q405" i="3"/>
  <c r="P405" i="3"/>
  <c r="R154" i="3"/>
  <c r="Q154" i="3"/>
  <c r="P154" i="3"/>
  <c r="O154" i="3"/>
  <c r="M154" i="3"/>
  <c r="R434" i="3"/>
  <c r="Q434" i="3"/>
  <c r="M434" i="3"/>
  <c r="O434" i="3"/>
  <c r="O353" i="3"/>
  <c r="P353" i="3"/>
  <c r="Q290" i="3"/>
  <c r="P196" i="3"/>
  <c r="Q196" i="3"/>
  <c r="R196" i="3"/>
  <c r="O196" i="3"/>
  <c r="M196" i="3"/>
  <c r="P103" i="3"/>
  <c r="M103" i="3"/>
  <c r="R103" i="3"/>
  <c r="Q103" i="3"/>
  <c r="I157" i="8"/>
  <c r="M493" i="3"/>
  <c r="P493" i="3"/>
  <c r="R493" i="3"/>
  <c r="Q493" i="3"/>
  <c r="M452" i="3"/>
  <c r="P452" i="3"/>
  <c r="O410" i="3"/>
  <c r="P410" i="3"/>
  <c r="Q410" i="3"/>
  <c r="R410" i="3"/>
  <c r="M410" i="3"/>
  <c r="Q262" i="3"/>
  <c r="R262" i="3"/>
  <c r="M262" i="3"/>
  <c r="P262" i="3"/>
  <c r="O166" i="3"/>
  <c r="M166" i="3"/>
  <c r="R166" i="3"/>
  <c r="P166" i="3"/>
  <c r="Q166" i="3"/>
  <c r="Q131" i="3"/>
  <c r="R131" i="3"/>
  <c r="P30" i="3"/>
  <c r="M30" i="3"/>
  <c r="P23" i="3"/>
  <c r="O23" i="3"/>
  <c r="Q23" i="3"/>
  <c r="R23" i="3"/>
  <c r="M23" i="3"/>
  <c r="K128" i="13"/>
  <c r="I125" i="8"/>
  <c r="M505" i="3"/>
  <c r="Q505" i="3"/>
  <c r="Q390" i="3"/>
  <c r="R390" i="3"/>
  <c r="P390" i="3"/>
  <c r="M390" i="3"/>
  <c r="P333" i="3"/>
  <c r="P236" i="3"/>
  <c r="R137" i="3"/>
  <c r="P36" i="3"/>
  <c r="R36" i="3"/>
  <c r="M36" i="3"/>
  <c r="O36" i="3"/>
  <c r="Q36" i="3"/>
  <c r="O11" i="3"/>
  <c r="Q479" i="3"/>
  <c r="P479" i="3"/>
  <c r="M208" i="3"/>
  <c r="R208" i="3"/>
  <c r="P208" i="3"/>
  <c r="Q208" i="3"/>
  <c r="O208" i="3"/>
  <c r="M143" i="3"/>
  <c r="R143" i="3"/>
  <c r="Q143" i="3"/>
  <c r="P143" i="3"/>
  <c r="K200" i="13"/>
  <c r="I197" i="8"/>
  <c r="P497" i="3"/>
  <c r="Q497" i="3"/>
  <c r="O497" i="3"/>
  <c r="R497" i="3"/>
  <c r="R461" i="3"/>
  <c r="O461" i="3"/>
  <c r="M461" i="3"/>
  <c r="Q461" i="3"/>
  <c r="P461" i="3"/>
  <c r="Q395" i="3"/>
  <c r="P395" i="3"/>
  <c r="M369" i="3"/>
  <c r="R369" i="3"/>
  <c r="Q338" i="3"/>
  <c r="R338" i="3"/>
  <c r="O338" i="3"/>
  <c r="P338" i="3"/>
  <c r="O279" i="3"/>
  <c r="P279" i="3"/>
  <c r="Q279" i="3"/>
  <c r="M279" i="3"/>
  <c r="P241" i="3"/>
  <c r="R178" i="3"/>
  <c r="Q178" i="3"/>
  <c r="P178" i="3"/>
  <c r="M178" i="3"/>
  <c r="O178" i="3"/>
  <c r="R115" i="3"/>
  <c r="O115" i="3"/>
  <c r="P115" i="3"/>
  <c r="M115" i="3"/>
  <c r="M73" i="3"/>
  <c r="O73" i="3"/>
  <c r="P73" i="3"/>
  <c r="Q73" i="3"/>
  <c r="R66" i="3"/>
  <c r="O66" i="3"/>
  <c r="P66" i="3"/>
  <c r="Q66" i="3"/>
  <c r="Q60" i="3"/>
  <c r="M60" i="3"/>
  <c r="R60" i="3"/>
  <c r="O60" i="3"/>
  <c r="P48" i="3"/>
  <c r="Q48" i="3"/>
  <c r="M48" i="3"/>
  <c r="R48" i="3"/>
  <c r="K152" i="13"/>
  <c r="R374" i="3"/>
  <c r="O374" i="3"/>
  <c r="M374" i="3"/>
  <c r="P374" i="3"/>
  <c r="Q374" i="3"/>
  <c r="Q318" i="3"/>
  <c r="O318" i="3"/>
  <c r="P318" i="3"/>
  <c r="M318" i="3"/>
  <c r="P306" i="3"/>
  <c r="R306" i="3"/>
  <c r="M149" i="3"/>
  <c r="R86" i="3"/>
  <c r="P86" i="3"/>
  <c r="M86" i="3"/>
  <c r="Q86" i="3"/>
  <c r="O86" i="3"/>
  <c r="R419" i="3"/>
  <c r="M445" i="3"/>
  <c r="Q343" i="3"/>
  <c r="O432" i="3"/>
  <c r="M451" i="3"/>
  <c r="M491" i="3"/>
  <c r="P317" i="3"/>
  <c r="M432" i="3"/>
  <c r="Q175" i="3"/>
  <c r="Q456" i="3"/>
  <c r="O357" i="3"/>
  <c r="Q287" i="3"/>
  <c r="P468" i="3"/>
  <c r="G355" i="2"/>
  <c r="E355" i="2"/>
  <c r="I355" i="2"/>
  <c r="F355" i="2"/>
  <c r="H355" i="2"/>
  <c r="J355" i="2"/>
  <c r="G510" i="2"/>
  <c r="H510" i="2"/>
  <c r="I510" i="2"/>
  <c r="J510" i="2"/>
  <c r="E510" i="2"/>
  <c r="E504" i="2"/>
  <c r="F504" i="2"/>
  <c r="G504" i="2"/>
  <c r="H504" i="2"/>
  <c r="I504" i="2"/>
  <c r="J504" i="2"/>
  <c r="E414" i="2"/>
  <c r="F414" i="2"/>
  <c r="G414" i="2"/>
  <c r="H414" i="2"/>
  <c r="I414" i="2"/>
  <c r="J414" i="2"/>
  <c r="H322" i="2"/>
  <c r="I322" i="2"/>
  <c r="E322" i="2"/>
  <c r="F322" i="2"/>
  <c r="G322" i="2"/>
  <c r="J322" i="2"/>
  <c r="E496" i="2"/>
  <c r="F496" i="2"/>
  <c r="G496" i="2"/>
  <c r="H496" i="2"/>
  <c r="I496" i="2"/>
  <c r="J496" i="2"/>
  <c r="G418" i="2"/>
  <c r="I418" i="2"/>
  <c r="E418" i="2"/>
  <c r="F418" i="2"/>
  <c r="H418" i="2"/>
  <c r="J418" i="2"/>
  <c r="E488" i="2"/>
  <c r="F488" i="2"/>
  <c r="G488" i="2"/>
  <c r="H488" i="2"/>
  <c r="I488" i="2"/>
  <c r="J488" i="2"/>
  <c r="E440" i="2"/>
  <c r="F440" i="2"/>
  <c r="G440" i="2"/>
  <c r="H440" i="2"/>
  <c r="I440" i="2"/>
  <c r="J440" i="2"/>
  <c r="E436" i="2"/>
  <c r="G436" i="2"/>
  <c r="F436" i="2"/>
  <c r="H436" i="2"/>
  <c r="I436" i="2"/>
  <c r="J436" i="2"/>
  <c r="E480" i="2"/>
  <c r="F480" i="2"/>
  <c r="G480" i="2"/>
  <c r="H480" i="2"/>
  <c r="I480" i="2"/>
  <c r="J480" i="2"/>
  <c r="E472" i="2"/>
  <c r="F472" i="2"/>
  <c r="G472" i="2"/>
  <c r="H472" i="2"/>
  <c r="I472" i="2"/>
  <c r="J472" i="2"/>
  <c r="E464" i="2"/>
  <c r="F464" i="2"/>
  <c r="G464" i="2"/>
  <c r="H464" i="2"/>
  <c r="I464" i="2"/>
  <c r="J464" i="2"/>
  <c r="E456" i="2"/>
  <c r="F456" i="2"/>
  <c r="G456" i="2"/>
  <c r="H456" i="2"/>
  <c r="I456" i="2"/>
  <c r="J456" i="2"/>
  <c r="F509" i="2"/>
  <c r="E502" i="2"/>
  <c r="F501" i="2"/>
  <c r="E494" i="2"/>
  <c r="F493" i="2"/>
  <c r="E486" i="2"/>
  <c r="F485" i="2"/>
  <c r="E478" i="2"/>
  <c r="E470" i="2"/>
  <c r="E462" i="2"/>
  <c r="F461" i="2"/>
  <c r="E454" i="2"/>
  <c r="F453" i="2"/>
  <c r="G452" i="2"/>
  <c r="E424" i="2"/>
  <c r="F419" i="2"/>
  <c r="H419" i="2"/>
  <c r="H401" i="2"/>
  <c r="J401" i="2"/>
  <c r="F398" i="2"/>
  <c r="E396" i="2"/>
  <c r="G396" i="2"/>
  <c r="G379" i="2"/>
  <c r="E379" i="2"/>
  <c r="H379" i="2"/>
  <c r="E373" i="2"/>
  <c r="H373" i="2"/>
  <c r="J373" i="2"/>
  <c r="H362" i="2"/>
  <c r="J362" i="2"/>
  <c r="F362" i="2"/>
  <c r="E341" i="2"/>
  <c r="J341" i="2"/>
  <c r="F341" i="2"/>
  <c r="H341" i="2"/>
  <c r="I341" i="2"/>
  <c r="I337" i="2"/>
  <c r="F337" i="2"/>
  <c r="J337" i="2"/>
  <c r="E337" i="2"/>
  <c r="G337" i="2"/>
  <c r="H425" i="2"/>
  <c r="J425" i="2"/>
  <c r="E420" i="2"/>
  <c r="G420" i="2"/>
  <c r="G402" i="2"/>
  <c r="I402" i="2"/>
  <c r="F375" i="2"/>
  <c r="H375" i="2"/>
  <c r="E452" i="2"/>
  <c r="G426" i="2"/>
  <c r="I426" i="2"/>
  <c r="E408" i="2"/>
  <c r="F403" i="2"/>
  <c r="H403" i="2"/>
  <c r="H385" i="2"/>
  <c r="J385" i="2"/>
  <c r="F382" i="2"/>
  <c r="E380" i="2"/>
  <c r="G380" i="2"/>
  <c r="J376" i="2"/>
  <c r="E376" i="2"/>
  <c r="G376" i="2"/>
  <c r="H370" i="2"/>
  <c r="G370" i="2"/>
  <c r="J370" i="2"/>
  <c r="G363" i="2"/>
  <c r="J363" i="2"/>
  <c r="F363" i="2"/>
  <c r="J320" i="2"/>
  <c r="E320" i="2"/>
  <c r="G320" i="2"/>
  <c r="F320" i="2"/>
  <c r="I320" i="2"/>
  <c r="H210" i="2"/>
  <c r="I210" i="2"/>
  <c r="F210" i="2"/>
  <c r="G210" i="2"/>
  <c r="I503" i="2"/>
  <c r="J502" i="2"/>
  <c r="I495" i="2"/>
  <c r="J494" i="2"/>
  <c r="I487" i="2"/>
  <c r="J486" i="2"/>
  <c r="I479" i="2"/>
  <c r="J478" i="2"/>
  <c r="I471" i="2"/>
  <c r="J470" i="2"/>
  <c r="I463" i="2"/>
  <c r="J462" i="2"/>
  <c r="J454" i="2"/>
  <c r="F427" i="2"/>
  <c r="H427" i="2"/>
  <c r="H409" i="2"/>
  <c r="J409" i="2"/>
  <c r="E404" i="2"/>
  <c r="G404" i="2"/>
  <c r="J400" i="2"/>
  <c r="G386" i="2"/>
  <c r="I386" i="2"/>
  <c r="E357" i="2"/>
  <c r="F357" i="2"/>
  <c r="I357" i="2"/>
  <c r="I353" i="2"/>
  <c r="E353" i="2"/>
  <c r="H353" i="2"/>
  <c r="H343" i="2"/>
  <c r="E343" i="2"/>
  <c r="G343" i="2"/>
  <c r="I343" i="2"/>
  <c r="J509" i="2"/>
  <c r="F505" i="2"/>
  <c r="H503" i="2"/>
  <c r="I502" i="2"/>
  <c r="J501" i="2"/>
  <c r="F497" i="2"/>
  <c r="H495" i="2"/>
  <c r="I494" i="2"/>
  <c r="J493" i="2"/>
  <c r="F489" i="2"/>
  <c r="H487" i="2"/>
  <c r="I486" i="2"/>
  <c r="J485" i="2"/>
  <c r="F481" i="2"/>
  <c r="H479" i="2"/>
  <c r="I478" i="2"/>
  <c r="H471" i="2"/>
  <c r="I470" i="2"/>
  <c r="H463" i="2"/>
  <c r="I462" i="2"/>
  <c r="J461" i="2"/>
  <c r="F457" i="2"/>
  <c r="H455" i="2"/>
  <c r="I454" i="2"/>
  <c r="J453" i="2"/>
  <c r="G446" i="2"/>
  <c r="G445" i="2"/>
  <c r="F444" i="2"/>
  <c r="F443" i="2"/>
  <c r="F441" i="2"/>
  <c r="G435" i="2"/>
  <c r="H433" i="2"/>
  <c r="J433" i="2"/>
  <c r="E428" i="2"/>
  <c r="G428" i="2"/>
  <c r="J424" i="2"/>
  <c r="J419" i="2"/>
  <c r="F416" i="2"/>
  <c r="H412" i="2"/>
  <c r="G410" i="2"/>
  <c r="I410" i="2"/>
  <c r="I401" i="2"/>
  <c r="H400" i="2"/>
  <c r="J398" i="2"/>
  <c r="J396" i="2"/>
  <c r="E392" i="2"/>
  <c r="F387" i="2"/>
  <c r="H387" i="2"/>
  <c r="G371" i="2"/>
  <c r="H371" i="2"/>
  <c r="J371" i="2"/>
  <c r="F364" i="2"/>
  <c r="J364" i="2"/>
  <c r="J360" i="2"/>
  <c r="I360" i="2"/>
  <c r="F360" i="2"/>
  <c r="I509" i="2"/>
  <c r="J508" i="2"/>
  <c r="G503" i="2"/>
  <c r="H502" i="2"/>
  <c r="I501" i="2"/>
  <c r="J500" i="2"/>
  <c r="G495" i="2"/>
  <c r="H494" i="2"/>
  <c r="I493" i="2"/>
  <c r="J492" i="2"/>
  <c r="G487" i="2"/>
  <c r="H486" i="2"/>
  <c r="I485" i="2"/>
  <c r="J484" i="2"/>
  <c r="G479" i="2"/>
  <c r="H478" i="2"/>
  <c r="J476" i="2"/>
  <c r="G471" i="2"/>
  <c r="H470" i="2"/>
  <c r="J468" i="2"/>
  <c r="G463" i="2"/>
  <c r="H462" i="2"/>
  <c r="I461" i="2"/>
  <c r="J460" i="2"/>
  <c r="G455" i="2"/>
  <c r="H454" i="2"/>
  <c r="I453" i="2"/>
  <c r="J452" i="2"/>
  <c r="F446" i="2"/>
  <c r="E445" i="2"/>
  <c r="E444" i="2"/>
  <c r="E443" i="2"/>
  <c r="E441" i="2"/>
  <c r="I425" i="2"/>
  <c r="H424" i="2"/>
  <c r="J422" i="2"/>
  <c r="J420" i="2"/>
  <c r="I419" i="2"/>
  <c r="E416" i="2"/>
  <c r="F411" i="2"/>
  <c r="H411" i="2"/>
  <c r="J402" i="2"/>
  <c r="G401" i="2"/>
  <c r="G400" i="2"/>
  <c r="I398" i="2"/>
  <c r="I396" i="2"/>
  <c r="H393" i="2"/>
  <c r="J393" i="2"/>
  <c r="E388" i="2"/>
  <c r="G388" i="2"/>
  <c r="J384" i="2"/>
  <c r="J379" i="2"/>
  <c r="J375" i="2"/>
  <c r="I373" i="2"/>
  <c r="H367" i="2"/>
  <c r="J367" i="2"/>
  <c r="E365" i="2"/>
  <c r="J365" i="2"/>
  <c r="I362" i="2"/>
  <c r="H354" i="2"/>
  <c r="E354" i="2"/>
  <c r="I354" i="2"/>
  <c r="F340" i="2"/>
  <c r="E340" i="2"/>
  <c r="H340" i="2"/>
  <c r="I340" i="2"/>
  <c r="I329" i="2"/>
  <c r="F329" i="2"/>
  <c r="E329" i="2"/>
  <c r="G329" i="2"/>
  <c r="J329" i="2"/>
  <c r="J281" i="2"/>
  <c r="F281" i="2"/>
  <c r="I281" i="2"/>
  <c r="E281" i="2"/>
  <c r="G281" i="2"/>
  <c r="H281" i="2"/>
  <c r="F435" i="2"/>
  <c r="H435" i="2"/>
  <c r="J426" i="2"/>
  <c r="G425" i="2"/>
  <c r="G424" i="2"/>
  <c r="I422" i="2"/>
  <c r="I420" i="2"/>
  <c r="G419" i="2"/>
  <c r="E412" i="2"/>
  <c r="G412" i="2"/>
  <c r="J408" i="2"/>
  <c r="J403" i="2"/>
  <c r="H402" i="2"/>
  <c r="F401" i="2"/>
  <c r="F400" i="2"/>
  <c r="H398" i="2"/>
  <c r="H396" i="2"/>
  <c r="G394" i="2"/>
  <c r="I394" i="2"/>
  <c r="I385" i="2"/>
  <c r="H384" i="2"/>
  <c r="J382" i="2"/>
  <c r="J380" i="2"/>
  <c r="I379" i="2"/>
  <c r="H378" i="2"/>
  <c r="E378" i="2"/>
  <c r="G378" i="2"/>
  <c r="I375" i="2"/>
  <c r="G373" i="2"/>
  <c r="F372" i="2"/>
  <c r="H372" i="2"/>
  <c r="J372" i="2"/>
  <c r="J368" i="2"/>
  <c r="G368" i="2"/>
  <c r="I368" i="2"/>
  <c r="G362" i="2"/>
  <c r="I361" i="2"/>
  <c r="J361" i="2"/>
  <c r="F361" i="2"/>
  <c r="J344" i="2"/>
  <c r="G344" i="2"/>
  <c r="E344" i="2"/>
  <c r="H344" i="2"/>
  <c r="I344" i="2"/>
  <c r="E335" i="2"/>
  <c r="E332" i="2"/>
  <c r="J273" i="2"/>
  <c r="F273" i="2"/>
  <c r="E273" i="2"/>
  <c r="G273" i="2"/>
  <c r="H273" i="2"/>
  <c r="I273" i="2"/>
  <c r="J257" i="2"/>
  <c r="F257" i="2"/>
  <c r="G257" i="2"/>
  <c r="H257" i="2"/>
  <c r="E257" i="2"/>
  <c r="I257" i="2"/>
  <c r="J203" i="13"/>
  <c r="A203" i="13"/>
  <c r="J336" i="2"/>
  <c r="G336" i="2"/>
  <c r="E333" i="2"/>
  <c r="J333" i="2"/>
  <c r="F324" i="2"/>
  <c r="G324" i="2"/>
  <c r="I324" i="2"/>
  <c r="E317" i="2"/>
  <c r="F317" i="2"/>
  <c r="H317" i="2"/>
  <c r="J317" i="2"/>
  <c r="H349" i="2"/>
  <c r="H348" i="2"/>
  <c r="H347" i="2"/>
  <c r="G346" i="2"/>
  <c r="H338" i="2"/>
  <c r="E338" i="2"/>
  <c r="H328" i="2"/>
  <c r="E302" i="2"/>
  <c r="I302" i="2"/>
  <c r="J302" i="2"/>
  <c r="F302" i="2"/>
  <c r="G302" i="2"/>
  <c r="E294" i="2"/>
  <c r="I294" i="2"/>
  <c r="F294" i="2"/>
  <c r="G294" i="2"/>
  <c r="H294" i="2"/>
  <c r="J294" i="2"/>
  <c r="G272" i="2"/>
  <c r="E272" i="2"/>
  <c r="F272" i="2"/>
  <c r="H272" i="2"/>
  <c r="I272" i="2"/>
  <c r="I250" i="2"/>
  <c r="E250" i="2"/>
  <c r="F250" i="2"/>
  <c r="G250" i="2"/>
  <c r="H250" i="2"/>
  <c r="J250" i="2"/>
  <c r="G248" i="2"/>
  <c r="H248" i="2"/>
  <c r="I248" i="2"/>
  <c r="E248" i="2"/>
  <c r="F248" i="2"/>
  <c r="F349" i="2"/>
  <c r="E348" i="2"/>
  <c r="E347" i="2"/>
  <c r="E346" i="2"/>
  <c r="I345" i="2"/>
  <c r="F345" i="2"/>
  <c r="I336" i="2"/>
  <c r="I335" i="2"/>
  <c r="I333" i="2"/>
  <c r="I332" i="2"/>
  <c r="F327" i="2"/>
  <c r="H327" i="2"/>
  <c r="I258" i="2"/>
  <c r="E258" i="2"/>
  <c r="F258" i="2"/>
  <c r="G258" i="2"/>
  <c r="H258" i="2"/>
  <c r="J258" i="2"/>
  <c r="G204" i="2"/>
  <c r="B106" i="9"/>
  <c r="H204" i="2"/>
  <c r="H189" i="2"/>
  <c r="G189" i="2"/>
  <c r="E91" i="9"/>
  <c r="H336" i="2"/>
  <c r="G335" i="2"/>
  <c r="H333" i="2"/>
  <c r="H332" i="2"/>
  <c r="J328" i="2"/>
  <c r="G328" i="2"/>
  <c r="J324" i="2"/>
  <c r="H308" i="2"/>
  <c r="I308" i="2"/>
  <c r="E308" i="2"/>
  <c r="F308" i="2"/>
  <c r="J297" i="2"/>
  <c r="F297" i="2"/>
  <c r="J286" i="2"/>
  <c r="F277" i="2"/>
  <c r="J277" i="2"/>
  <c r="I274" i="2"/>
  <c r="E274" i="2"/>
  <c r="H254" i="2"/>
  <c r="E246" i="2"/>
  <c r="I246" i="2"/>
  <c r="J246" i="2"/>
  <c r="H319" i="2"/>
  <c r="G306" i="2"/>
  <c r="F304" i="2"/>
  <c r="F303" i="2"/>
  <c r="I298" i="2"/>
  <c r="E298" i="2"/>
  <c r="I289" i="2"/>
  <c r="I288" i="2"/>
  <c r="H286" i="2"/>
  <c r="F284" i="2"/>
  <c r="E278" i="2"/>
  <c r="I278" i="2"/>
  <c r="I269" i="2"/>
  <c r="I268" i="2"/>
  <c r="J266" i="2"/>
  <c r="J265" i="2"/>
  <c r="F265" i="2"/>
  <c r="G265" i="2"/>
  <c r="H265" i="2"/>
  <c r="J241" i="2"/>
  <c r="F241" i="2"/>
  <c r="G241" i="2"/>
  <c r="H241" i="2"/>
  <c r="H219" i="2"/>
  <c r="E219" i="2"/>
  <c r="E198" i="2"/>
  <c r="H198" i="2"/>
  <c r="I316" i="2"/>
  <c r="J296" i="2"/>
  <c r="F285" i="2"/>
  <c r="J285" i="2"/>
  <c r="I282" i="2"/>
  <c r="E282" i="2"/>
  <c r="J276" i="2"/>
  <c r="E254" i="2"/>
  <c r="I254" i="2"/>
  <c r="J254" i="2"/>
  <c r="G132" i="2"/>
  <c r="B64" i="9"/>
  <c r="I132" i="2"/>
  <c r="H132" i="2"/>
  <c r="J132" i="2"/>
  <c r="E50" i="2"/>
  <c r="G50" i="2"/>
  <c r="I50" i="2"/>
  <c r="J50" i="2"/>
  <c r="F50" i="2"/>
  <c r="E12" i="9" s="1"/>
  <c r="E23" i="2"/>
  <c r="H23" i="2"/>
  <c r="Q19" i="3"/>
  <c r="E286" i="2"/>
  <c r="I286" i="2"/>
  <c r="I266" i="2"/>
  <c r="E266" i="2"/>
  <c r="F266" i="2"/>
  <c r="J249" i="2"/>
  <c r="F249" i="2"/>
  <c r="G249" i="2"/>
  <c r="H249" i="2"/>
  <c r="I242" i="2"/>
  <c r="E242" i="2"/>
  <c r="F242" i="2"/>
  <c r="G242" i="2"/>
  <c r="E222" i="2"/>
  <c r="J222" i="2"/>
  <c r="H185" i="2"/>
  <c r="F185" i="2"/>
  <c r="E87" i="9"/>
  <c r="H139" i="2"/>
  <c r="I139" i="2"/>
  <c r="G316" i="2"/>
  <c r="H297" i="2"/>
  <c r="H296" i="2"/>
  <c r="J289" i="2"/>
  <c r="F289" i="2"/>
  <c r="H277" i="2"/>
  <c r="H276" i="2"/>
  <c r="F269" i="2"/>
  <c r="J269" i="2"/>
  <c r="E262" i="2"/>
  <c r="I262" i="2"/>
  <c r="J262" i="2"/>
  <c r="G256" i="2"/>
  <c r="H256" i="2"/>
  <c r="I256" i="2"/>
  <c r="E238" i="2"/>
  <c r="I238" i="2"/>
  <c r="J238" i="2"/>
  <c r="H201" i="2"/>
  <c r="I201" i="2"/>
  <c r="J201" i="2"/>
  <c r="H181" i="2"/>
  <c r="F181" i="2"/>
  <c r="E83" i="9"/>
  <c r="I181" i="2"/>
  <c r="H146" i="2"/>
  <c r="I146" i="2"/>
  <c r="J146" i="2"/>
  <c r="H314" i="2"/>
  <c r="H313" i="2"/>
  <c r="H312" i="2"/>
  <c r="G311" i="2"/>
  <c r="G310" i="2"/>
  <c r="G309" i="2"/>
  <c r="J306" i="2"/>
  <c r="J304" i="2"/>
  <c r="J303" i="2"/>
  <c r="H300" i="2"/>
  <c r="H298" i="2"/>
  <c r="G297" i="2"/>
  <c r="F296" i="2"/>
  <c r="F293" i="2"/>
  <c r="J293" i="2"/>
  <c r="I290" i="2"/>
  <c r="E290" i="2"/>
  <c r="J284" i="2"/>
  <c r="H278" i="2"/>
  <c r="G277" i="2"/>
  <c r="F276" i="2"/>
  <c r="G274" i="2"/>
  <c r="E270" i="2"/>
  <c r="I270" i="2"/>
  <c r="G246" i="2"/>
  <c r="H232" i="2"/>
  <c r="E232" i="2"/>
  <c r="I218" i="2"/>
  <c r="E218" i="2"/>
  <c r="H218" i="2"/>
  <c r="F207" i="2"/>
  <c r="B109" i="9"/>
  <c r="G207" i="2"/>
  <c r="I207" i="2"/>
  <c r="E244" i="2"/>
  <c r="G233" i="2"/>
  <c r="H203" i="2"/>
  <c r="H200" i="2"/>
  <c r="C102" i="13"/>
  <c r="A102" i="13"/>
  <c r="F226" i="2"/>
  <c r="I153" i="2"/>
  <c r="J153" i="2"/>
  <c r="F153" i="2"/>
  <c r="B85" i="9"/>
  <c r="E153" i="2"/>
  <c r="G70" i="2"/>
  <c r="F70" i="2"/>
  <c r="E32" i="9" s="1"/>
  <c r="H70" i="2"/>
  <c r="A172" i="13"/>
  <c r="C172" i="13"/>
  <c r="J172" i="13"/>
  <c r="A75" i="13"/>
  <c r="C75" i="13"/>
  <c r="J75" i="13"/>
  <c r="A57" i="13"/>
  <c r="C57" i="13"/>
  <c r="J261" i="2"/>
  <c r="J253" i="2"/>
  <c r="J237" i="2"/>
  <c r="J217" i="2"/>
  <c r="J180" i="2"/>
  <c r="H86" i="2"/>
  <c r="E86" i="2"/>
  <c r="J92" i="13"/>
  <c r="A92" i="13"/>
  <c r="A29" i="13"/>
  <c r="C29" i="13"/>
  <c r="F141" i="2"/>
  <c r="C169" i="13"/>
  <c r="J169" i="13"/>
  <c r="C133" i="13"/>
  <c r="C72" i="13"/>
  <c r="A72" i="13"/>
  <c r="J72" i="13"/>
  <c r="E161" i="2"/>
  <c r="J161" i="2"/>
  <c r="G156" i="2"/>
  <c r="I156" i="2"/>
  <c r="F156" i="2"/>
  <c r="B88" i="9"/>
  <c r="I152" i="2"/>
  <c r="J152" i="2"/>
  <c r="H152" i="2"/>
  <c r="F152" i="2"/>
  <c r="B84" i="9"/>
  <c r="F15" i="2"/>
  <c r="B7" i="9"/>
  <c r="H10" i="4"/>
  <c r="G15" i="2"/>
  <c r="I10" i="4"/>
  <c r="G12" i="13" s="1"/>
  <c r="H15" i="2"/>
  <c r="J10" i="4"/>
  <c r="E9" i="8" s="1"/>
  <c r="J60" i="13"/>
  <c r="A60" i="13"/>
  <c r="C33" i="13"/>
  <c r="A33" i="13"/>
  <c r="I200" i="2"/>
  <c r="J187" i="2"/>
  <c r="H102" i="2"/>
  <c r="E102" i="2"/>
  <c r="A37" i="13"/>
  <c r="C37" i="13"/>
  <c r="H111" i="2"/>
  <c r="E101" i="2"/>
  <c r="J89" i="2"/>
  <c r="G84" i="2"/>
  <c r="B46" i="9"/>
  <c r="H80" i="2"/>
  <c r="H63" i="2"/>
  <c r="F105" i="2"/>
  <c r="E37" i="9"/>
  <c r="J33" i="2"/>
  <c r="A145" i="13"/>
  <c r="K184" i="13"/>
  <c r="A184" i="13"/>
  <c r="J171" i="13"/>
  <c r="F84" i="2"/>
  <c r="J80" i="2"/>
  <c r="J101" i="2"/>
  <c r="E84" i="2"/>
  <c r="F80" i="2"/>
  <c r="B42" i="9"/>
  <c r="H40" i="2"/>
  <c r="J160" i="13"/>
  <c r="J67" i="13"/>
  <c r="J46" i="13"/>
  <c r="M454" i="3"/>
  <c r="O157" i="3"/>
  <c r="R150" i="3"/>
  <c r="O150" i="3"/>
  <c r="M119" i="3"/>
  <c r="Q119" i="3"/>
  <c r="P460" i="3"/>
  <c r="Q485" i="3"/>
  <c r="Q478" i="3"/>
  <c r="P478" i="3"/>
  <c r="M478" i="3"/>
  <c r="O478" i="3"/>
  <c r="R478" i="3"/>
  <c r="O384" i="3"/>
  <c r="R384" i="3"/>
  <c r="M384" i="3"/>
  <c r="P384" i="3"/>
  <c r="Q384" i="3"/>
  <c r="R235" i="3"/>
  <c r="Q235" i="3"/>
  <c r="O235" i="3"/>
  <c r="O209" i="3"/>
  <c r="R209" i="3"/>
  <c r="P209" i="3"/>
  <c r="M209" i="3"/>
  <c r="Q209" i="3"/>
  <c r="Q503" i="3"/>
  <c r="M250" i="3"/>
  <c r="Q250" i="3"/>
  <c r="P250" i="3"/>
  <c r="R250" i="3"/>
  <c r="O250" i="3"/>
  <c r="P299" i="3"/>
  <c r="R299" i="3"/>
  <c r="Q299" i="3"/>
  <c r="O299" i="3"/>
  <c r="M299" i="3"/>
  <c r="O292" i="3"/>
  <c r="Q292" i="3"/>
  <c r="P292" i="3"/>
  <c r="R292" i="3"/>
  <c r="M292" i="3"/>
  <c r="O330" i="3"/>
  <c r="Q330" i="3"/>
  <c r="Q70" i="3"/>
  <c r="M70" i="3"/>
  <c r="O70" i="3"/>
  <c r="O63" i="3"/>
  <c r="M63" i="3"/>
  <c r="Q63" i="3"/>
  <c r="R63" i="3"/>
  <c r="P63" i="3"/>
  <c r="Q41" i="3"/>
  <c r="Q65" i="3"/>
  <c r="M356" i="3"/>
  <c r="R377" i="3"/>
  <c r="R249" i="3"/>
  <c r="P249" i="3"/>
  <c r="P216" i="3"/>
  <c r="O216" i="3"/>
  <c r="M216" i="3"/>
  <c r="P201" i="3"/>
  <c r="R201" i="3"/>
  <c r="Q201" i="3"/>
  <c r="Q69" i="3"/>
  <c r="O69" i="3"/>
  <c r="P51" i="3"/>
  <c r="R51" i="3"/>
  <c r="M51" i="3"/>
  <c r="M33" i="3"/>
  <c r="O33" i="3"/>
  <c r="R408" i="3"/>
  <c r="Q269" i="3"/>
  <c r="P41" i="3"/>
  <c r="O459" i="3"/>
  <c r="R459" i="3"/>
  <c r="M435" i="3"/>
  <c r="P430" i="3"/>
  <c r="O417" i="3"/>
  <c r="P417" i="3"/>
  <c r="M417" i="3"/>
  <c r="P360" i="3"/>
  <c r="Q360" i="3"/>
  <c r="R360" i="3"/>
  <c r="Q336" i="3"/>
  <c r="Q329" i="3"/>
  <c r="M277" i="3"/>
  <c r="P277" i="3"/>
  <c r="Q277" i="3"/>
  <c r="R255" i="3"/>
  <c r="O255" i="3"/>
  <c r="Q193" i="3"/>
  <c r="O193" i="3"/>
  <c r="M186" i="3"/>
  <c r="R186" i="3"/>
  <c r="M142" i="3"/>
  <c r="R142" i="3"/>
  <c r="O80" i="3"/>
  <c r="R56" i="3"/>
  <c r="Q56" i="3"/>
  <c r="O408" i="3"/>
  <c r="Q484" i="3"/>
  <c r="M339" i="3"/>
  <c r="P186" i="3"/>
  <c r="Q323" i="3"/>
  <c r="O95" i="3"/>
  <c r="O244" i="3"/>
  <c r="R494" i="3"/>
  <c r="O494" i="3"/>
  <c r="P458" i="3"/>
  <c r="Q458" i="3"/>
  <c r="O359" i="3"/>
  <c r="P359" i="3"/>
  <c r="R359" i="3"/>
  <c r="R347" i="3"/>
  <c r="P347" i="3"/>
  <c r="M347" i="3"/>
  <c r="Q341" i="3"/>
  <c r="O341" i="3"/>
  <c r="M328" i="3"/>
  <c r="Q328" i="3"/>
  <c r="P260" i="3"/>
  <c r="P192" i="3"/>
  <c r="R97" i="3"/>
  <c r="M97" i="3"/>
  <c r="R90" i="3"/>
  <c r="O90" i="3"/>
  <c r="Q79" i="3"/>
  <c r="O79" i="3"/>
  <c r="Q339" i="3"/>
  <c r="R420" i="3"/>
  <c r="R244" i="3"/>
  <c r="Q464" i="3"/>
  <c r="R464" i="3"/>
  <c r="P451" i="3"/>
  <c r="R451" i="3"/>
  <c r="Q445" i="3"/>
  <c r="O315" i="3"/>
  <c r="Q315" i="3"/>
  <c r="M309" i="3"/>
  <c r="R309" i="3"/>
  <c r="O309" i="3"/>
  <c r="O198" i="3"/>
  <c r="Q160" i="3"/>
  <c r="M160" i="3"/>
  <c r="O84" i="3"/>
  <c r="M84" i="3"/>
  <c r="R84" i="3"/>
  <c r="Q417" i="3"/>
  <c r="Q420" i="3"/>
  <c r="Q186" i="3"/>
  <c r="R423" i="3"/>
  <c r="M463" i="3"/>
  <c r="R463" i="3"/>
  <c r="Q439" i="3"/>
  <c r="M439" i="3"/>
  <c r="M408" i="3"/>
  <c r="O401" i="3"/>
  <c r="R401" i="3"/>
  <c r="Q345" i="3"/>
  <c r="O345" i="3"/>
  <c r="P295" i="3"/>
  <c r="Q295" i="3"/>
  <c r="M295" i="3"/>
  <c r="R281" i="3"/>
  <c r="Q281" i="3"/>
  <c r="P245" i="3"/>
  <c r="O245" i="3"/>
  <c r="Q179" i="3"/>
  <c r="O25" i="3"/>
  <c r="P25" i="3"/>
  <c r="Q492" i="3"/>
  <c r="R426" i="3"/>
  <c r="O426" i="3"/>
  <c r="P426" i="3"/>
  <c r="Q426" i="3"/>
  <c r="O356" i="3"/>
  <c r="P356" i="3"/>
  <c r="R356" i="3"/>
  <c r="M344" i="3"/>
  <c r="P344" i="3"/>
  <c r="Q325" i="3"/>
  <c r="O325" i="3"/>
  <c r="P325" i="3"/>
  <c r="O219" i="3"/>
  <c r="P219" i="3"/>
  <c r="P204" i="3"/>
  <c r="R204" i="3"/>
  <c r="O152" i="3"/>
  <c r="P152" i="3"/>
  <c r="M152" i="3"/>
  <c r="R108" i="3"/>
  <c r="Q108" i="3"/>
  <c r="M108" i="3"/>
  <c r="M65" i="3"/>
  <c r="O65" i="3"/>
  <c r="R41" i="3"/>
  <c r="M41" i="3"/>
  <c r="Q344" i="3"/>
  <c r="O204" i="3"/>
  <c r="O407" i="3"/>
  <c r="P407" i="3"/>
  <c r="Q268" i="3"/>
  <c r="P268" i="3"/>
  <c r="R268" i="3"/>
  <c r="Q251" i="3"/>
  <c r="P251" i="3"/>
  <c r="P225" i="3"/>
  <c r="M225" i="3"/>
  <c r="M171" i="3"/>
  <c r="P171" i="3"/>
  <c r="R64" i="3"/>
  <c r="O46" i="3"/>
  <c r="P46" i="3"/>
  <c r="Q46" i="3"/>
  <c r="Q168" i="3"/>
  <c r="R132" i="3"/>
  <c r="Q256" i="3"/>
  <c r="Q121" i="3"/>
  <c r="Q76" i="3"/>
  <c r="R189" i="3"/>
  <c r="M231" i="3"/>
  <c r="Q26" i="3"/>
  <c r="O162" i="3"/>
  <c r="R168" i="3"/>
  <c r="O256" i="3"/>
  <c r="P121" i="3"/>
  <c r="P76" i="3"/>
  <c r="Q189" i="3"/>
  <c r="P26" i="3"/>
  <c r="M162" i="3"/>
  <c r="R256" i="3"/>
  <c r="O121" i="3"/>
  <c r="Q158" i="3"/>
  <c r="M98" i="3"/>
  <c r="H262" i="2"/>
  <c r="G262" i="2"/>
  <c r="E155" i="2"/>
  <c r="G155" i="2"/>
  <c r="B87" i="9"/>
  <c r="J73" i="2"/>
  <c r="H73" i="2"/>
  <c r="F73" i="2"/>
  <c r="B35" i="9"/>
  <c r="C181" i="13"/>
  <c r="J181" i="13"/>
  <c r="F217" i="2"/>
  <c r="E217" i="2"/>
  <c r="J196" i="13"/>
  <c r="C196" i="13"/>
  <c r="A73" i="13"/>
  <c r="C73" i="13"/>
  <c r="C44" i="13"/>
  <c r="A44" i="13"/>
  <c r="F267" i="2"/>
  <c r="E267" i="2"/>
  <c r="F263" i="2"/>
  <c r="C165" i="13"/>
  <c r="J165" i="13"/>
  <c r="F306" i="2"/>
  <c r="G218" i="2"/>
  <c r="A101" i="13"/>
  <c r="C101" i="13"/>
  <c r="J84" i="13"/>
  <c r="A84" i="13"/>
  <c r="J268" i="2"/>
  <c r="E73" i="2"/>
  <c r="E25" i="2"/>
  <c r="J25" i="2"/>
  <c r="A122" i="13"/>
  <c r="C64" i="13"/>
  <c r="J64" i="13"/>
  <c r="J58" i="13"/>
  <c r="H490" i="2"/>
  <c r="F490" i="2"/>
  <c r="H299" i="2"/>
  <c r="F299" i="2"/>
  <c r="E275" i="2"/>
  <c r="G275" i="2"/>
  <c r="H275" i="2"/>
  <c r="F268" i="2"/>
  <c r="I48" i="2"/>
  <c r="E48" i="2"/>
  <c r="C82" i="13"/>
  <c r="J82" i="13"/>
  <c r="A95" i="13"/>
  <c r="J407" i="2"/>
  <c r="I307" i="2"/>
  <c r="G63" i="2"/>
  <c r="F407" i="2"/>
  <c r="J389" i="2"/>
  <c r="F307" i="2"/>
  <c r="F221" i="2"/>
  <c r="I187" i="2"/>
  <c r="E63" i="2"/>
  <c r="J26" i="2"/>
  <c r="A168" i="13"/>
  <c r="C204" i="13"/>
  <c r="J193" i="13"/>
  <c r="J164" i="13"/>
  <c r="J132" i="13"/>
  <c r="G141" i="2"/>
  <c r="I141" i="2"/>
  <c r="H141" i="2"/>
  <c r="E141" i="2"/>
  <c r="J141" i="2"/>
  <c r="L141" i="2"/>
  <c r="E70" i="9"/>
  <c r="E113" i="2"/>
  <c r="E11" i="2"/>
  <c r="G11" i="2"/>
  <c r="B3" i="9" s="1"/>
  <c r="F11" i="2"/>
  <c r="I11" i="2"/>
  <c r="H11" i="2"/>
  <c r="J11" i="2"/>
  <c r="E49" i="9"/>
  <c r="B98" i="9"/>
  <c r="E92" i="9"/>
  <c r="I122" i="2"/>
  <c r="H122" i="2"/>
  <c r="E31" i="2"/>
  <c r="F31" i="2"/>
  <c r="B23" i="9" s="1"/>
  <c r="J31" i="2"/>
  <c r="C164" i="8"/>
  <c r="C113" i="8"/>
  <c r="C57" i="8"/>
  <c r="C27" i="8"/>
  <c r="A108" i="13"/>
  <c r="C108" i="13"/>
  <c r="C189" i="8"/>
  <c r="A88" i="13"/>
  <c r="J70" i="13"/>
  <c r="A70" i="13"/>
  <c r="C194" i="8"/>
  <c r="C190" i="13"/>
  <c r="J190" i="13"/>
  <c r="C157" i="13"/>
  <c r="A157" i="13"/>
  <c r="C32" i="13"/>
  <c r="A32" i="13"/>
  <c r="C103" i="8"/>
  <c r="C67" i="8"/>
  <c r="J97" i="13"/>
  <c r="C97" i="13"/>
  <c r="A97" i="13"/>
  <c r="C46" i="13"/>
  <c r="A46" i="13"/>
  <c r="C41" i="8"/>
  <c r="J80" i="13"/>
  <c r="J51" i="13"/>
  <c r="A51" i="13"/>
  <c r="C73" i="8"/>
  <c r="C80" i="8"/>
  <c r="C51" i="8"/>
  <c r="A85" i="13"/>
  <c r="C85" i="13"/>
  <c r="C170" i="8"/>
  <c r="C156" i="13"/>
  <c r="C86" i="8"/>
  <c r="C122" i="8"/>
  <c r="C101" i="8"/>
  <c r="J103" i="13"/>
  <c r="C187" i="8"/>
  <c r="C177" i="8"/>
  <c r="C132" i="8"/>
  <c r="C199" i="8"/>
  <c r="C169" i="8"/>
  <c r="C139" i="8"/>
  <c r="H18" i="2"/>
  <c r="I18" i="2"/>
  <c r="G18" i="2"/>
  <c r="J18" i="2"/>
  <c r="L18" i="2"/>
  <c r="F18" i="2"/>
  <c r="B10" i="9"/>
  <c r="H17" i="2"/>
  <c r="J12" i="4"/>
  <c r="J17" i="2"/>
  <c r="N12" i="4"/>
  <c r="G11" i="8" s="1"/>
  <c r="G17" i="2"/>
  <c r="I12" i="4"/>
  <c r="G14" i="13"/>
  <c r="I17" i="2"/>
  <c r="M12" i="4"/>
  <c r="E17" i="2"/>
  <c r="L17" i="2"/>
  <c r="F17" i="2"/>
  <c r="B9" i="9" s="1"/>
  <c r="E33" i="2"/>
  <c r="G33" i="2"/>
  <c r="J39" i="2"/>
  <c r="L33" i="2"/>
  <c r="F33" i="2"/>
  <c r="I39" i="2"/>
  <c r="H44" i="2"/>
  <c r="L39" i="2"/>
  <c r="I33" i="2"/>
  <c r="G39" i="2"/>
  <c r="J49" i="2"/>
  <c r="F21" i="2"/>
  <c r="E21" i="2"/>
  <c r="O17" i="3"/>
  <c r="I21" i="2"/>
  <c r="R17" i="3"/>
  <c r="H21" i="2"/>
  <c r="L21" i="2"/>
  <c r="J21" i="2"/>
  <c r="G21" i="2"/>
  <c r="B13" i="9" s="1"/>
  <c r="P17" i="3"/>
  <c r="E39" i="9"/>
  <c r="B104" i="9"/>
  <c r="P220" i="3"/>
  <c r="M310" i="3"/>
  <c r="Q105" i="3"/>
  <c r="M204" i="3"/>
  <c r="O158" i="3"/>
  <c r="R26" i="3"/>
  <c r="O305" i="3"/>
  <c r="R305" i="3"/>
  <c r="Q144" i="3"/>
  <c r="O470" i="3"/>
  <c r="P264" i="3"/>
  <c r="M220" i="3"/>
  <c r="M470" i="3"/>
  <c r="P105" i="3"/>
  <c r="R158" i="3"/>
  <c r="R179" i="3"/>
  <c r="M127" i="3"/>
  <c r="Q220" i="3"/>
  <c r="P470" i="3"/>
  <c r="P158" i="3"/>
  <c r="Q470" i="3"/>
  <c r="C197" i="8"/>
  <c r="C195" i="8"/>
  <c r="C192" i="8"/>
  <c r="C190" i="8"/>
  <c r="C180" i="8"/>
  <c r="C160" i="8"/>
  <c r="C145" i="8"/>
  <c r="C135" i="8"/>
  <c r="C119" i="8"/>
  <c r="C108" i="8"/>
  <c r="C106" i="8"/>
  <c r="C104" i="8"/>
  <c r="C61" i="8"/>
  <c r="C47" i="8"/>
  <c r="C42" i="8"/>
  <c r="C37" i="8"/>
  <c r="C22" i="8"/>
  <c r="C198" i="8"/>
  <c r="C196" i="8"/>
  <c r="C191" i="8"/>
  <c r="C181" i="8"/>
  <c r="C161" i="8"/>
  <c r="C146" i="8"/>
  <c r="C136" i="8"/>
  <c r="C134" i="8"/>
  <c r="C118" i="8"/>
  <c r="C107" i="8"/>
  <c r="C105" i="8"/>
  <c r="C93" i="8"/>
  <c r="C62" i="8"/>
  <c r="C48" i="8"/>
  <c r="C43" i="8"/>
  <c r="C38" i="8"/>
  <c r="C36" i="8"/>
  <c r="C31" i="8"/>
  <c r="C21" i="8"/>
  <c r="C19" i="8"/>
  <c r="J441" i="2"/>
  <c r="F413" i="2"/>
  <c r="F365" i="2"/>
  <c r="H287" i="2"/>
  <c r="E265" i="2"/>
  <c r="H263" i="2"/>
  <c r="J230" i="2"/>
  <c r="H177" i="2"/>
  <c r="J137" i="2"/>
  <c r="E127" i="2"/>
  <c r="C94" i="13"/>
  <c r="A94" i="13"/>
  <c r="C42" i="13"/>
  <c r="A42" i="13"/>
  <c r="F25" i="2"/>
  <c r="B17" i="9" s="1"/>
  <c r="J208" i="13"/>
  <c r="A208" i="13"/>
  <c r="J123" i="13"/>
  <c r="A123" i="13"/>
  <c r="C35" i="13"/>
  <c r="A35" i="13"/>
  <c r="J466" i="2"/>
  <c r="I413" i="2"/>
  <c r="E406" i="2"/>
  <c r="H366" i="2"/>
  <c r="G304" i="2"/>
  <c r="F287" i="2"/>
  <c r="E276" i="2"/>
  <c r="F172" i="2"/>
  <c r="E74" i="9"/>
  <c r="J90" i="13"/>
  <c r="C90" i="13"/>
  <c r="J366" i="2"/>
  <c r="J202" i="13"/>
  <c r="A107" i="13"/>
  <c r="M189" i="3"/>
  <c r="O189" i="3"/>
  <c r="M176" i="3"/>
  <c r="R176" i="3"/>
  <c r="O176" i="3"/>
  <c r="M141" i="3"/>
  <c r="P141" i="3"/>
  <c r="R141" i="3"/>
  <c r="P133" i="3"/>
  <c r="M133" i="3"/>
  <c r="R133" i="3"/>
  <c r="O125" i="3"/>
  <c r="R125" i="3"/>
  <c r="P485" i="3"/>
  <c r="P149" i="3"/>
  <c r="P137" i="3"/>
  <c r="Q169" i="3"/>
  <c r="Q488" i="3"/>
  <c r="M125" i="3"/>
  <c r="M192" i="3"/>
  <c r="O141" i="3"/>
  <c r="O504" i="3"/>
  <c r="O485" i="3"/>
  <c r="M157" i="3"/>
  <c r="R157" i="3"/>
  <c r="Q504" i="3"/>
  <c r="R149" i="3"/>
  <c r="O149" i="3"/>
  <c r="O137" i="3"/>
  <c r="R30" i="3"/>
  <c r="R500" i="3"/>
  <c r="Q199" i="3"/>
  <c r="M169" i="3"/>
  <c r="M415" i="3"/>
  <c r="R221" i="3"/>
  <c r="O214" i="3"/>
  <c r="R488" i="3"/>
  <c r="O415" i="3"/>
  <c r="Q125" i="3"/>
  <c r="Q192" i="3"/>
  <c r="P15" i="3"/>
  <c r="O15" i="3"/>
  <c r="P467" i="3"/>
  <c r="R467" i="3"/>
  <c r="O424" i="3"/>
  <c r="R424" i="3"/>
  <c r="M255" i="3"/>
  <c r="P255" i="3"/>
  <c r="M252" i="3"/>
  <c r="P252" i="3"/>
  <c r="O252" i="3"/>
  <c r="M232" i="3"/>
  <c r="R232" i="3"/>
  <c r="P232" i="3"/>
  <c r="R229" i="3"/>
  <c r="O229" i="3"/>
  <c r="R220" i="3"/>
  <c r="O220" i="3"/>
  <c r="P68" i="3"/>
  <c r="Q68" i="3"/>
  <c r="O24" i="3"/>
  <c r="P24" i="3"/>
  <c r="P179" i="3"/>
  <c r="O179" i="3"/>
  <c r="P189" i="3"/>
  <c r="R192" i="3"/>
  <c r="Q157" i="3"/>
  <c r="O133" i="3"/>
  <c r="M21" i="3"/>
  <c r="R129" i="3"/>
  <c r="M179" i="3"/>
  <c r="P125" i="3"/>
  <c r="M485" i="3"/>
  <c r="O425" i="3"/>
  <c r="Q137" i="3"/>
  <c r="Q30" i="3"/>
  <c r="O210" i="3"/>
  <c r="O488" i="3"/>
  <c r="P129" i="3"/>
  <c r="P199" i="3"/>
  <c r="R169" i="3"/>
  <c r="P214" i="3"/>
  <c r="M488" i="3"/>
  <c r="Q176" i="3"/>
  <c r="M437" i="3"/>
  <c r="Q437" i="3"/>
  <c r="P413" i="3"/>
  <c r="M413" i="3"/>
  <c r="R329" i="3"/>
  <c r="Q321" i="3"/>
  <c r="R321" i="3"/>
  <c r="M321" i="3"/>
  <c r="R317" i="3"/>
  <c r="Q308" i="3"/>
  <c r="Q291" i="3"/>
  <c r="R265" i="3"/>
  <c r="P265" i="3"/>
  <c r="Q162" i="3"/>
  <c r="R162" i="3"/>
  <c r="P57" i="3"/>
  <c r="R57" i="3"/>
  <c r="R53" i="3"/>
  <c r="M53" i="3"/>
  <c r="Q367" i="3"/>
  <c r="R367" i="3"/>
  <c r="M373" i="3"/>
  <c r="Q347" i="3"/>
  <c r="O506" i="3"/>
  <c r="M404" i="3"/>
  <c r="O343" i="3"/>
  <c r="Q481" i="3"/>
  <c r="O479" i="3"/>
  <c r="Q468" i="3"/>
  <c r="Q348" i="3"/>
  <c r="P348" i="3"/>
  <c r="P337" i="3"/>
  <c r="Q337" i="3"/>
  <c r="R259" i="3"/>
  <c r="P259" i="3"/>
  <c r="Q206" i="3"/>
  <c r="R206" i="3"/>
  <c r="O171" i="3"/>
  <c r="R171" i="3"/>
  <c r="P163" i="3"/>
  <c r="Q163" i="3"/>
  <c r="Q140" i="3"/>
  <c r="M140" i="3"/>
  <c r="R140" i="3"/>
  <c r="R466" i="3"/>
  <c r="P466" i="3"/>
  <c r="P401" i="3"/>
  <c r="Q401" i="3"/>
  <c r="P394" i="3"/>
  <c r="M394" i="3"/>
  <c r="Q394" i="3"/>
  <c r="P364" i="3"/>
  <c r="O364" i="3"/>
  <c r="Q300" i="3"/>
  <c r="O300" i="3"/>
  <c r="M227" i="3"/>
  <c r="P227" i="3"/>
  <c r="R227" i="3"/>
  <c r="P212" i="3"/>
  <c r="O182" i="3"/>
  <c r="Q182" i="3"/>
  <c r="R479" i="3"/>
  <c r="P290" i="3"/>
  <c r="M353" i="3"/>
  <c r="R353" i="3"/>
  <c r="M483" i="3"/>
  <c r="O483" i="3"/>
  <c r="O468" i="3"/>
  <c r="P481" i="3"/>
  <c r="O411" i="3"/>
  <c r="M343" i="3"/>
  <c r="M377" i="3"/>
  <c r="R364" i="3"/>
  <c r="O163" i="3"/>
  <c r="O259" i="3"/>
  <c r="R394" i="3"/>
  <c r="O87" i="3"/>
  <c r="Q171" i="3"/>
  <c r="R431" i="3"/>
  <c r="Q431" i="3"/>
  <c r="O431" i="3"/>
  <c r="M376" i="3"/>
  <c r="Q376" i="3"/>
  <c r="R376" i="3"/>
  <c r="R363" i="3"/>
  <c r="M363" i="3"/>
  <c r="Q363" i="3"/>
  <c r="M314" i="3"/>
  <c r="O218" i="3"/>
  <c r="P218" i="3"/>
  <c r="R82" i="3"/>
  <c r="M82" i="3"/>
  <c r="Q489" i="3"/>
  <c r="M411" i="3"/>
  <c r="O373" i="3"/>
  <c r="R337" i="3"/>
  <c r="P206" i="3"/>
  <c r="O394" i="3"/>
  <c r="P140" i="3"/>
  <c r="M464" i="3"/>
  <c r="O464" i="3"/>
  <c r="P464" i="3"/>
  <c r="Q389" i="3"/>
  <c r="R389" i="3"/>
  <c r="P389" i="3"/>
  <c r="O366" i="3"/>
  <c r="R366" i="3"/>
  <c r="P366" i="3"/>
  <c r="Q332" i="3"/>
  <c r="P332" i="3"/>
  <c r="R332" i="3"/>
  <c r="M325" i="3"/>
  <c r="O322" i="3"/>
  <c r="M308" i="3"/>
  <c r="M223" i="3"/>
  <c r="O223" i="3"/>
  <c r="O164" i="3"/>
  <c r="P164" i="3"/>
  <c r="Q164" i="3"/>
  <c r="M145" i="3"/>
  <c r="O145" i="3"/>
  <c r="Q130" i="3"/>
  <c r="R130" i="3"/>
  <c r="O130" i="3"/>
  <c r="R102" i="3"/>
  <c r="P102" i="3"/>
  <c r="O68" i="3"/>
  <c r="R68" i="3"/>
  <c r="M68" i="3"/>
  <c r="O58" i="3"/>
  <c r="P58" i="3"/>
  <c r="P45" i="3"/>
  <c r="R45" i="3"/>
  <c r="C153" i="8"/>
  <c r="H477" i="2"/>
  <c r="I477" i="2"/>
  <c r="E477" i="2"/>
  <c r="G477" i="2"/>
  <c r="F477" i="2"/>
  <c r="M477" i="2"/>
  <c r="J477" i="2"/>
  <c r="E473" i="2"/>
  <c r="M473" i="2"/>
  <c r="J473" i="2"/>
  <c r="F473" i="2"/>
  <c r="G473" i="2"/>
  <c r="I473" i="2"/>
  <c r="H473" i="2"/>
  <c r="H469" i="2"/>
  <c r="M469" i="2"/>
  <c r="F469" i="2"/>
  <c r="I469" i="2"/>
  <c r="E469" i="2"/>
  <c r="J469" i="2"/>
  <c r="G469" i="2"/>
  <c r="E465" i="2"/>
  <c r="G465" i="2"/>
  <c r="M465" i="2"/>
  <c r="I465" i="2"/>
  <c r="F465" i="2"/>
  <c r="J465" i="2"/>
  <c r="H465" i="2"/>
  <c r="M442" i="2"/>
  <c r="G442" i="2"/>
  <c r="F442" i="2"/>
  <c r="J442" i="2"/>
  <c r="I442" i="2"/>
  <c r="H442" i="2"/>
  <c r="E442" i="2"/>
  <c r="I438" i="2"/>
  <c r="M438" i="2"/>
  <c r="F438" i="2"/>
  <c r="H438" i="2"/>
  <c r="G438" i="2"/>
  <c r="E438" i="2"/>
  <c r="J438" i="2"/>
  <c r="E417" i="2"/>
  <c r="I417" i="2"/>
  <c r="M417" i="2"/>
  <c r="G417" i="2"/>
  <c r="F417" i="2"/>
  <c r="H417" i="2"/>
  <c r="J417" i="2"/>
  <c r="F377" i="2"/>
  <c r="H377" i="2"/>
  <c r="E377" i="2"/>
  <c r="I377" i="2"/>
  <c r="J377" i="2"/>
  <c r="G377" i="2"/>
  <c r="M377" i="2"/>
  <c r="E369" i="2"/>
  <c r="I369" i="2"/>
  <c r="M369" i="2"/>
  <c r="J369" i="2"/>
  <c r="H369" i="2"/>
  <c r="G369" i="2"/>
  <c r="F369" i="2"/>
  <c r="G356" i="2"/>
  <c r="H356" i="2"/>
  <c r="F356" i="2"/>
  <c r="M356" i="2"/>
  <c r="I356" i="2"/>
  <c r="E356" i="2"/>
  <c r="J356" i="2"/>
  <c r="E321" i="2"/>
  <c r="M321" i="2"/>
  <c r="H321" i="2"/>
  <c r="G321" i="2"/>
  <c r="I321" i="2"/>
  <c r="F321" i="2"/>
  <c r="J321" i="2"/>
  <c r="M264" i="2"/>
  <c r="I264" i="2"/>
  <c r="E264" i="2"/>
  <c r="G264" i="2"/>
  <c r="F264" i="2"/>
  <c r="J264" i="2"/>
  <c r="H264" i="2"/>
  <c r="I245" i="2"/>
  <c r="M245" i="2"/>
  <c r="E245" i="2"/>
  <c r="F245" i="2"/>
  <c r="H245" i="2"/>
  <c r="J245" i="2"/>
  <c r="G245" i="2"/>
  <c r="M240" i="2"/>
  <c r="H240" i="2"/>
  <c r="J240" i="2"/>
  <c r="I240" i="2"/>
  <c r="E240" i="2"/>
  <c r="G240" i="2"/>
  <c r="F240" i="2"/>
  <c r="J235" i="2"/>
  <c r="I235" i="2"/>
  <c r="E235" i="2"/>
  <c r="M235" i="2"/>
  <c r="G235" i="2"/>
  <c r="F235" i="2"/>
  <c r="H235" i="2"/>
  <c r="E216" i="2"/>
  <c r="H216" i="2"/>
  <c r="G216" i="2"/>
  <c r="M216" i="2"/>
  <c r="I216" i="2"/>
  <c r="F216" i="2"/>
  <c r="J216" i="2"/>
  <c r="G212" i="2"/>
  <c r="E212" i="2"/>
  <c r="M212" i="2"/>
  <c r="F212" i="2"/>
  <c r="H212" i="2"/>
  <c r="I212" i="2"/>
  <c r="J212" i="2"/>
  <c r="G208" i="2"/>
  <c r="L208" i="2"/>
  <c r="E208" i="2"/>
  <c r="J208" i="2"/>
  <c r="F208" i="2"/>
  <c r="B110" i="9"/>
  <c r="I208" i="2"/>
  <c r="H208" i="2"/>
  <c r="E175" i="2"/>
  <c r="L175" i="2"/>
  <c r="J175" i="2"/>
  <c r="F175" i="2"/>
  <c r="E77" i="9"/>
  <c r="H175" i="2"/>
  <c r="G175" i="2"/>
  <c r="I175" i="2"/>
  <c r="J138" i="2"/>
  <c r="G138" i="2"/>
  <c r="B70" i="9"/>
  <c r="I138" i="2"/>
  <c r="F138" i="2"/>
  <c r="L138" i="2"/>
  <c r="E138" i="2"/>
  <c r="H138" i="2"/>
  <c r="J130" i="2"/>
  <c r="L130" i="2"/>
  <c r="G130" i="2"/>
  <c r="F130" i="2"/>
  <c r="H130" i="2"/>
  <c r="E130" i="2"/>
  <c r="I130" i="2"/>
  <c r="H114" i="2"/>
  <c r="E114" i="2"/>
  <c r="F114" i="2"/>
  <c r="L114" i="2"/>
  <c r="J114" i="2"/>
  <c r="G114" i="2"/>
  <c r="I114" i="2"/>
  <c r="G42" i="2"/>
  <c r="J42" i="2"/>
  <c r="I42" i="2"/>
  <c r="E42" i="2"/>
  <c r="J183" i="13"/>
  <c r="C183" i="13"/>
  <c r="A183" i="13"/>
  <c r="C129" i="13"/>
  <c r="A129" i="13"/>
  <c r="J129" i="13"/>
  <c r="C202" i="8"/>
  <c r="C156" i="8"/>
  <c r="C128" i="8"/>
  <c r="C121" i="8"/>
  <c r="C111" i="8"/>
  <c r="C82" i="8"/>
  <c r="C78" i="8"/>
  <c r="C39" i="8"/>
  <c r="C35" i="8"/>
  <c r="C32" i="8"/>
  <c r="C28" i="8"/>
  <c r="M434" i="2"/>
  <c r="E434" i="2"/>
  <c r="F434" i="2"/>
  <c r="H434" i="2"/>
  <c r="J434" i="2"/>
  <c r="G434" i="2"/>
  <c r="I434" i="2"/>
  <c r="M430" i="2"/>
  <c r="F430" i="2"/>
  <c r="I430" i="2"/>
  <c r="G430" i="2"/>
  <c r="H430" i="2"/>
  <c r="J430" i="2"/>
  <c r="E430" i="2"/>
  <c r="F395" i="2"/>
  <c r="I395" i="2"/>
  <c r="M395" i="2"/>
  <c r="E395" i="2"/>
  <c r="J395" i="2"/>
  <c r="H395" i="2"/>
  <c r="F352" i="2"/>
  <c r="G352" i="2"/>
  <c r="E352" i="2"/>
  <c r="M352" i="2"/>
  <c r="J352" i="2"/>
  <c r="I352" i="2"/>
  <c r="H352" i="2"/>
  <c r="G330" i="2"/>
  <c r="M330" i="2"/>
  <c r="F330" i="2"/>
  <c r="H330" i="2"/>
  <c r="E330" i="2"/>
  <c r="J330" i="2"/>
  <c r="I330" i="2"/>
  <c r="I325" i="2"/>
  <c r="H325" i="2"/>
  <c r="J325" i="2"/>
  <c r="G325" i="2"/>
  <c r="E325" i="2"/>
  <c r="M325" i="2"/>
  <c r="F325" i="2"/>
  <c r="E305" i="2"/>
  <c r="M305" i="2"/>
  <c r="F305" i="2"/>
  <c r="I305" i="2"/>
  <c r="G305" i="2"/>
  <c r="H305" i="2"/>
  <c r="J305" i="2"/>
  <c r="I301" i="2"/>
  <c r="M301" i="2"/>
  <c r="G301" i="2"/>
  <c r="J301" i="2"/>
  <c r="H301" i="2"/>
  <c r="E301" i="2"/>
  <c r="F301" i="2"/>
  <c r="H280" i="2"/>
  <c r="M280" i="2"/>
  <c r="E280" i="2"/>
  <c r="G280" i="2"/>
  <c r="F280" i="2"/>
  <c r="I280" i="2"/>
  <c r="J280" i="2"/>
  <c r="G252" i="2"/>
  <c r="M252" i="2"/>
  <c r="F252" i="2"/>
  <c r="J252" i="2"/>
  <c r="I252" i="2"/>
  <c r="H252" i="2"/>
  <c r="E252" i="2"/>
  <c r="G228" i="2"/>
  <c r="F228" i="2"/>
  <c r="H228" i="2"/>
  <c r="M228" i="2"/>
  <c r="J228" i="2"/>
  <c r="E228" i="2"/>
  <c r="I228" i="2"/>
  <c r="I224" i="2"/>
  <c r="H224" i="2"/>
  <c r="G224" i="2"/>
  <c r="M224" i="2"/>
  <c r="E224" i="2"/>
  <c r="F224" i="2"/>
  <c r="J224" i="2"/>
  <c r="H197" i="2"/>
  <c r="E197" i="2"/>
  <c r="L197" i="2"/>
  <c r="J197" i="2"/>
  <c r="G197" i="2"/>
  <c r="F197" i="2"/>
  <c r="B99" i="9"/>
  <c r="I197" i="2"/>
  <c r="L171" i="2"/>
  <c r="H171" i="2"/>
  <c r="I171" i="2"/>
  <c r="J171" i="2"/>
  <c r="E171" i="2"/>
  <c r="G171" i="2"/>
  <c r="F171" i="2"/>
  <c r="E73" i="9"/>
  <c r="J167" i="2"/>
  <c r="E167" i="2"/>
  <c r="G167" i="2"/>
  <c r="L167" i="2"/>
  <c r="I167" i="2"/>
  <c r="F167" i="2"/>
  <c r="E69" i="9"/>
  <c r="H167" i="2"/>
  <c r="E110" i="2"/>
  <c r="L110" i="2"/>
  <c r="G110" i="2"/>
  <c r="F110" i="2"/>
  <c r="E42" i="9"/>
  <c r="H110" i="2"/>
  <c r="J110" i="2"/>
  <c r="I110" i="2"/>
  <c r="H92" i="2"/>
  <c r="I92" i="2"/>
  <c r="F92" i="2"/>
  <c r="B54" i="9"/>
  <c r="L92" i="2"/>
  <c r="J92" i="2"/>
  <c r="E92" i="2"/>
  <c r="G92" i="2"/>
  <c r="E87" i="2"/>
  <c r="L87" i="2"/>
  <c r="J87" i="2"/>
  <c r="F87" i="2"/>
  <c r="B49" i="9"/>
  <c r="I87" i="2"/>
  <c r="G87" i="2"/>
  <c r="H87" i="2"/>
  <c r="L81" i="2"/>
  <c r="E81" i="2"/>
  <c r="G81" i="2"/>
  <c r="F81" i="2"/>
  <c r="B43" i="9"/>
  <c r="J81" i="2"/>
  <c r="H81" i="2"/>
  <c r="I81" i="2"/>
  <c r="H77" i="2"/>
  <c r="G77" i="2"/>
  <c r="E77" i="2"/>
  <c r="L77" i="2"/>
  <c r="I77" i="2"/>
  <c r="F77" i="2"/>
  <c r="B39" i="9"/>
  <c r="J77" i="2"/>
  <c r="J54" i="2"/>
  <c r="H54" i="2"/>
  <c r="G54" i="2"/>
  <c r="L54" i="2"/>
  <c r="I54" i="2"/>
  <c r="E54" i="2"/>
  <c r="F54" i="2"/>
  <c r="E16" i="9"/>
  <c r="C174" i="13"/>
  <c r="A174" i="13"/>
  <c r="J174" i="13"/>
  <c r="J100" i="13"/>
  <c r="C100" i="13"/>
  <c r="A100" i="13"/>
  <c r="Q450" i="3"/>
  <c r="P450" i="3"/>
  <c r="O450" i="3"/>
  <c r="R450" i="3"/>
  <c r="Q444" i="3"/>
  <c r="M444" i="3"/>
  <c r="P444" i="3"/>
  <c r="O444" i="3"/>
  <c r="R444" i="3"/>
  <c r="M428" i="3"/>
  <c r="Q428" i="3"/>
  <c r="P428" i="3"/>
  <c r="R428" i="3"/>
  <c r="O428" i="3"/>
  <c r="O409" i="3"/>
  <c r="Q409" i="3"/>
  <c r="M409" i="3"/>
  <c r="P409" i="3"/>
  <c r="P371" i="3"/>
  <c r="M371" i="3"/>
  <c r="B94" i="9"/>
  <c r="M219" i="3"/>
  <c r="E40" i="9"/>
  <c r="P495" i="3"/>
  <c r="R491" i="3"/>
  <c r="O491" i="3"/>
  <c r="P491" i="3"/>
  <c r="R452" i="3"/>
  <c r="Q452" i="3"/>
  <c r="O452" i="3"/>
  <c r="P420" i="3"/>
  <c r="M420" i="3"/>
  <c r="E57" i="9"/>
  <c r="B76" i="9"/>
  <c r="P505" i="3"/>
  <c r="O505" i="3"/>
  <c r="R505" i="3"/>
  <c r="R501" i="3"/>
  <c r="O501" i="3"/>
  <c r="M458" i="3"/>
  <c r="R458" i="3"/>
  <c r="O423" i="3"/>
  <c r="Q423" i="3"/>
  <c r="M379" i="3"/>
  <c r="R379" i="3"/>
  <c r="Q379" i="3"/>
  <c r="P340" i="3"/>
  <c r="M340" i="3"/>
  <c r="O321" i="3"/>
  <c r="P321" i="3"/>
  <c r="O314" i="3"/>
  <c r="P309" i="3"/>
  <c r="Q309" i="3"/>
  <c r="O302" i="3"/>
  <c r="P302" i="3"/>
  <c r="Q298" i="3"/>
  <c r="O298" i="3"/>
  <c r="P298" i="3"/>
  <c r="R289" i="3"/>
  <c r="M289" i="3"/>
  <c r="P289" i="3"/>
  <c r="P285" i="3"/>
  <c r="R285" i="3"/>
  <c r="O285" i="3"/>
  <c r="O274" i="3"/>
  <c r="M274" i="3"/>
  <c r="Q274" i="3"/>
  <c r="O264" i="3"/>
  <c r="R264" i="3"/>
  <c r="O254" i="3"/>
  <c r="Q242" i="3"/>
  <c r="P242" i="3"/>
  <c r="R234" i="3"/>
  <c r="Q234" i="3"/>
  <c r="M234" i="3"/>
  <c r="M230" i="3"/>
  <c r="Q230" i="3"/>
  <c r="O230" i="3"/>
  <c r="O227" i="3"/>
  <c r="Q227" i="3"/>
  <c r="Q223" i="3"/>
  <c r="P198" i="3"/>
  <c r="P188" i="3"/>
  <c r="O188" i="3"/>
  <c r="P175" i="3"/>
  <c r="M175" i="3"/>
  <c r="O175" i="3"/>
  <c r="Q147" i="3"/>
  <c r="M147" i="3"/>
  <c r="O147" i="3"/>
  <c r="P147" i="3"/>
  <c r="M135" i="3"/>
  <c r="R135" i="3"/>
  <c r="Q135" i="3"/>
  <c r="P135" i="3"/>
  <c r="M116" i="3"/>
  <c r="P116" i="3"/>
  <c r="M104" i="3"/>
  <c r="P104" i="3"/>
  <c r="Q87" i="3"/>
  <c r="M87" i="3"/>
  <c r="R87" i="3"/>
  <c r="P82" i="3"/>
  <c r="Q82" i="3"/>
  <c r="O72" i="3"/>
  <c r="P72" i="3"/>
  <c r="Q72" i="3"/>
  <c r="P65" i="3"/>
  <c r="R65" i="3"/>
  <c r="Q54" i="3"/>
  <c r="M32" i="3"/>
  <c r="Q32" i="3"/>
  <c r="R32" i="3"/>
  <c r="O32" i="3"/>
  <c r="P379" i="3"/>
  <c r="P501" i="3"/>
  <c r="R274" i="3"/>
  <c r="Q188" i="3"/>
  <c r="P230" i="3"/>
  <c r="M298" i="3"/>
  <c r="M423" i="3"/>
  <c r="O242" i="3"/>
  <c r="B107" i="9"/>
  <c r="P32" i="3"/>
  <c r="R72" i="3"/>
  <c r="O116" i="3"/>
  <c r="R295" i="3"/>
  <c r="M17" i="3"/>
  <c r="O439" i="3"/>
  <c r="R439" i="3"/>
  <c r="P439" i="3"/>
  <c r="O398" i="3"/>
  <c r="R398" i="3"/>
  <c r="Q385" i="3"/>
  <c r="P385" i="3"/>
  <c r="M382" i="3"/>
  <c r="M357" i="3"/>
  <c r="Q448" i="3"/>
  <c r="Q381" i="3"/>
  <c r="P80" i="3"/>
  <c r="P96" i="3"/>
  <c r="O392" i="3"/>
  <c r="R397" i="3"/>
  <c r="O307" i="3"/>
  <c r="R387" i="3"/>
  <c r="Q252" i="3"/>
  <c r="R490" i="3"/>
  <c r="O490" i="3"/>
  <c r="P476" i="3"/>
  <c r="P473" i="3"/>
  <c r="Q397" i="3"/>
  <c r="O387" i="3"/>
  <c r="P367" i="3"/>
  <c r="O226" i="3"/>
  <c r="Q276" i="3"/>
  <c r="R96" i="3"/>
  <c r="R392" i="3"/>
  <c r="R418" i="3"/>
  <c r="M132" i="3"/>
  <c r="O132" i="3"/>
  <c r="Q113" i="3"/>
  <c r="P113" i="3"/>
  <c r="R105" i="3"/>
  <c r="M105" i="3"/>
  <c r="C204" i="8"/>
  <c r="C166" i="8"/>
  <c r="C137" i="8"/>
  <c r="C89" i="8"/>
  <c r="F378" i="2"/>
  <c r="I378" i="2"/>
  <c r="C183" i="8"/>
  <c r="C171" i="8"/>
  <c r="C149" i="8"/>
  <c r="C65" i="8"/>
  <c r="C10" i="8"/>
  <c r="C200" i="8"/>
  <c r="C75" i="8"/>
  <c r="C25" i="8"/>
  <c r="C16" i="8"/>
  <c r="G493" i="2"/>
  <c r="H493" i="2"/>
  <c r="E493" i="2"/>
  <c r="C176" i="8"/>
  <c r="C148" i="8"/>
  <c r="C144" i="8"/>
  <c r="C110" i="8"/>
  <c r="C102" i="8"/>
  <c r="C99" i="8"/>
  <c r="C97" i="8"/>
  <c r="C95" i="8"/>
  <c r="C84" i="8"/>
  <c r="C64" i="8"/>
  <c r="C60" i="8"/>
  <c r="C58" i="8"/>
  <c r="C45" i="8"/>
  <c r="H47" i="2"/>
  <c r="E47" i="2"/>
  <c r="J47" i="2"/>
  <c r="F47" i="2"/>
  <c r="E9" i="9" s="1"/>
  <c r="G47" i="2"/>
  <c r="C45" i="13"/>
  <c r="A45" i="13"/>
  <c r="C184" i="8"/>
  <c r="C150" i="8"/>
  <c r="C129" i="8"/>
  <c r="C87" i="8"/>
  <c r="C30" i="8"/>
  <c r="I366" i="2"/>
  <c r="F366" i="2"/>
  <c r="A91" i="13"/>
  <c r="J91" i="13"/>
  <c r="C168" i="8"/>
  <c r="C131" i="8"/>
  <c r="C90" i="8"/>
  <c r="C40" i="8"/>
  <c r="E423" i="2"/>
  <c r="A9" i="13"/>
  <c r="J9" i="13"/>
  <c r="J98" i="13"/>
  <c r="C98" i="13"/>
  <c r="A98" i="13"/>
  <c r="C30" i="13"/>
  <c r="J30" i="13"/>
  <c r="C138" i="13"/>
  <c r="J138" i="13"/>
  <c r="A138" i="13"/>
  <c r="J13" i="2"/>
  <c r="A59" i="13"/>
  <c r="C34" i="13"/>
  <c r="C23" i="13"/>
  <c r="A23" i="13"/>
  <c r="I13" i="2"/>
  <c r="C184" i="13"/>
  <c r="J184" i="13"/>
  <c r="C107" i="13"/>
  <c r="J107" i="13"/>
  <c r="E62" i="9"/>
  <c r="K108" i="13"/>
  <c r="G8" i="4"/>
  <c r="P8" i="4"/>
  <c r="P7" i="4"/>
  <c r="J18" i="12"/>
  <c r="F52" i="2"/>
  <c r="E14" i="9" s="1"/>
  <c r="L52" i="2"/>
  <c r="G52" i="2"/>
  <c r="I52" i="2"/>
  <c r="J52" i="2"/>
  <c r="E52" i="2"/>
  <c r="J27" i="2"/>
  <c r="H27" i="2"/>
  <c r="L27" i="2"/>
  <c r="I27" i="2"/>
  <c r="E27" i="2"/>
  <c r="H65" i="2"/>
  <c r="E65" i="2"/>
  <c r="F65" i="2"/>
  <c r="E27" i="9" s="1"/>
  <c r="L65" i="2"/>
  <c r="J65" i="2"/>
  <c r="G65" i="2"/>
  <c r="H22" i="2"/>
  <c r="E22" i="2"/>
  <c r="K8" i="4"/>
  <c r="E10" i="13" s="1"/>
  <c r="R8" i="4"/>
  <c r="F22" i="2"/>
  <c r="L22" i="2"/>
  <c r="J22" i="2"/>
  <c r="N8" i="4"/>
  <c r="G7" i="8"/>
  <c r="G22" i="2"/>
  <c r="I8" i="4"/>
  <c r="G10" i="13" s="1"/>
  <c r="I22" i="2"/>
  <c r="M8" i="4"/>
  <c r="E57" i="2"/>
  <c r="L57" i="2"/>
  <c r="H57" i="2"/>
  <c r="G57" i="2"/>
  <c r="F57" i="2"/>
  <c r="E19" i="9" s="1"/>
  <c r="I43" i="2"/>
  <c r="G43" i="2"/>
  <c r="L43" i="2"/>
  <c r="F43" i="2"/>
  <c r="E5" i="9" s="1"/>
  <c r="J43" i="2"/>
  <c r="E43" i="2"/>
  <c r="J37" i="2"/>
  <c r="H37" i="2"/>
  <c r="E37" i="2"/>
  <c r="F37" i="2"/>
  <c r="L37" i="2"/>
  <c r="L38" i="2"/>
  <c r="G38" i="2"/>
  <c r="H66" i="2"/>
  <c r="F38" i="2"/>
  <c r="B30" i="9" s="1"/>
  <c r="J62" i="2"/>
  <c r="L66" i="2"/>
  <c r="I62" i="2"/>
  <c r="I66" i="2"/>
  <c r="G66" i="2"/>
  <c r="G62" i="2"/>
  <c r="E24" i="9"/>
  <c r="J66" i="2"/>
  <c r="L16" i="2"/>
  <c r="J16" i="2"/>
  <c r="E16" i="2"/>
  <c r="O12" i="3"/>
  <c r="F16" i="2"/>
  <c r="B8" i="9" s="1"/>
  <c r="G16" i="2"/>
  <c r="H16" i="2"/>
  <c r="Q12" i="3"/>
  <c r="I16" i="2"/>
  <c r="O13" i="4"/>
  <c r="H12" i="8" s="1"/>
  <c r="H35" i="2"/>
  <c r="H24" i="2"/>
  <c r="F35" i="2"/>
  <c r="B27" i="9"/>
  <c r="I35" i="2"/>
  <c r="G35" i="2"/>
  <c r="J35" i="2"/>
  <c r="L24" i="2"/>
  <c r="L35" i="2"/>
  <c r="L83" i="2"/>
  <c r="F63" i="2"/>
  <c r="E25" i="9"/>
  <c r="I63" i="2"/>
  <c r="G40" i="2"/>
  <c r="E55" i="2"/>
  <c r="L84" i="2"/>
  <c r="O19" i="3"/>
  <c r="M19" i="3"/>
  <c r="O18" i="3"/>
  <c r="Q14" i="3"/>
  <c r="M14" i="3"/>
  <c r="Q21" i="3"/>
  <c r="P21" i="3"/>
  <c r="O21" i="3"/>
  <c r="R477" i="3"/>
  <c r="O477" i="3"/>
  <c r="M477" i="3"/>
  <c r="P477" i="3"/>
  <c r="Q477" i="3"/>
  <c r="M438" i="3"/>
  <c r="Q438" i="3"/>
  <c r="P438" i="3"/>
  <c r="O438" i="3"/>
  <c r="P391" i="3"/>
  <c r="R391" i="3"/>
  <c r="Q391" i="3"/>
  <c r="O391" i="3"/>
  <c r="M391" i="3"/>
  <c r="O202" i="3"/>
  <c r="M202" i="3"/>
  <c r="R202" i="3"/>
  <c r="P202" i="3"/>
  <c r="Q202" i="3"/>
  <c r="R177" i="3"/>
  <c r="Q177" i="3"/>
  <c r="O177" i="3"/>
  <c r="P177" i="3"/>
  <c r="M177" i="3"/>
  <c r="P161" i="3"/>
  <c r="O161" i="3"/>
  <c r="Q161" i="3"/>
  <c r="M161" i="3"/>
  <c r="R161" i="3"/>
  <c r="R146" i="3"/>
  <c r="P146" i="3"/>
  <c r="M146" i="3"/>
  <c r="O146" i="3"/>
  <c r="Q146" i="3"/>
  <c r="Q110" i="3"/>
  <c r="P110" i="3"/>
  <c r="M110" i="3"/>
  <c r="R110" i="3"/>
  <c r="O110" i="3"/>
  <c r="Q94" i="3"/>
  <c r="R94" i="3"/>
  <c r="P94" i="3"/>
  <c r="O94" i="3"/>
  <c r="M94" i="3"/>
  <c r="P55" i="3"/>
  <c r="O55" i="3"/>
  <c r="M55" i="3"/>
  <c r="R55" i="3"/>
  <c r="Q55" i="3"/>
  <c r="I141" i="8"/>
  <c r="I161" i="8"/>
  <c r="K164" i="13"/>
  <c r="P9" i="3"/>
  <c r="Q9" i="3"/>
  <c r="M9" i="3"/>
  <c r="R9" i="3"/>
  <c r="O9" i="3"/>
  <c r="O480" i="3"/>
  <c r="R480" i="3"/>
  <c r="P480" i="3"/>
  <c r="M480" i="3"/>
  <c r="Q480" i="3"/>
  <c r="P421" i="3"/>
  <c r="Q421" i="3"/>
  <c r="R421" i="3"/>
  <c r="O421" i="3"/>
  <c r="M421" i="3"/>
  <c r="P217" i="3"/>
  <c r="O217" i="3"/>
  <c r="Q217" i="3"/>
  <c r="R217" i="3"/>
  <c r="M198" i="3"/>
  <c r="R198" i="3"/>
  <c r="Q198" i="3"/>
  <c r="P181" i="3"/>
  <c r="R181" i="3"/>
  <c r="M181" i="3"/>
  <c r="Q181" i="3"/>
  <c r="P134" i="3"/>
  <c r="Q134" i="3"/>
  <c r="M134" i="3"/>
  <c r="R126" i="3"/>
  <c r="O126" i="3"/>
  <c r="P126" i="3"/>
  <c r="Q126" i="3"/>
  <c r="M126" i="3"/>
  <c r="M100" i="3"/>
  <c r="P100" i="3"/>
  <c r="R100" i="3"/>
  <c r="Q100" i="3"/>
  <c r="O100" i="3"/>
  <c r="P81" i="3"/>
  <c r="M81" i="3"/>
  <c r="R81" i="3"/>
  <c r="Q81" i="3"/>
  <c r="O81" i="3"/>
  <c r="O61" i="3"/>
  <c r="R61" i="3"/>
  <c r="M61" i="3"/>
  <c r="Q61" i="3"/>
  <c r="P61" i="3"/>
  <c r="O37" i="3"/>
  <c r="M37" i="3"/>
  <c r="P37" i="3"/>
  <c r="Q37" i="3"/>
  <c r="R37" i="3"/>
  <c r="M474" i="3"/>
  <c r="O474" i="3"/>
  <c r="P474" i="3"/>
  <c r="Q474" i="3"/>
  <c r="R474" i="3"/>
  <c r="P378" i="3"/>
  <c r="Q378" i="3"/>
  <c r="M378" i="3"/>
  <c r="O378" i="3"/>
  <c r="R378" i="3"/>
  <c r="R213" i="3"/>
  <c r="O213" i="3"/>
  <c r="M213" i="3"/>
  <c r="P213" i="3"/>
  <c r="Q213" i="3"/>
  <c r="O185" i="3"/>
  <c r="Q185" i="3"/>
  <c r="R185" i="3"/>
  <c r="M185" i="3"/>
  <c r="P185" i="3"/>
  <c r="Q173" i="3"/>
  <c r="R173" i="3"/>
  <c r="O173" i="3"/>
  <c r="P173" i="3"/>
  <c r="M173" i="3"/>
  <c r="Q167" i="3"/>
  <c r="M167" i="3"/>
  <c r="P167" i="3"/>
  <c r="R167" i="3"/>
  <c r="O167" i="3"/>
  <c r="R153" i="3"/>
  <c r="P153" i="3"/>
  <c r="M153" i="3"/>
  <c r="Q153" i="3"/>
  <c r="O153" i="3"/>
  <c r="M123" i="3"/>
  <c r="O123" i="3"/>
  <c r="R123" i="3"/>
  <c r="P123" i="3"/>
  <c r="Q123" i="3"/>
  <c r="M71" i="3"/>
  <c r="O71" i="3"/>
  <c r="P71" i="3"/>
  <c r="R71" i="3"/>
  <c r="Q71" i="3"/>
  <c r="B112" i="9"/>
  <c r="E51" i="9"/>
  <c r="K71" i="13"/>
  <c r="I68" i="8"/>
  <c r="Q18" i="3"/>
  <c r="R18" i="3"/>
  <c r="R15" i="3"/>
  <c r="Q15" i="3"/>
  <c r="Q11" i="3"/>
  <c r="R11" i="3"/>
  <c r="R441" i="3"/>
  <c r="Q441" i="3"/>
  <c r="P441" i="3"/>
  <c r="M441" i="3"/>
  <c r="Q358" i="3"/>
  <c r="O358" i="3"/>
  <c r="R358" i="3"/>
  <c r="P358" i="3"/>
  <c r="R339" i="3"/>
  <c r="P339" i="3"/>
  <c r="M333" i="3"/>
  <c r="Q333" i="3"/>
  <c r="R333" i="3"/>
  <c r="O333" i="3"/>
  <c r="M312" i="3"/>
  <c r="O312" i="3"/>
  <c r="P312" i="3"/>
  <c r="R312" i="3"/>
  <c r="Q312" i="3"/>
  <c r="Q301" i="3"/>
  <c r="O301" i="3"/>
  <c r="P301" i="3"/>
  <c r="M301" i="3"/>
  <c r="O297" i="3"/>
  <c r="Q297" i="3"/>
  <c r="R297" i="3"/>
  <c r="P297" i="3"/>
  <c r="O290" i="3"/>
  <c r="R290" i="3"/>
  <c r="M290" i="3"/>
  <c r="Q285" i="3"/>
  <c r="M285" i="3"/>
  <c r="P282" i="3"/>
  <c r="R282" i="3"/>
  <c r="M282" i="3"/>
  <c r="Q282" i="3"/>
  <c r="O278" i="3"/>
  <c r="P278" i="3"/>
  <c r="R278" i="3"/>
  <c r="M278" i="3"/>
  <c r="B93" i="9"/>
  <c r="P490" i="3"/>
  <c r="M490" i="3"/>
  <c r="Q453" i="3"/>
  <c r="M453" i="3"/>
  <c r="O453" i="3"/>
  <c r="P453" i="3"/>
  <c r="M447" i="3"/>
  <c r="P447" i="3"/>
  <c r="Q447" i="3"/>
  <c r="R447" i="3"/>
  <c r="Q413" i="3"/>
  <c r="O413" i="3"/>
  <c r="R413" i="3"/>
  <c r="P383" i="3"/>
  <c r="M383" i="3"/>
  <c r="Q383" i="3"/>
  <c r="O383" i="3"/>
  <c r="M354" i="3"/>
  <c r="P354" i="3"/>
  <c r="O354" i="3"/>
  <c r="Q354" i="3"/>
  <c r="E58" i="9"/>
  <c r="B75" i="9"/>
  <c r="M506" i="3"/>
  <c r="R506" i="3"/>
  <c r="Q506" i="3"/>
  <c r="Q502" i="3"/>
  <c r="P502" i="3"/>
  <c r="O502" i="3"/>
  <c r="M502" i="3"/>
  <c r="P469" i="3"/>
  <c r="Q469" i="3"/>
  <c r="R415" i="3"/>
  <c r="P415" i="3"/>
  <c r="P386" i="3"/>
  <c r="M386" i="3"/>
  <c r="O386" i="3"/>
  <c r="P369" i="3"/>
  <c r="O369" i="3"/>
  <c r="Q369" i="3"/>
  <c r="O38" i="3"/>
  <c r="M34" i="3"/>
  <c r="P437" i="3"/>
  <c r="R437" i="3"/>
  <c r="R344" i="3"/>
  <c r="O344" i="3"/>
  <c r="M259" i="3"/>
  <c r="Q259" i="3"/>
  <c r="Q370" i="3"/>
  <c r="P472" i="3"/>
  <c r="R472" i="3"/>
  <c r="Q399" i="3"/>
  <c r="M359" i="3"/>
  <c r="Q359" i="3"/>
  <c r="R248" i="3"/>
  <c r="R225" i="3"/>
  <c r="Q225" i="3"/>
  <c r="M200" i="3"/>
  <c r="Q200" i="3"/>
  <c r="R151" i="3"/>
  <c r="M151" i="3"/>
  <c r="M144" i="3"/>
  <c r="P144" i="3"/>
  <c r="P445" i="3"/>
  <c r="O445" i="3"/>
  <c r="Q418" i="3"/>
  <c r="P418" i="3"/>
  <c r="M291" i="3"/>
  <c r="P291" i="3"/>
  <c r="O275" i="3"/>
  <c r="R275" i="3"/>
  <c r="O232" i="3"/>
  <c r="Q232" i="3"/>
  <c r="P50" i="3"/>
  <c r="Q50" i="3"/>
  <c r="O34" i="3"/>
  <c r="Q34" i="3"/>
  <c r="C208" i="13"/>
  <c r="J191" i="13"/>
  <c r="C114" i="13"/>
  <c r="C111" i="13"/>
  <c r="A111" i="13"/>
  <c r="C77" i="13"/>
  <c r="J59" i="13"/>
  <c r="C43" i="13"/>
  <c r="C203" i="8"/>
  <c r="C185" i="8"/>
  <c r="C142" i="8"/>
  <c r="C117" i="8"/>
  <c r="C71" i="8"/>
  <c r="C59" i="8"/>
  <c r="C49" i="8"/>
  <c r="C26" i="8"/>
  <c r="C18" i="8"/>
  <c r="G406" i="2"/>
  <c r="H406" i="2"/>
  <c r="C100" i="8"/>
  <c r="C70" i="8"/>
  <c r="C66" i="8"/>
  <c r="H449" i="2"/>
  <c r="J449" i="2"/>
  <c r="E339" i="2"/>
  <c r="I339" i="2"/>
  <c r="C151" i="8"/>
  <c r="C127" i="8"/>
  <c r="C77" i="8"/>
  <c r="C20" i="8"/>
  <c r="E393" i="2"/>
  <c r="G393" i="2"/>
  <c r="C103" i="13"/>
  <c r="A90" i="13"/>
  <c r="A69" i="13"/>
  <c r="A41" i="13"/>
  <c r="A31" i="13"/>
  <c r="C24" i="8"/>
  <c r="C114" i="8"/>
  <c r="C98" i="8"/>
  <c r="C15" i="8"/>
  <c r="C8" i="8"/>
  <c r="A180" i="13"/>
  <c r="C180" i="13"/>
  <c r="A56" i="13"/>
  <c r="C56" i="13"/>
  <c r="C92" i="8"/>
  <c r="C56" i="8"/>
  <c r="E446" i="2"/>
  <c r="J446" i="2"/>
  <c r="C113" i="13"/>
  <c r="C67" i="13"/>
  <c r="A67" i="13"/>
  <c r="C141" i="8"/>
  <c r="C29" i="8"/>
  <c r="K7" i="4"/>
  <c r="E9" i="13" s="1"/>
  <c r="J7" i="4"/>
  <c r="N7" i="4"/>
  <c r="G6" i="8"/>
  <c r="M7" i="4"/>
  <c r="I7" i="4"/>
  <c r="G9" i="13" s="1"/>
  <c r="L7" i="4"/>
  <c r="D9" i="13" s="1"/>
  <c r="H7" i="4"/>
  <c r="D6" i="8" s="1"/>
  <c r="I130" i="8"/>
  <c r="K137" i="13"/>
  <c r="K77" i="13"/>
  <c r="K85" i="13"/>
  <c r="I178" i="8"/>
  <c r="I50" i="8"/>
  <c r="K141" i="13"/>
  <c r="K173" i="13"/>
  <c r="I154" i="8"/>
  <c r="I38" i="8"/>
  <c r="K117" i="13"/>
  <c r="K24" i="13"/>
  <c r="I160" i="8"/>
  <c r="K139" i="13"/>
  <c r="K191" i="13"/>
  <c r="I132" i="8"/>
  <c r="K143" i="13"/>
  <c r="K199" i="13"/>
  <c r="I128" i="8"/>
  <c r="K185" i="13"/>
  <c r="K107" i="13"/>
  <c r="K183" i="13"/>
  <c r="K127" i="13"/>
  <c r="P508" i="3"/>
  <c r="K64" i="13"/>
  <c r="K67" i="13"/>
  <c r="I69" i="8"/>
  <c r="K170" i="13"/>
  <c r="K88" i="13"/>
  <c r="I39" i="8"/>
  <c r="K68" i="13"/>
  <c r="I57" i="8"/>
  <c r="K174" i="13"/>
  <c r="K134" i="13"/>
  <c r="K110" i="13"/>
  <c r="K76" i="13"/>
  <c r="I111" i="8"/>
  <c r="K92" i="13"/>
  <c r="I79" i="8"/>
  <c r="I191" i="8"/>
  <c r="I29" i="8"/>
  <c r="K94" i="13"/>
  <c r="K34" i="13"/>
  <c r="K86" i="13"/>
  <c r="K203" i="13"/>
  <c r="E59" i="8"/>
  <c r="K138" i="13"/>
  <c r="K193" i="13"/>
  <c r="I186" i="8"/>
  <c r="I123" i="8"/>
  <c r="K97" i="13"/>
  <c r="I27" i="8"/>
  <c r="I194" i="8"/>
  <c r="K102" i="13"/>
  <c r="K101" i="13"/>
  <c r="I174" i="8"/>
  <c r="K118" i="13"/>
  <c r="K45" i="13"/>
  <c r="K166" i="13"/>
  <c r="K167" i="13"/>
  <c r="K105" i="13"/>
  <c r="I40" i="8"/>
  <c r="I156" i="8"/>
  <c r="K142" i="13"/>
  <c r="K198" i="13"/>
  <c r="K104" i="13"/>
  <c r="K207" i="13"/>
  <c r="K190" i="13"/>
  <c r="K49" i="13"/>
  <c r="K89" i="13"/>
  <c r="I90" i="8"/>
  <c r="I146" i="8"/>
  <c r="I203" i="8"/>
  <c r="I97" i="8"/>
  <c r="K70" i="13"/>
  <c r="K74" i="13"/>
  <c r="K48" i="13"/>
  <c r="K55" i="13"/>
  <c r="I189" i="8"/>
  <c r="I70" i="8"/>
  <c r="K154" i="13"/>
  <c r="K182" i="13"/>
  <c r="I185" i="8"/>
  <c r="I201" i="8"/>
  <c r="K80" i="13"/>
  <c r="I95" i="8"/>
  <c r="K201" i="13"/>
  <c r="I26" i="8"/>
  <c r="K148" i="13"/>
  <c r="K81" i="13"/>
  <c r="I103" i="8"/>
  <c r="I192" i="8"/>
  <c r="K96" i="13"/>
  <c r="K151" i="13"/>
  <c r="K66" i="13"/>
  <c r="K23" i="13"/>
  <c r="I96" i="8"/>
  <c r="I153" i="8"/>
  <c r="I116" i="8"/>
  <c r="K47" i="13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I183" i="8"/>
  <c r="K63" i="13"/>
  <c r="J10" i="13"/>
  <c r="K37" i="13"/>
  <c r="I87" i="8"/>
  <c r="I35" i="8"/>
  <c r="K175" i="13"/>
  <c r="K112" i="13"/>
  <c r="K84" i="13"/>
  <c r="K116" i="13"/>
  <c r="I56" i="8"/>
  <c r="K169" i="13"/>
  <c r="K172" i="13"/>
  <c r="K178" i="13"/>
  <c r="K202" i="13"/>
  <c r="K87" i="13"/>
  <c r="I106" i="8"/>
  <c r="P9" i="4"/>
  <c r="J11" i="13"/>
  <c r="K10" i="13"/>
  <c r="I7" i="8"/>
  <c r="P10" i="4"/>
  <c r="C172" i="8"/>
  <c r="C136" i="13"/>
  <c r="C126" i="13"/>
  <c r="I129" i="8"/>
  <c r="I150" i="8"/>
  <c r="I51" i="8"/>
  <c r="K130" i="13"/>
  <c r="I142" i="8"/>
  <c r="I6" i="8"/>
  <c r="A136" i="13"/>
  <c r="I172" i="8"/>
  <c r="K33" i="13"/>
  <c r="I88" i="8"/>
  <c r="I48" i="8"/>
  <c r="K122" i="13"/>
  <c r="I137" i="8"/>
  <c r="I75" i="8"/>
  <c r="K121" i="13"/>
  <c r="I165" i="8"/>
  <c r="K22" i="13"/>
  <c r="K161" i="13"/>
  <c r="K62" i="13"/>
  <c r="K187" i="13"/>
  <c r="K123" i="13"/>
  <c r="K144" i="13"/>
  <c r="K9" i="13"/>
  <c r="K39" i="13"/>
  <c r="K113" i="13"/>
  <c r="J61" i="13"/>
  <c r="C109" i="13"/>
  <c r="J119" i="13"/>
  <c r="J140" i="13"/>
  <c r="J144" i="13"/>
  <c r="A61" i="13"/>
  <c r="A133" i="13"/>
  <c r="J113" i="13"/>
  <c r="J136" i="13"/>
  <c r="J126" i="13"/>
  <c r="C130" i="13"/>
  <c r="K58" i="13"/>
  <c r="K119" i="13"/>
  <c r="K133" i="13"/>
  <c r="K28" i="13"/>
  <c r="K115" i="13"/>
  <c r="K165" i="13"/>
  <c r="I152" i="8"/>
  <c r="K83" i="13"/>
  <c r="I43" i="8"/>
  <c r="K57" i="13"/>
  <c r="A113" i="13"/>
  <c r="K75" i="13"/>
  <c r="F21" i="10"/>
  <c r="I144" i="8"/>
  <c r="A58" i="13"/>
  <c r="C122" i="13"/>
  <c r="A109" i="13"/>
  <c r="K136" i="13"/>
  <c r="C119" i="13"/>
  <c r="C140" i="13"/>
  <c r="A126" i="13"/>
  <c r="J109" i="13"/>
  <c r="C58" i="13"/>
  <c r="A140" i="13"/>
  <c r="K109" i="13"/>
  <c r="K126" i="13"/>
  <c r="C175" i="8"/>
  <c r="C152" i="8"/>
  <c r="J87" i="13"/>
  <c r="C87" i="13"/>
  <c r="C79" i="13"/>
  <c r="C40" i="13"/>
  <c r="C155" i="8"/>
  <c r="A53" i="13"/>
  <c r="C106" i="13"/>
  <c r="A106" i="13"/>
  <c r="C55" i="13"/>
  <c r="A27" i="13"/>
  <c r="C27" i="13"/>
  <c r="H115" i="8"/>
  <c r="H107" i="8"/>
  <c r="H27" i="8"/>
  <c r="C68" i="8"/>
  <c r="H83" i="8"/>
  <c r="G31" i="8"/>
  <c r="C76" i="8"/>
  <c r="H61" i="8"/>
  <c r="E46" i="9"/>
  <c r="B97" i="9"/>
  <c r="I108" i="8"/>
  <c r="K111" i="13"/>
  <c r="O8" i="3"/>
  <c r="Q8" i="3"/>
  <c r="M12" i="3"/>
  <c r="M8" i="3"/>
  <c r="M11" i="3"/>
  <c r="O503" i="3"/>
  <c r="M503" i="3"/>
  <c r="P503" i="3"/>
  <c r="R492" i="3"/>
  <c r="P492" i="3"/>
  <c r="O492" i="3"/>
  <c r="R482" i="3"/>
  <c r="Q482" i="3"/>
  <c r="P482" i="3"/>
  <c r="R469" i="3"/>
  <c r="M469" i="3"/>
  <c r="R465" i="3"/>
  <c r="M465" i="3"/>
  <c r="P465" i="3"/>
  <c r="O435" i="3"/>
  <c r="P435" i="3"/>
  <c r="Q435" i="3"/>
  <c r="R435" i="3"/>
  <c r="M427" i="3"/>
  <c r="Q427" i="3"/>
  <c r="O427" i="3"/>
  <c r="O380" i="3"/>
  <c r="M380" i="3"/>
  <c r="Q380" i="3"/>
  <c r="O335" i="3"/>
  <c r="Q335" i="3"/>
  <c r="P319" i="3"/>
  <c r="M319" i="3"/>
  <c r="O319" i="3"/>
  <c r="R319" i="3"/>
  <c r="Q303" i="3"/>
  <c r="P303" i="3"/>
  <c r="M303" i="3"/>
  <c r="O303" i="3"/>
  <c r="P288" i="3"/>
  <c r="O288" i="3"/>
  <c r="M288" i="3"/>
  <c r="R288" i="3"/>
  <c r="R260" i="3"/>
  <c r="M260" i="3"/>
  <c r="Q260" i="3"/>
  <c r="M247" i="3"/>
  <c r="P247" i="3"/>
  <c r="O247" i="3"/>
  <c r="Q247" i="3"/>
  <c r="P240" i="3"/>
  <c r="M240" i="3"/>
  <c r="R240" i="3"/>
  <c r="O240" i="3"/>
  <c r="Q240" i="3"/>
  <c r="P207" i="3"/>
  <c r="R207" i="3"/>
  <c r="Q207" i="3"/>
  <c r="M124" i="3"/>
  <c r="R124" i="3"/>
  <c r="O124" i="3"/>
  <c r="Q124" i="3"/>
  <c r="P124" i="3"/>
  <c r="P114" i="3"/>
  <c r="O114" i="3"/>
  <c r="Q114" i="3"/>
  <c r="P88" i="3"/>
  <c r="O88" i="3"/>
  <c r="Q88" i="3"/>
  <c r="R59" i="3"/>
  <c r="M59" i="3"/>
  <c r="O59" i="3"/>
  <c r="P59" i="3"/>
  <c r="R49" i="3"/>
  <c r="M49" i="3"/>
  <c r="O49" i="3"/>
  <c r="P49" i="3"/>
  <c r="O42" i="3"/>
  <c r="M42" i="3"/>
  <c r="Q42" i="3"/>
  <c r="R27" i="3"/>
  <c r="Q27" i="3"/>
  <c r="I55" i="8"/>
  <c r="N507" i="3"/>
  <c r="M507" i="3" s="1"/>
  <c r="P329" i="3"/>
  <c r="R88" i="3"/>
  <c r="M15" i="3"/>
  <c r="M492" i="3"/>
  <c r="O329" i="3"/>
  <c r="P42" i="3"/>
  <c r="R303" i="3"/>
  <c r="M335" i="3"/>
  <c r="P18" i="3"/>
  <c r="M18" i="3"/>
  <c r="M10" i="3"/>
  <c r="R495" i="3"/>
  <c r="O495" i="3"/>
  <c r="M495" i="3"/>
  <c r="Q495" i="3"/>
  <c r="M442" i="3"/>
  <c r="R442" i="3"/>
  <c r="O442" i="3"/>
  <c r="Q442" i="3"/>
  <c r="R430" i="3"/>
  <c r="M430" i="3"/>
  <c r="Q430" i="3"/>
  <c r="O430" i="3"/>
  <c r="O422" i="3"/>
  <c r="M422" i="3"/>
  <c r="Q422" i="3"/>
  <c r="P422" i="3"/>
  <c r="O418" i="3"/>
  <c r="M418" i="3"/>
  <c r="R407" i="3"/>
  <c r="Q407" i="3"/>
  <c r="P397" i="3"/>
  <c r="O397" i="3"/>
  <c r="O393" i="3"/>
  <c r="Q393" i="3"/>
  <c r="M393" i="3"/>
  <c r="P393" i="3"/>
  <c r="R393" i="3"/>
  <c r="P355" i="3"/>
  <c r="R355" i="3"/>
  <c r="Q355" i="3"/>
  <c r="O355" i="3"/>
  <c r="P345" i="3"/>
  <c r="R345" i="3"/>
  <c r="P322" i="3"/>
  <c r="R322" i="3"/>
  <c r="Q322" i="3"/>
  <c r="O306" i="3"/>
  <c r="Q306" i="3"/>
  <c r="M306" i="3"/>
  <c r="R291" i="3"/>
  <c r="O291" i="3"/>
  <c r="Q283" i="3"/>
  <c r="M283" i="3"/>
  <c r="P283" i="3"/>
  <c r="O283" i="3"/>
  <c r="P276" i="3"/>
  <c r="R276" i="3"/>
  <c r="M276" i="3"/>
  <c r="O249" i="3"/>
  <c r="Q249" i="3"/>
  <c r="M249" i="3"/>
  <c r="P223" i="3"/>
  <c r="R223" i="3"/>
  <c r="M210" i="3"/>
  <c r="R210" i="3"/>
  <c r="Q210" i="3"/>
  <c r="O174" i="3"/>
  <c r="R174" i="3"/>
  <c r="M174" i="3"/>
  <c r="P174" i="3"/>
  <c r="Q174" i="3"/>
  <c r="O170" i="3"/>
  <c r="P170" i="3"/>
  <c r="R170" i="3"/>
  <c r="M170" i="3"/>
  <c r="Q142" i="3"/>
  <c r="P142" i="3"/>
  <c r="O142" i="3"/>
  <c r="Q127" i="3"/>
  <c r="O127" i="3"/>
  <c r="P127" i="3"/>
  <c r="Q116" i="3"/>
  <c r="R116" i="3"/>
  <c r="Q104" i="3"/>
  <c r="R104" i="3"/>
  <c r="O104" i="3"/>
  <c r="O91" i="3"/>
  <c r="R91" i="3"/>
  <c r="M91" i="3"/>
  <c r="Q91" i="3"/>
  <c r="P91" i="3"/>
  <c r="Q80" i="3"/>
  <c r="M80" i="3"/>
  <c r="R80" i="3"/>
  <c r="Q67" i="3"/>
  <c r="P67" i="3"/>
  <c r="O67" i="3"/>
  <c r="R44" i="3"/>
  <c r="Q44" i="3"/>
  <c r="M44" i="3"/>
  <c r="P29" i="3"/>
  <c r="M29" i="3"/>
  <c r="O29" i="3"/>
  <c r="R29" i="3"/>
  <c r="R271" i="3"/>
  <c r="R134" i="3"/>
  <c r="P12" i="3"/>
  <c r="H8" i="4"/>
  <c r="R380" i="3"/>
  <c r="M482" i="3"/>
  <c r="P27" i="3"/>
  <c r="M88" i="3"/>
  <c r="P14" i="3"/>
  <c r="R247" i="3"/>
  <c r="M27" i="3"/>
  <c r="R8" i="3"/>
  <c r="R335" i="3"/>
  <c r="R114" i="3"/>
  <c r="Q59" i="3"/>
  <c r="Q170" i="3"/>
  <c r="M355" i="3"/>
  <c r="O13" i="3"/>
  <c r="M467" i="3"/>
  <c r="O467" i="3"/>
  <c r="Q467" i="3"/>
  <c r="O456" i="3"/>
  <c r="P456" i="3"/>
  <c r="M456" i="3"/>
  <c r="R456" i="3"/>
  <c r="R433" i="3"/>
  <c r="M433" i="3"/>
  <c r="Q433" i="3"/>
  <c r="P433" i="3"/>
  <c r="O433" i="3"/>
  <c r="R425" i="3"/>
  <c r="P425" i="3"/>
  <c r="M425" i="3"/>
  <c r="Q425" i="3"/>
  <c r="Q386" i="3"/>
  <c r="R386" i="3"/>
  <c r="R382" i="3"/>
  <c r="O382" i="3"/>
  <c r="Q382" i="3"/>
  <c r="P382" i="3"/>
  <c r="R371" i="3"/>
  <c r="Q371" i="3"/>
  <c r="O371" i="3"/>
  <c r="M348" i="3"/>
  <c r="R348" i="3"/>
  <c r="O324" i="3"/>
  <c r="P324" i="3"/>
  <c r="Q324" i="3"/>
  <c r="R311" i="3"/>
  <c r="M311" i="3"/>
  <c r="O311" i="3"/>
  <c r="O308" i="3"/>
  <c r="P308" i="3"/>
  <c r="R308" i="3"/>
  <c r="M294" i="3"/>
  <c r="P294" i="3"/>
  <c r="Q294" i="3"/>
  <c r="P286" i="3"/>
  <c r="Q286" i="3"/>
  <c r="M286" i="3"/>
  <c r="O286" i="3"/>
  <c r="R286" i="3"/>
  <c r="M265" i="3"/>
  <c r="O265" i="3"/>
  <c r="R242" i="3"/>
  <c r="M242" i="3"/>
  <c r="M229" i="3"/>
  <c r="P229" i="3"/>
  <c r="Q229" i="3"/>
  <c r="M226" i="3"/>
  <c r="P226" i="3"/>
  <c r="Q226" i="3"/>
  <c r="Q218" i="3"/>
  <c r="M218" i="3"/>
  <c r="P215" i="3"/>
  <c r="Q215" i="3"/>
  <c r="M205" i="3"/>
  <c r="Q205" i="3"/>
  <c r="P205" i="3"/>
  <c r="P145" i="3"/>
  <c r="R145" i="3"/>
  <c r="Q145" i="3"/>
  <c r="O129" i="3"/>
  <c r="Q129" i="3"/>
  <c r="M129" i="3"/>
  <c r="P119" i="3"/>
  <c r="O119" i="3"/>
  <c r="R119" i="3"/>
  <c r="O107" i="3"/>
  <c r="M107" i="3"/>
  <c r="P107" i="3"/>
  <c r="Q107" i="3"/>
  <c r="O83" i="3"/>
  <c r="M83" i="3"/>
  <c r="R83" i="3"/>
  <c r="Q83" i="3"/>
  <c r="P70" i="3"/>
  <c r="R70" i="3"/>
  <c r="R54" i="3"/>
  <c r="P54" i="3"/>
  <c r="O54" i="3"/>
  <c r="M54" i="3"/>
  <c r="M47" i="3"/>
  <c r="O47" i="3"/>
  <c r="P47" i="3"/>
  <c r="Q47" i="3"/>
  <c r="M38" i="3"/>
  <c r="P38" i="3"/>
  <c r="Q38" i="3"/>
  <c r="R38" i="3"/>
  <c r="O31" i="3"/>
  <c r="Q31" i="3"/>
  <c r="M31" i="3"/>
  <c r="R31" i="3"/>
  <c r="P31" i="3"/>
  <c r="P20" i="3"/>
  <c r="K205" i="13"/>
  <c r="O271" i="3"/>
  <c r="Q271" i="3"/>
  <c r="O469" i="3"/>
  <c r="P11" i="3"/>
  <c r="P8" i="3"/>
  <c r="M114" i="3"/>
  <c r="Q49" i="3"/>
  <c r="P380" i="3"/>
  <c r="O482" i="3"/>
  <c r="R42" i="3"/>
  <c r="H12" i="4"/>
  <c r="F14" i="13" s="1"/>
  <c r="O260" i="3"/>
  <c r="R503" i="3"/>
  <c r="B73" i="9"/>
  <c r="E66" i="9"/>
  <c r="P427" i="3"/>
  <c r="Q288" i="3"/>
  <c r="P335" i="3"/>
  <c r="M207" i="3"/>
  <c r="O207" i="3"/>
  <c r="P19" i="3"/>
  <c r="O465" i="3"/>
  <c r="R427" i="3"/>
  <c r="Q319" i="3"/>
  <c r="M9" i="4"/>
  <c r="F8" i="8" s="1"/>
  <c r="M345" i="3"/>
  <c r="R283" i="3"/>
  <c r="P16" i="3"/>
  <c r="O16" i="3"/>
  <c r="R16" i="3"/>
  <c r="Q16" i="3"/>
  <c r="M16" i="3"/>
  <c r="P500" i="3"/>
  <c r="M500" i="3"/>
  <c r="Q500" i="3"/>
  <c r="O500" i="3"/>
  <c r="P489" i="3"/>
  <c r="O489" i="3"/>
  <c r="M489" i="3"/>
  <c r="Q476" i="3"/>
  <c r="M476" i="3"/>
  <c r="R476" i="3"/>
  <c r="O476" i="3"/>
  <c r="Q459" i="3"/>
  <c r="P459" i="3"/>
  <c r="O448" i="3"/>
  <c r="M448" i="3"/>
  <c r="P448" i="3"/>
  <c r="R448" i="3"/>
  <c r="M412" i="3"/>
  <c r="O412" i="3"/>
  <c r="Q412" i="3"/>
  <c r="R412" i="3"/>
  <c r="P402" i="3"/>
  <c r="O402" i="3"/>
  <c r="M402" i="3"/>
  <c r="Q402" i="3"/>
  <c r="M395" i="3"/>
  <c r="R395" i="3"/>
  <c r="O395" i="3"/>
  <c r="O377" i="3"/>
  <c r="P377" i="3"/>
  <c r="Q377" i="3"/>
  <c r="M364" i="3"/>
  <c r="Q364" i="3"/>
  <c r="P357" i="3"/>
  <c r="Q357" i="3"/>
  <c r="O351" i="3"/>
  <c r="M351" i="3"/>
  <c r="Q351" i="3"/>
  <c r="R351" i="3"/>
  <c r="P351" i="3"/>
  <c r="R340" i="3"/>
  <c r="Q340" i="3"/>
  <c r="O340" i="3"/>
  <c r="O326" i="3"/>
  <c r="Q326" i="3"/>
  <c r="P326" i="3"/>
  <c r="R326" i="3"/>
  <c r="M326" i="3"/>
  <c r="O317" i="3"/>
  <c r="Q317" i="3"/>
  <c r="M317" i="3"/>
  <c r="P314" i="3"/>
  <c r="Q314" i="3"/>
  <c r="R314" i="3"/>
  <c r="P300" i="3"/>
  <c r="R300" i="3"/>
  <c r="R269" i="3"/>
  <c r="M269" i="3"/>
  <c r="O269" i="3"/>
  <c r="P269" i="3"/>
  <c r="M257" i="3"/>
  <c r="R257" i="3"/>
  <c r="Q257" i="3"/>
  <c r="R254" i="3"/>
  <c r="M254" i="3"/>
  <c r="Q254" i="3"/>
  <c r="P254" i="3"/>
  <c r="M221" i="3"/>
  <c r="O221" i="3"/>
  <c r="P221" i="3"/>
  <c r="P197" i="3"/>
  <c r="Q197" i="3"/>
  <c r="M197" i="3"/>
  <c r="M168" i="3"/>
  <c r="P168" i="3"/>
  <c r="O168" i="3"/>
  <c r="O131" i="3"/>
  <c r="M131" i="3"/>
  <c r="P131" i="3"/>
  <c r="O99" i="3"/>
  <c r="R99" i="3"/>
  <c r="M99" i="3"/>
  <c r="Q99" i="3"/>
  <c r="P99" i="3"/>
  <c r="M85" i="3"/>
  <c r="Q85" i="3"/>
  <c r="R85" i="3"/>
  <c r="P85" i="3"/>
  <c r="Q40" i="3"/>
  <c r="O40" i="3"/>
  <c r="M40" i="3"/>
  <c r="R40" i="3"/>
  <c r="P40" i="3"/>
  <c r="Q25" i="3"/>
  <c r="M25" i="3"/>
  <c r="R25" i="3"/>
  <c r="R22" i="3"/>
  <c r="M22" i="3"/>
  <c r="O22" i="3"/>
  <c r="Q22" i="3"/>
  <c r="P74" i="3"/>
  <c r="R50" i="3"/>
  <c r="P238" i="3"/>
  <c r="M498" i="3"/>
  <c r="M416" i="3"/>
  <c r="R14" i="3"/>
  <c r="O160" i="3"/>
  <c r="R200" i="3"/>
  <c r="P463" i="3"/>
  <c r="Q148" i="3"/>
  <c r="M57" i="3"/>
  <c r="Q97" i="3"/>
  <c r="M263" i="3"/>
  <c r="O243" i="3"/>
  <c r="P387" i="3"/>
  <c r="O156" i="3"/>
  <c r="M336" i="3"/>
  <c r="R78" i="3"/>
  <c r="O50" i="3"/>
  <c r="R304" i="3"/>
  <c r="R148" i="3"/>
  <c r="O57" i="3"/>
  <c r="Q243" i="3"/>
  <c r="P132" i="3"/>
  <c r="R156" i="3"/>
  <c r="O78" i="3"/>
  <c r="C154" i="8"/>
  <c r="C124" i="8"/>
  <c r="C167" i="8"/>
  <c r="C157" i="8"/>
  <c r="C120" i="8"/>
  <c r="C112" i="8"/>
  <c r="A83" i="13"/>
  <c r="C83" i="13"/>
  <c r="C179" i="8"/>
  <c r="C143" i="8"/>
  <c r="C23" i="8"/>
  <c r="G313" i="2"/>
  <c r="F313" i="2"/>
  <c r="C201" i="8"/>
  <c r="C193" i="8"/>
  <c r="G423" i="2"/>
  <c r="H423" i="2"/>
  <c r="E407" i="2"/>
  <c r="G407" i="2"/>
  <c r="C52" i="8"/>
  <c r="C109" i="8"/>
  <c r="G486" i="2"/>
  <c r="G364" i="2"/>
  <c r="I46" i="2"/>
  <c r="C63" i="8"/>
  <c r="C46" i="8"/>
  <c r="F46" i="2"/>
  <c r="E8" i="9" s="1"/>
  <c r="H46" i="2"/>
  <c r="D21" i="6"/>
  <c r="D20" i="6"/>
  <c r="J49" i="13"/>
  <c r="D12" i="6"/>
  <c r="P11" i="4"/>
  <c r="K13" i="13"/>
  <c r="J13" i="13"/>
  <c r="P12" i="4"/>
  <c r="I10" i="8"/>
  <c r="P13" i="4"/>
  <c r="I12" i="8"/>
  <c r="J15" i="13"/>
  <c r="P14" i="4"/>
  <c r="I13" i="8"/>
  <c r="P15" i="4"/>
  <c r="P16" i="4"/>
  <c r="P17" i="4"/>
  <c r="K19" i="13"/>
  <c r="P18" i="4"/>
  <c r="I17" i="8"/>
  <c r="P19" i="4"/>
  <c r="I18" i="8"/>
  <c r="J21" i="13"/>
  <c r="J18" i="13"/>
  <c r="E51" i="8"/>
  <c r="T507" i="3"/>
  <c r="I155" i="13"/>
  <c r="A21" i="13"/>
  <c r="C19" i="13"/>
  <c r="A18" i="13"/>
  <c r="J17" i="13"/>
  <c r="A17" i="13"/>
  <c r="A15" i="13"/>
  <c r="C14" i="13"/>
  <c r="J14" i="13"/>
  <c r="C13" i="13"/>
  <c r="N508" i="3"/>
  <c r="M508" i="3" s="1"/>
  <c r="N13" i="4"/>
  <c r="G12" i="8" s="1"/>
  <c r="N511" i="3"/>
  <c r="M511" i="3"/>
  <c r="N512" i="3"/>
  <c r="M512" i="3"/>
  <c r="N513" i="3"/>
  <c r="M513" i="3"/>
  <c r="N514" i="3"/>
  <c r="M514" i="3" s="1"/>
  <c r="R508" i="3"/>
  <c r="Q508" i="3"/>
  <c r="D50" i="8"/>
  <c r="I95" i="13"/>
  <c r="H45" i="13"/>
  <c r="D33" i="8"/>
  <c r="G27" i="13"/>
  <c r="E92" i="8"/>
  <c r="F71" i="8"/>
  <c r="F53" i="13"/>
  <c r="I66" i="13"/>
  <c r="I132" i="13"/>
  <c r="R7" i="4"/>
  <c r="K9" i="4"/>
  <c r="E11" i="13" s="1"/>
  <c r="I93" i="13"/>
  <c r="F66" i="8"/>
  <c r="I118" i="13"/>
  <c r="R522" i="3"/>
  <c r="H34" i="13"/>
  <c r="H32" i="13"/>
  <c r="H40" i="13"/>
  <c r="H24" i="13"/>
  <c r="H124" i="13"/>
  <c r="I70" i="13"/>
  <c r="F83" i="8"/>
  <c r="E129" i="8"/>
  <c r="E20" i="8"/>
  <c r="E38" i="8"/>
  <c r="F148" i="8"/>
  <c r="D73" i="8"/>
  <c r="D34" i="8"/>
  <c r="P512" i="3"/>
  <c r="D26" i="8"/>
  <c r="Q512" i="3"/>
  <c r="D45" i="8"/>
  <c r="H53" i="13"/>
  <c r="R512" i="3"/>
  <c r="D28" i="8"/>
  <c r="H116" i="13"/>
  <c r="H142" i="13"/>
  <c r="F82" i="8"/>
  <c r="F166" i="8"/>
  <c r="E130" i="8"/>
  <c r="E87" i="8"/>
  <c r="F34" i="8"/>
  <c r="F35" i="8"/>
  <c r="H164" i="13"/>
  <c r="I115" i="13"/>
  <c r="I39" i="13"/>
  <c r="I40" i="13"/>
  <c r="I42" i="13"/>
  <c r="R11" i="4"/>
  <c r="R513" i="3"/>
  <c r="H29" i="13"/>
  <c r="I35" i="13"/>
  <c r="Q518" i="3"/>
  <c r="H30" i="13"/>
  <c r="E39" i="8"/>
  <c r="E95" i="8"/>
  <c r="R518" i="3"/>
  <c r="O518" i="3"/>
  <c r="H9" i="4"/>
  <c r="F11" i="13" s="1"/>
  <c r="I77" i="13"/>
  <c r="H176" i="13"/>
  <c r="D48" i="8"/>
  <c r="E120" i="8"/>
  <c r="H43" i="13"/>
  <c r="F110" i="8"/>
  <c r="F87" i="8"/>
  <c r="H27" i="13"/>
  <c r="F59" i="8"/>
  <c r="E91" i="8"/>
  <c r="I36" i="13"/>
  <c r="D32" i="8"/>
  <c r="E76" i="8"/>
  <c r="F54" i="8"/>
  <c r="R524" i="3"/>
  <c r="F69" i="8"/>
  <c r="P524" i="3"/>
  <c r="D27" i="8"/>
  <c r="H190" i="13"/>
  <c r="E36" i="8"/>
  <c r="F111" i="8"/>
  <c r="E63" i="8"/>
  <c r="S7" i="4"/>
  <c r="K13" i="4"/>
  <c r="E15" i="13"/>
  <c r="R13" i="4"/>
  <c r="I13" i="4"/>
  <c r="J13" i="4"/>
  <c r="H15" i="13" s="1"/>
  <c r="F176" i="8"/>
  <c r="I9" i="4"/>
  <c r="G11" i="13" s="1"/>
  <c r="O15" i="4"/>
  <c r="H14" i="8" s="1"/>
  <c r="M15" i="4"/>
  <c r="I17" i="13" s="1"/>
  <c r="F14" i="8"/>
  <c r="N14" i="4"/>
  <c r="G13" i="8" s="1"/>
  <c r="O14" i="4"/>
  <c r="H13" i="8" s="1"/>
  <c r="I14" i="4"/>
  <c r="K14" i="4"/>
  <c r="E16" i="13" s="1"/>
  <c r="R14" i="4"/>
  <c r="H15" i="4"/>
  <c r="F17" i="13" s="1"/>
  <c r="J15" i="4"/>
  <c r="E14" i="8" s="1"/>
  <c r="L14" i="4"/>
  <c r="D16" i="13"/>
  <c r="K15" i="4"/>
  <c r="E17" i="13" s="1"/>
  <c r="N16" i="4"/>
  <c r="G15" i="8" s="1"/>
  <c r="N15" i="4"/>
  <c r="G14" i="8" s="1"/>
  <c r="I15" i="4"/>
  <c r="G17" i="13" s="1"/>
  <c r="I16" i="4"/>
  <c r="G18" i="13" s="1"/>
  <c r="I123" i="13"/>
  <c r="E100" i="8"/>
  <c r="O20" i="3"/>
  <c r="P13" i="3"/>
  <c r="E78" i="8"/>
  <c r="H106" i="13"/>
  <c r="Q20" i="3"/>
  <c r="R20" i="3"/>
  <c r="M13" i="3"/>
  <c r="Q7" i="3"/>
  <c r="Q13" i="3"/>
  <c r="O7" i="3"/>
  <c r="E146" i="8"/>
  <c r="I163" i="13"/>
  <c r="P7" i="3"/>
  <c r="M7" i="3"/>
  <c r="I16" i="8"/>
  <c r="J12" i="13"/>
  <c r="I58" i="8"/>
  <c r="C16" i="13"/>
  <c r="I159" i="8"/>
  <c r="K35" i="13"/>
  <c r="I28" i="8"/>
  <c r="I53" i="8"/>
  <c r="K171" i="13"/>
  <c r="H7" i="8"/>
  <c r="K16" i="13"/>
  <c r="K21" i="13"/>
  <c r="K15" i="13"/>
  <c r="K196" i="13"/>
  <c r="K150" i="13"/>
  <c r="I41" i="8"/>
  <c r="I143" i="8"/>
  <c r="I126" i="8"/>
  <c r="K120" i="13"/>
  <c r="A12" i="13"/>
  <c r="K158" i="13"/>
  <c r="I62" i="8"/>
  <c r="I22" i="8"/>
  <c r="I37" i="8"/>
  <c r="K12" i="13"/>
  <c r="K69" i="13"/>
  <c r="K50" i="13"/>
  <c r="I121" i="8"/>
  <c r="A16" i="13"/>
  <c r="A20" i="13"/>
  <c r="I9" i="8"/>
  <c r="I23" i="8"/>
  <c r="J20" i="13"/>
  <c r="K52" i="13"/>
  <c r="P520" i="3"/>
  <c r="P509" i="3"/>
  <c r="I130" i="13"/>
  <c r="O520" i="3"/>
  <c r="E71" i="8"/>
  <c r="R10" i="4"/>
  <c r="M13" i="4"/>
  <c r="F12" i="8" s="1"/>
  <c r="H14" i="4"/>
  <c r="O509" i="3"/>
  <c r="E54" i="8"/>
  <c r="Q509" i="3"/>
  <c r="Q520" i="3"/>
  <c r="I192" i="13"/>
  <c r="F61" i="8"/>
  <c r="H111" i="13"/>
  <c r="E163" i="8"/>
  <c r="I24" i="13"/>
  <c r="R15" i="4"/>
  <c r="H77" i="13"/>
  <c r="H200" i="13"/>
  <c r="R9" i="4"/>
  <c r="S11" i="4"/>
  <c r="E128" i="8"/>
  <c r="D127" i="8"/>
  <c r="O16" i="4"/>
  <c r="H15" i="8" s="1"/>
  <c r="N17" i="4"/>
  <c r="G16" i="8" s="1"/>
  <c r="H16" i="4"/>
  <c r="L16" i="4"/>
  <c r="D18" i="13" s="1"/>
  <c r="J16" i="4"/>
  <c r="E15" i="8" s="1"/>
  <c r="H17" i="4"/>
  <c r="F19" i="13"/>
  <c r="J17" i="4"/>
  <c r="K16" i="4"/>
  <c r="E18" i="13" s="1"/>
  <c r="M16" i="4"/>
  <c r="O17" i="4"/>
  <c r="H16" i="8" s="1"/>
  <c r="D46" i="8"/>
  <c r="G47" i="13"/>
  <c r="M14" i="4"/>
  <c r="F13" i="8" s="1"/>
  <c r="J14" i="4"/>
  <c r="D119" i="8"/>
  <c r="S8" i="4"/>
  <c r="R12" i="4"/>
  <c r="S13" i="4"/>
  <c r="F179" i="13"/>
  <c r="I176" i="13"/>
  <c r="F173" i="8"/>
  <c r="L9" i="4"/>
  <c r="D11" i="13" s="1"/>
  <c r="N9" i="4"/>
  <c r="G8" i="8" s="1"/>
  <c r="O9" i="4"/>
  <c r="H8" i="8"/>
  <c r="J9" i="4"/>
  <c r="L13" i="4"/>
  <c r="D15" i="13" s="1"/>
  <c r="H13" i="4"/>
  <c r="S10" i="4"/>
  <c r="S9" i="4"/>
  <c r="M17" i="4"/>
  <c r="F16" i="8" s="1"/>
  <c r="O18" i="4"/>
  <c r="H17" i="8" s="1"/>
  <c r="L17" i="4"/>
  <c r="D19" i="13" s="1"/>
  <c r="L18" i="4"/>
  <c r="D20" i="13"/>
  <c r="I17" i="4"/>
  <c r="K17" i="4"/>
  <c r="E19" i="13" s="1"/>
  <c r="S12" i="4"/>
  <c r="S15" i="4"/>
  <c r="S14" i="4"/>
  <c r="R16" i="4"/>
  <c r="S16" i="4"/>
  <c r="N18" i="4"/>
  <c r="G17" i="8" s="1"/>
  <c r="M18" i="4"/>
  <c r="F17" i="8" s="1"/>
  <c r="K18" i="4"/>
  <c r="E20" i="13" s="1"/>
  <c r="H19" i="4"/>
  <c r="J19" i="4"/>
  <c r="H21" i="13" s="1"/>
  <c r="K19" i="4"/>
  <c r="E21" i="13" s="1"/>
  <c r="I19" i="4"/>
  <c r="G21" i="13" s="1"/>
  <c r="H18" i="4"/>
  <c r="F20" i="13" s="1"/>
  <c r="J18" i="4"/>
  <c r="H20" i="13" s="1"/>
  <c r="I18" i="4"/>
  <c r="R17" i="4"/>
  <c r="S17" i="4"/>
  <c r="M19" i="4"/>
  <c r="R19" i="4"/>
  <c r="L19" i="4"/>
  <c r="D21" i="13" s="1"/>
  <c r="O19" i="4"/>
  <c r="H18" i="8" s="1"/>
  <c r="N19" i="4"/>
  <c r="G18" i="8" s="1"/>
  <c r="R18" i="4"/>
  <c r="S18" i="4"/>
  <c r="S19" i="4"/>
  <c r="H12" i="13"/>
  <c r="H13" i="2"/>
  <c r="E13" i="2"/>
  <c r="F13" i="2"/>
  <c r="B5" i="9"/>
  <c r="F196" i="13"/>
  <c r="F119" i="8"/>
  <c r="I122" i="13"/>
  <c r="F75" i="13"/>
  <c r="F69" i="13"/>
  <c r="F40" i="8"/>
  <c r="I43" i="13"/>
  <c r="E22" i="8"/>
  <c r="H25" i="13"/>
  <c r="E19" i="8"/>
  <c r="F171" i="8"/>
  <c r="G172" i="13"/>
  <c r="G12" i="2"/>
  <c r="H29" i="2"/>
  <c r="F34" i="2"/>
  <c r="I34" i="2"/>
  <c r="L12" i="2"/>
  <c r="J34" i="2"/>
  <c r="J29" i="2"/>
  <c r="F198" i="13"/>
  <c r="G29" i="2"/>
  <c r="J12" i="2"/>
  <c r="E34" i="2"/>
  <c r="E12" i="2"/>
  <c r="I12" i="2"/>
  <c r="F29" i="2"/>
  <c r="G34" i="2"/>
  <c r="H34" i="2"/>
  <c r="E155" i="8"/>
  <c r="H158" i="13"/>
  <c r="F145" i="8"/>
  <c r="G141" i="13"/>
  <c r="D138" i="8"/>
  <c r="F118" i="13"/>
  <c r="I81" i="13"/>
  <c r="F78" i="8"/>
  <c r="H55" i="13"/>
  <c r="E52" i="8"/>
  <c r="F108" i="13"/>
  <c r="E80" i="8"/>
  <c r="E58" i="8"/>
  <c r="H61" i="13"/>
  <c r="E26" i="2"/>
  <c r="E40" i="2"/>
  <c r="I40" i="2"/>
  <c r="F26" i="2"/>
  <c r="B18" i="9" s="1"/>
  <c r="G134" i="13"/>
  <c r="D74" i="8"/>
  <c r="L26" i="2"/>
  <c r="D44" i="8"/>
  <c r="H46" i="13"/>
  <c r="E43" i="8"/>
  <c r="D140" i="8"/>
  <c r="F142" i="13"/>
  <c r="I143" i="13"/>
  <c r="G106" i="13"/>
  <c r="E196" i="8"/>
  <c r="F104" i="8"/>
  <c r="I107" i="13"/>
  <c r="F183" i="13"/>
  <c r="E185" i="8"/>
  <c r="E142" i="8"/>
  <c r="F125" i="13"/>
  <c r="D122" i="8"/>
  <c r="F104" i="13"/>
  <c r="D101" i="8"/>
  <c r="H91" i="13"/>
  <c r="E88" i="8"/>
  <c r="H82" i="13"/>
  <c r="E79" i="8"/>
  <c r="G66" i="13"/>
  <c r="H65" i="13"/>
  <c r="E62" i="8"/>
  <c r="G60" i="13"/>
  <c r="G42" i="13"/>
  <c r="F31" i="8"/>
  <c r="I34" i="13"/>
  <c r="G24" i="13"/>
  <c r="H192" i="13"/>
  <c r="F203" i="8"/>
  <c r="H75" i="13"/>
  <c r="D86" i="8"/>
  <c r="E172" i="8"/>
  <c r="B38" i="9"/>
  <c r="H25" i="2"/>
  <c r="E30" i="8"/>
  <c r="F197" i="8"/>
  <c r="L25" i="2"/>
  <c r="F168" i="8"/>
  <c r="I171" i="13"/>
  <c r="G157" i="13"/>
  <c r="G152" i="13"/>
  <c r="G139" i="13"/>
  <c r="F117" i="13"/>
  <c r="F109" i="13"/>
  <c r="H107" i="13"/>
  <c r="F201" i="13"/>
  <c r="F9" i="13"/>
  <c r="G207" i="13"/>
  <c r="E117" i="8"/>
  <c r="I162" i="13"/>
  <c r="H165" i="13"/>
  <c r="D196" i="8"/>
  <c r="I196" i="13"/>
  <c r="H17" i="13"/>
  <c r="H191" i="13"/>
  <c r="E182" i="8"/>
  <c r="H167" i="13"/>
  <c r="H183" i="13"/>
  <c r="E198" i="8"/>
  <c r="I26" i="13"/>
  <c r="D141" i="8"/>
  <c r="I29" i="13"/>
  <c r="I84" i="13"/>
  <c r="P514" i="3"/>
  <c r="F131" i="8"/>
  <c r="D51" i="8"/>
  <c r="D60" i="8"/>
  <c r="Q513" i="3"/>
  <c r="F56" i="8"/>
  <c r="P522" i="3"/>
  <c r="E86" i="8"/>
  <c r="I149" i="13"/>
  <c r="H56" i="13"/>
  <c r="E69" i="8"/>
  <c r="H130" i="13"/>
  <c r="I27" i="13"/>
  <c r="I75" i="13"/>
  <c r="R521" i="3"/>
  <c r="I157" i="13"/>
  <c r="F111" i="13"/>
  <c r="H113" i="13"/>
  <c r="F57" i="8"/>
  <c r="H156" i="8"/>
  <c r="H148" i="8"/>
  <c r="H140" i="8"/>
  <c r="F19" i="8"/>
  <c r="F88" i="8"/>
  <c r="E159" i="8"/>
  <c r="F97" i="8"/>
  <c r="Q514" i="3"/>
  <c r="F179" i="8"/>
  <c r="F80" i="8"/>
  <c r="O521" i="3"/>
  <c r="F25" i="8"/>
  <c r="H132" i="8"/>
  <c r="F20" i="8"/>
  <c r="H179" i="13"/>
  <c r="D77" i="8"/>
  <c r="D93" i="8"/>
  <c r="Q522" i="3"/>
  <c r="E167" i="8"/>
  <c r="P513" i="3"/>
  <c r="I117" i="13"/>
  <c r="H204" i="8"/>
  <c r="H196" i="8"/>
  <c r="H92" i="8"/>
  <c r="H84" i="8"/>
  <c r="H76" i="8"/>
  <c r="H68" i="8"/>
  <c r="E85" i="8"/>
  <c r="F163" i="8"/>
  <c r="D76" i="8"/>
  <c r="F105" i="8"/>
  <c r="F22" i="8"/>
  <c r="I51" i="13"/>
  <c r="O514" i="3"/>
  <c r="E61" i="8"/>
  <c r="F89" i="8"/>
  <c r="O507" i="3"/>
  <c r="P521" i="3"/>
  <c r="H188" i="8"/>
  <c r="H180" i="8"/>
  <c r="H51" i="8"/>
  <c r="H43" i="8"/>
  <c r="H35" i="8"/>
  <c r="D55" i="8"/>
  <c r="H200" i="8"/>
  <c r="H192" i="8"/>
  <c r="H171" i="8"/>
  <c r="H120" i="8"/>
  <c r="H88" i="8"/>
  <c r="H80" i="8"/>
  <c r="H56" i="8"/>
  <c r="D135" i="8"/>
  <c r="E152" i="8"/>
  <c r="H184" i="8"/>
  <c r="H163" i="8"/>
  <c r="H11" i="8"/>
  <c r="E203" i="8"/>
  <c r="H198" i="13"/>
  <c r="H168" i="8"/>
  <c r="H155" i="8"/>
  <c r="H147" i="8"/>
  <c r="H139" i="8"/>
  <c r="F147" i="8"/>
  <c r="D143" i="8"/>
  <c r="H187" i="8"/>
  <c r="H179" i="8"/>
  <c r="H152" i="8"/>
  <c r="H144" i="8"/>
  <c r="H136" i="8"/>
  <c r="E89" i="8"/>
  <c r="G58" i="13"/>
  <c r="I154" i="13"/>
  <c r="D181" i="8"/>
  <c r="E65" i="8"/>
  <c r="H125" i="13"/>
  <c r="E175" i="8"/>
  <c r="D139" i="8"/>
  <c r="F117" i="8"/>
  <c r="I71" i="13"/>
  <c r="Q515" i="3"/>
  <c r="P523" i="3"/>
  <c r="H161" i="13"/>
  <c r="R515" i="3"/>
  <c r="E131" i="8"/>
  <c r="Q523" i="3"/>
  <c r="R523" i="3"/>
  <c r="P515" i="3"/>
  <c r="D17" i="13"/>
  <c r="I178" i="13"/>
  <c r="H45" i="8"/>
  <c r="D11" i="8"/>
  <c r="H173" i="8"/>
  <c r="H165" i="8"/>
  <c r="H29" i="8"/>
  <c r="I165" i="13"/>
  <c r="H84" i="13"/>
  <c r="E47" i="8"/>
  <c r="I116" i="13"/>
  <c r="D21" i="8"/>
  <c r="I87" i="13"/>
  <c r="I33" i="13"/>
  <c r="I106" i="13"/>
  <c r="D131" i="8"/>
  <c r="D125" i="8"/>
  <c r="E68" i="8"/>
  <c r="E49" i="8"/>
  <c r="D96" i="8"/>
  <c r="F75" i="8"/>
  <c r="H112" i="13"/>
  <c r="F130" i="8"/>
  <c r="H102" i="13"/>
  <c r="I198" i="13"/>
  <c r="E90" i="8"/>
  <c r="D134" i="8"/>
  <c r="D124" i="8"/>
  <c r="P507" i="3"/>
  <c r="H129" i="13"/>
  <c r="H60" i="13"/>
  <c r="D107" i="8"/>
  <c r="D177" i="8"/>
  <c r="R507" i="3"/>
  <c r="D39" i="8"/>
  <c r="E66" i="8"/>
  <c r="O519" i="3"/>
  <c r="D53" i="8"/>
  <c r="I121" i="13"/>
  <c r="D20" i="8"/>
  <c r="R519" i="3"/>
  <c r="E123" i="8"/>
  <c r="D54" i="8"/>
  <c r="E67" i="8"/>
  <c r="Q519" i="3"/>
  <c r="H150" i="13"/>
  <c r="F28" i="8"/>
  <c r="D116" i="8"/>
  <c r="D38" i="8"/>
  <c r="F183" i="8"/>
  <c r="F41" i="8"/>
  <c r="D167" i="8"/>
  <c r="F176" i="13"/>
  <c r="H96" i="13"/>
  <c r="F86" i="8"/>
  <c r="H85" i="13"/>
  <c r="H169" i="13"/>
  <c r="I80" i="13"/>
  <c r="E106" i="8"/>
  <c r="F184" i="8"/>
  <c r="Q511" i="3"/>
  <c r="I47" i="13"/>
  <c r="E105" i="8"/>
  <c r="D176" i="8"/>
  <c r="F142" i="8"/>
  <c r="R511" i="3"/>
  <c r="H182" i="13"/>
  <c r="O511" i="3"/>
  <c r="D42" i="8"/>
  <c r="G102" i="13"/>
  <c r="D186" i="8"/>
  <c r="H140" i="13"/>
  <c r="F45" i="8"/>
  <c r="D113" i="8"/>
  <c r="E133" i="8"/>
  <c r="D57" i="8"/>
  <c r="F134" i="13"/>
  <c r="I202" i="13"/>
  <c r="I146" i="13"/>
  <c r="F180" i="8"/>
  <c r="H118" i="13"/>
  <c r="F59" i="13"/>
  <c r="D166" i="8"/>
  <c r="F79" i="8"/>
  <c r="H160" i="13"/>
  <c r="E101" i="8"/>
  <c r="I184" i="13"/>
  <c r="F29" i="8"/>
  <c r="F125" i="8"/>
  <c r="E116" i="8"/>
  <c r="H97" i="13"/>
  <c r="F182" i="8"/>
  <c r="D187" i="8"/>
  <c r="E134" i="8"/>
  <c r="D43" i="8"/>
  <c r="E141" i="8"/>
  <c r="I125" i="13"/>
  <c r="D100" i="8"/>
  <c r="D170" i="8"/>
  <c r="D191" i="8"/>
  <c r="H36" i="13"/>
  <c r="E135" i="8"/>
  <c r="I160" i="13"/>
  <c r="I181" i="13"/>
  <c r="H147" i="13"/>
  <c r="D95" i="8"/>
  <c r="E138" i="8"/>
  <c r="I61" i="13"/>
  <c r="E202" i="8"/>
  <c r="F128" i="8"/>
  <c r="F170" i="8"/>
  <c r="I124" i="13"/>
  <c r="F101" i="8"/>
  <c r="F85" i="13"/>
  <c r="F53" i="8"/>
  <c r="F45" i="13"/>
  <c r="H46" i="8"/>
  <c r="H38" i="8"/>
  <c r="D94" i="8"/>
  <c r="D120" i="8"/>
  <c r="E174" i="8"/>
  <c r="D64" i="8"/>
  <c r="P517" i="3"/>
  <c r="D165" i="8"/>
  <c r="I88" i="13"/>
  <c r="E149" i="8"/>
  <c r="D67" i="8"/>
  <c r="M4" i="6"/>
  <c r="E160" i="8"/>
  <c r="D25" i="8"/>
  <c r="H122" i="13"/>
  <c r="D22" i="8"/>
  <c r="G206" i="13"/>
  <c r="H184" i="13"/>
  <c r="H194" i="13"/>
  <c r="D151" i="8"/>
  <c r="D164" i="8"/>
  <c r="I126" i="13"/>
  <c r="E201" i="8"/>
  <c r="D65" i="8"/>
  <c r="I94" i="13"/>
  <c r="F134" i="8"/>
  <c r="G119" i="13"/>
  <c r="F106" i="8"/>
  <c r="D111" i="8"/>
  <c r="F169" i="8"/>
  <c r="F126" i="8"/>
  <c r="F38" i="8"/>
  <c r="D97" i="8"/>
  <c r="Q517" i="3"/>
  <c r="F164" i="8"/>
  <c r="E143" i="8"/>
  <c r="D148" i="8"/>
  <c r="D63" i="8"/>
  <c r="F170" i="13"/>
  <c r="F158" i="13"/>
  <c r="I193" i="13"/>
  <c r="F187" i="8"/>
  <c r="F186" i="8"/>
  <c r="D66" i="8"/>
  <c r="F43" i="8"/>
  <c r="D24" i="8"/>
  <c r="F70" i="8"/>
  <c r="H195" i="13"/>
  <c r="R517" i="3"/>
  <c r="E41" i="8"/>
  <c r="H121" i="13"/>
  <c r="H78" i="13"/>
  <c r="H149" i="8"/>
  <c r="D114" i="8"/>
  <c r="D117" i="8"/>
  <c r="F135" i="8"/>
  <c r="D23" i="8"/>
  <c r="E204" i="8"/>
  <c r="H197" i="8"/>
  <c r="H189" i="8"/>
  <c r="H125" i="8"/>
  <c r="H117" i="8"/>
  <c r="H109" i="8"/>
  <c r="H101" i="8"/>
  <c r="H77" i="8"/>
  <c r="F98" i="8"/>
  <c r="D180" i="8"/>
  <c r="D142" i="8"/>
  <c r="I197" i="13"/>
  <c r="E183" i="8"/>
  <c r="H187" i="13"/>
  <c r="H189" i="13"/>
  <c r="I191" i="13"/>
  <c r="D189" i="8"/>
  <c r="G163" i="13"/>
  <c r="F205" i="13"/>
  <c r="H171" i="13"/>
  <c r="F202" i="8"/>
  <c r="I164" i="13"/>
  <c r="D168" i="8"/>
  <c r="E145" i="8"/>
  <c r="I158" i="13"/>
  <c r="H182" i="8"/>
  <c r="H54" i="8"/>
  <c r="H174" i="8"/>
  <c r="H166" i="8"/>
  <c r="H30" i="8"/>
  <c r="H22" i="8"/>
  <c r="H158" i="8"/>
  <c r="H150" i="8"/>
  <c r="H142" i="8"/>
  <c r="H134" i="8"/>
  <c r="H127" i="8"/>
  <c r="H119" i="8"/>
  <c r="H111" i="8"/>
  <c r="H103" i="8"/>
  <c r="H95" i="8"/>
  <c r="H87" i="8"/>
  <c r="H79" i="8"/>
  <c r="H198" i="8"/>
  <c r="H190" i="8"/>
  <c r="H183" i="8"/>
  <c r="H126" i="8"/>
  <c r="H118" i="8"/>
  <c r="H110" i="8"/>
  <c r="H102" i="8"/>
  <c r="H94" i="8"/>
  <c r="H86" i="8"/>
  <c r="H70" i="8"/>
  <c r="H62" i="8"/>
  <c r="Q436" i="3"/>
  <c r="R436" i="3"/>
  <c r="P436" i="3"/>
  <c r="O436" i="3"/>
  <c r="M436" i="3"/>
  <c r="M155" i="3"/>
  <c r="P155" i="3"/>
  <c r="Q155" i="3"/>
  <c r="O155" i="3"/>
  <c r="R155" i="3"/>
  <c r="P443" i="3"/>
  <c r="R443" i="3"/>
  <c r="O443" i="3"/>
  <c r="M443" i="3"/>
  <c r="Q443" i="3"/>
  <c r="O106" i="3"/>
  <c r="M106" i="3"/>
  <c r="R106" i="3"/>
  <c r="Q106" i="3"/>
  <c r="P106" i="3"/>
  <c r="M349" i="3"/>
  <c r="Q349" i="3"/>
  <c r="R349" i="3"/>
  <c r="O349" i="3"/>
  <c r="P349" i="3"/>
  <c r="P449" i="3"/>
  <c r="Q449" i="3"/>
  <c r="R449" i="3"/>
  <c r="M449" i="3"/>
  <c r="O449" i="3"/>
  <c r="K11" i="13"/>
  <c r="I8" i="8"/>
  <c r="G200" i="13"/>
  <c r="K27" i="13"/>
  <c r="I24" i="8"/>
  <c r="I122" i="8"/>
  <c r="K125" i="13"/>
  <c r="K180" i="13"/>
  <c r="I177" i="8"/>
  <c r="E15" i="10"/>
  <c r="B2" i="8"/>
  <c r="B3" i="13"/>
  <c r="R486" i="3"/>
  <c r="P486" i="3"/>
  <c r="Q486" i="3"/>
  <c r="M486" i="3"/>
  <c r="O486" i="3"/>
  <c r="R361" i="3"/>
  <c r="Q361" i="3"/>
  <c r="P361" i="3"/>
  <c r="M361" i="3"/>
  <c r="O361" i="3"/>
  <c r="O246" i="3"/>
  <c r="R246" i="3"/>
  <c r="M246" i="3"/>
  <c r="Q246" i="3"/>
  <c r="P224" i="3"/>
  <c r="M224" i="3"/>
  <c r="Q224" i="3"/>
  <c r="O224" i="3"/>
  <c r="R224" i="3"/>
  <c r="R180" i="3"/>
  <c r="O180" i="3"/>
  <c r="M180" i="3"/>
  <c r="Q180" i="3"/>
  <c r="P180" i="3"/>
  <c r="Q172" i="3"/>
  <c r="M172" i="3"/>
  <c r="R172" i="3"/>
  <c r="O172" i="3"/>
  <c r="R165" i="3"/>
  <c r="Q165" i="3"/>
  <c r="O165" i="3"/>
  <c r="M165" i="3"/>
  <c r="P165" i="3"/>
  <c r="P112" i="3"/>
  <c r="Q112" i="3"/>
  <c r="M112" i="3"/>
  <c r="P172" i="3"/>
  <c r="B66" i="9"/>
  <c r="K36" i="13"/>
  <c r="I33" i="8"/>
  <c r="K176" i="13"/>
  <c r="I173" i="8"/>
  <c r="O112" i="3"/>
  <c r="P246" i="3"/>
  <c r="F1" i="11"/>
  <c r="R112" i="3"/>
  <c r="K18" i="13"/>
  <c r="I15" i="8"/>
  <c r="K14" i="13"/>
  <c r="I11" i="8"/>
  <c r="K17" i="13"/>
  <c r="I14" i="8"/>
  <c r="K20" i="13"/>
  <c r="M471" i="3"/>
  <c r="Q471" i="3"/>
  <c r="P471" i="3"/>
  <c r="R471" i="3"/>
  <c r="R429" i="3"/>
  <c r="Q429" i="3"/>
  <c r="P429" i="3"/>
  <c r="O429" i="3"/>
  <c r="O336" i="3"/>
  <c r="P336" i="3"/>
  <c r="R336" i="3"/>
  <c r="P330" i="3"/>
  <c r="M330" i="3"/>
  <c r="R330" i="3"/>
  <c r="Q275" i="3"/>
  <c r="P275" i="3"/>
  <c r="M275" i="3"/>
  <c r="Q241" i="3"/>
  <c r="M241" i="3"/>
  <c r="O241" i="3"/>
  <c r="R241" i="3"/>
  <c r="O148" i="3"/>
  <c r="M148" i="3"/>
  <c r="P148" i="3"/>
  <c r="Q280" i="3"/>
  <c r="R280" i="3"/>
  <c r="M280" i="3"/>
  <c r="O280" i="3"/>
  <c r="P280" i="3"/>
  <c r="M184" i="3"/>
  <c r="P184" i="3"/>
  <c r="Q184" i="3"/>
  <c r="R184" i="3"/>
  <c r="O184" i="3"/>
  <c r="O454" i="3"/>
  <c r="R454" i="3"/>
  <c r="Q454" i="3"/>
  <c r="P454" i="3"/>
  <c r="R294" i="3"/>
  <c r="O294" i="3"/>
  <c r="M258" i="3"/>
  <c r="Q258" i="3"/>
  <c r="O258" i="3"/>
  <c r="R258" i="3"/>
  <c r="M190" i="3"/>
  <c r="P190" i="3"/>
  <c r="Q190" i="3"/>
  <c r="O118" i="3"/>
  <c r="R118" i="3"/>
  <c r="P118" i="3"/>
  <c r="M118" i="3"/>
  <c r="Q118" i="3"/>
  <c r="Q64" i="3"/>
  <c r="O64" i="3"/>
  <c r="P64" i="3"/>
  <c r="M64" i="3"/>
  <c r="E47" i="9"/>
  <c r="M466" i="3"/>
  <c r="Q466" i="3"/>
  <c r="O466" i="3"/>
  <c r="O460" i="3"/>
  <c r="M460" i="3"/>
  <c r="R460" i="3"/>
  <c r="Q460" i="3"/>
  <c r="Q387" i="3"/>
  <c r="M387" i="3"/>
  <c r="M307" i="3"/>
  <c r="P307" i="3"/>
  <c r="Q307" i="3"/>
  <c r="R307" i="3"/>
  <c r="M194" i="3"/>
  <c r="P194" i="3"/>
  <c r="Q194" i="3"/>
  <c r="R194" i="3"/>
  <c r="O194" i="3"/>
  <c r="P89" i="3"/>
  <c r="R89" i="3"/>
  <c r="Q89" i="3"/>
  <c r="M89" i="3"/>
  <c r="O89" i="3"/>
  <c r="E34" i="9"/>
  <c r="P398" i="3"/>
  <c r="Q398" i="3"/>
  <c r="R324" i="3"/>
  <c r="M324" i="3"/>
  <c r="R313" i="3"/>
  <c r="Q313" i="3"/>
  <c r="P313" i="3"/>
  <c r="O313" i="3"/>
  <c r="M313" i="3"/>
  <c r="Q264" i="3"/>
  <c r="M264" i="3"/>
  <c r="Q236" i="3"/>
  <c r="R236" i="3"/>
  <c r="O236" i="3"/>
  <c r="M236" i="3"/>
  <c r="B34" i="9"/>
  <c r="P504" i="3"/>
  <c r="R504" i="3"/>
  <c r="O403" i="3"/>
  <c r="M403" i="3"/>
  <c r="R403" i="3"/>
  <c r="Q403" i="3"/>
  <c r="P403" i="3"/>
  <c r="R212" i="3"/>
  <c r="O212" i="3"/>
  <c r="Q212" i="3"/>
  <c r="M212" i="3"/>
  <c r="O205" i="3"/>
  <c r="R205" i="3"/>
  <c r="Q96" i="3"/>
  <c r="M337" i="3"/>
  <c r="O96" i="3"/>
  <c r="M366" i="3"/>
  <c r="Q45" i="3"/>
  <c r="O362" i="3"/>
  <c r="O45" i="3"/>
  <c r="Q362" i="3"/>
  <c r="R113" i="3"/>
  <c r="O237" i="3"/>
  <c r="Q498" i="3"/>
  <c r="O270" i="3"/>
  <c r="Q392" i="3"/>
  <c r="O113" i="3"/>
  <c r="R237" i="3"/>
  <c r="Q84" i="3"/>
  <c r="H138" i="8"/>
  <c r="C138" i="8"/>
  <c r="G138" i="8"/>
  <c r="H131" i="8"/>
  <c r="G131" i="8"/>
  <c r="H124" i="8"/>
  <c r="G124" i="8"/>
  <c r="H116" i="8"/>
  <c r="H108" i="8"/>
  <c r="F108" i="8"/>
  <c r="E108" i="8"/>
  <c r="G108" i="8"/>
  <c r="H100" i="8"/>
  <c r="G100" i="8"/>
  <c r="J130" i="13"/>
  <c r="E130" i="13"/>
  <c r="F130" i="13"/>
  <c r="C86" i="13"/>
  <c r="H86" i="13"/>
  <c r="F86" i="13"/>
  <c r="D86" i="13"/>
  <c r="I86" i="13"/>
  <c r="G86" i="13"/>
  <c r="E86" i="13"/>
  <c r="H85" i="8"/>
  <c r="H50" i="8"/>
  <c r="F50" i="8"/>
  <c r="E50" i="8"/>
  <c r="C50" i="8"/>
  <c r="H42" i="8"/>
  <c r="F42" i="8"/>
  <c r="E42" i="8"/>
  <c r="H34" i="8"/>
  <c r="G34" i="8"/>
  <c r="C34" i="8"/>
  <c r="E27" i="8"/>
  <c r="G27" i="8"/>
  <c r="H19" i="8"/>
  <c r="G19" i="8"/>
  <c r="H71" i="8"/>
  <c r="G71" i="8"/>
  <c r="H63" i="8"/>
  <c r="F63" i="8"/>
  <c r="H55" i="8"/>
  <c r="E55" i="8"/>
  <c r="G55" i="8"/>
  <c r="H78" i="8"/>
  <c r="G78" i="8"/>
  <c r="E287" i="2"/>
  <c r="J287" i="2"/>
  <c r="C6" i="8"/>
  <c r="C147" i="8"/>
  <c r="C140" i="8"/>
  <c r="C96" i="8"/>
  <c r="C81" i="8"/>
  <c r="C74" i="8"/>
  <c r="C11" i="8"/>
  <c r="A48" i="13"/>
  <c r="C22" i="13"/>
  <c r="G9" i="2"/>
  <c r="B6" i="13"/>
  <c r="L364" i="6"/>
  <c r="P364" i="6"/>
  <c r="P366" i="6"/>
  <c r="G34" i="10"/>
  <c r="L16" i="12"/>
  <c r="G2" i="8"/>
  <c r="I11" i="13"/>
  <c r="I10" i="13"/>
  <c r="F7" i="8"/>
  <c r="G15" i="13"/>
  <c r="F9" i="8"/>
  <c r="I194" i="13"/>
  <c r="G43" i="13"/>
  <c r="E102" i="8"/>
  <c r="H181" i="13"/>
  <c r="E35" i="8"/>
  <c r="E153" i="8"/>
  <c r="I168" i="13"/>
  <c r="D56" i="8"/>
  <c r="D184" i="8"/>
  <c r="D61" i="8"/>
  <c r="D62" i="8"/>
  <c r="E20" i="9"/>
  <c r="E45" i="8"/>
  <c r="E46" i="8"/>
  <c r="L64" i="2"/>
  <c r="E88" i="2"/>
  <c r="G93" i="2"/>
  <c r="E95" i="2"/>
  <c r="G95" i="2"/>
  <c r="G88" i="2"/>
  <c r="J95" i="2"/>
  <c r="D160" i="8"/>
  <c r="E70" i="8"/>
  <c r="D80" i="8"/>
  <c r="F155" i="13"/>
  <c r="D88" i="8"/>
  <c r="D163" i="8"/>
  <c r="D173" i="8"/>
  <c r="G22" i="13"/>
  <c r="I68" i="13"/>
  <c r="D68" i="8"/>
  <c r="D108" i="8"/>
  <c r="F96" i="8"/>
  <c r="E28" i="8"/>
  <c r="H110" i="13"/>
  <c r="F64" i="2"/>
  <c r="E26" i="9" s="1"/>
  <c r="F55" i="2"/>
  <c r="E17" i="9" s="1"/>
  <c r="H55" i="2"/>
  <c r="H88" i="2"/>
  <c r="F93" i="2"/>
  <c r="B55" i="9"/>
  <c r="L93" i="2"/>
  <c r="E18" i="8"/>
  <c r="H174" i="13"/>
  <c r="F49" i="8"/>
  <c r="D87" i="8"/>
  <c r="F55" i="8"/>
  <c r="D35" i="8"/>
  <c r="F76" i="8"/>
  <c r="H172" i="13"/>
  <c r="D29" i="8"/>
  <c r="D110" i="8"/>
  <c r="L55" i="2"/>
  <c r="G55" i="2"/>
  <c r="L49" i="2"/>
  <c r="J88" i="2"/>
  <c r="E93" i="2"/>
  <c r="E45" i="2"/>
  <c r="F95" i="2"/>
  <c r="I95" i="2"/>
  <c r="D115" i="8"/>
  <c r="D150" i="8"/>
  <c r="G150" i="13"/>
  <c r="D37" i="8"/>
  <c r="I19" i="13"/>
  <c r="D182" i="8"/>
  <c r="D162" i="8"/>
  <c r="F51" i="8"/>
  <c r="D146" i="8"/>
  <c r="D59" i="8"/>
  <c r="D183" i="8"/>
  <c r="D154" i="8"/>
  <c r="G6" i="6"/>
  <c r="G7" i="6" s="1"/>
  <c r="G8" i="6" s="1"/>
  <c r="G9" i="6" s="1"/>
  <c r="G10" i="6" s="1"/>
  <c r="G11" i="6" s="1"/>
  <c r="G12" i="6" s="1"/>
  <c r="G13" i="6" s="1"/>
  <c r="G14" i="6" s="1"/>
  <c r="G15" i="6" s="1"/>
  <c r="F192" i="8"/>
  <c r="D47" i="8"/>
  <c r="D30" i="8"/>
  <c r="J55" i="2"/>
  <c r="F49" i="2"/>
  <c r="H74" i="2"/>
  <c r="J93" i="2"/>
  <c r="J45" i="2"/>
  <c r="D99" i="8"/>
  <c r="D91" i="8"/>
  <c r="F52" i="8"/>
  <c r="D69" i="8"/>
  <c r="F62" i="8"/>
  <c r="G64" i="2"/>
  <c r="G49" i="2"/>
  <c r="E11" i="9" s="1"/>
  <c r="F45" i="2"/>
  <c r="E74" i="2"/>
  <c r="F88" i="2"/>
  <c r="B50" i="9"/>
  <c r="F138" i="8"/>
  <c r="F139" i="8"/>
  <c r="F99" i="8"/>
  <c r="D79" i="8"/>
  <c r="I63" i="13"/>
  <c r="E34" i="8"/>
  <c r="F136" i="8"/>
  <c r="I103" i="13"/>
  <c r="D133" i="8"/>
  <c r="H151" i="13"/>
  <c r="H13" i="13"/>
  <c r="F95" i="8"/>
  <c r="E49" i="2"/>
  <c r="H45" i="2"/>
  <c r="G45" i="2"/>
  <c r="E7" i="9" s="1"/>
  <c r="J74" i="2"/>
  <c r="G74" i="2"/>
  <c r="D136" i="8"/>
  <c r="I144" i="13"/>
  <c r="E111" i="8"/>
  <c r="E165" i="8"/>
  <c r="D89" i="8"/>
  <c r="D153" i="8"/>
  <c r="D82" i="8"/>
  <c r="I96" i="13"/>
  <c r="D156" i="8"/>
  <c r="D174" i="8"/>
  <c r="I67" i="13"/>
  <c r="E132" i="8"/>
  <c r="F47" i="8"/>
  <c r="H115" i="13"/>
  <c r="L45" i="2"/>
  <c r="J64" i="2"/>
  <c r="E64" i="2"/>
  <c r="I49" i="2"/>
  <c r="I74" i="2"/>
  <c r="F74" i="2"/>
  <c r="H93" i="2"/>
  <c r="I153" i="13"/>
  <c r="E9" i="2"/>
  <c r="C34" i="10" s="1"/>
  <c r="D16" i="12" s="1"/>
  <c r="D144" i="8"/>
  <c r="H59" i="13"/>
  <c r="D106" i="8"/>
  <c r="D137" i="8"/>
  <c r="E125" i="8"/>
  <c r="I147" i="13"/>
  <c r="E25" i="8"/>
  <c r="D203" i="8"/>
  <c r="D161" i="8"/>
  <c r="D36" i="8"/>
  <c r="D84" i="8"/>
  <c r="F46" i="8"/>
  <c r="I177" i="13"/>
  <c r="I20" i="13"/>
  <c r="H196" i="13"/>
  <c r="E96" i="8"/>
  <c r="F42" i="2"/>
  <c r="E4" i="9"/>
  <c r="D8" i="8"/>
  <c r="B10" i="12"/>
  <c r="D121" i="8"/>
  <c r="D129" i="8"/>
  <c r="H139" i="13"/>
  <c r="F124" i="8"/>
  <c r="F182" i="13"/>
  <c r="F172" i="8"/>
  <c r="E124" i="8"/>
  <c r="I152" i="13"/>
  <c r="L42" i="2"/>
  <c r="J30" i="2"/>
  <c r="J101" i="12"/>
  <c r="D14" i="8"/>
  <c r="D118" i="8"/>
  <c r="D41" i="8"/>
  <c r="D105" i="8"/>
  <c r="E140" i="8"/>
  <c r="D123" i="8"/>
  <c r="D145" i="8"/>
  <c r="D40" i="8"/>
  <c r="F16" i="13"/>
  <c r="H14" i="13"/>
  <c r="E11" i="8"/>
  <c r="I18" i="13"/>
  <c r="F15" i="8"/>
  <c r="I110" i="13"/>
  <c r="E32" i="8"/>
  <c r="D58" i="8"/>
  <c r="H51" i="13"/>
  <c r="D49" i="8"/>
  <c r="E23" i="8"/>
  <c r="E73" i="8"/>
  <c r="D72" i="8"/>
  <c r="D155" i="8"/>
  <c r="B36" i="9"/>
  <c r="B57" i="9"/>
  <c r="E18" i="12"/>
  <c r="D4" i="4"/>
  <c r="B7" i="13" s="1"/>
  <c r="C21" i="10"/>
  <c r="D17" i="10"/>
  <c r="B1" i="13"/>
  <c r="E3" i="3"/>
  <c r="D2" i="4"/>
  <c r="F201" i="8"/>
  <c r="F10" i="13"/>
  <c r="F6" i="8"/>
  <c r="I9" i="13"/>
  <c r="E8" i="8"/>
  <c r="H11" i="13"/>
  <c r="F11" i="8"/>
  <c r="I14" i="13"/>
  <c r="D204" i="8"/>
  <c r="F207" i="13"/>
  <c r="I1" i="6"/>
  <c r="D194" i="8"/>
  <c r="F197" i="13"/>
  <c r="F102" i="8"/>
  <c r="I105" i="13"/>
  <c r="I21" i="13"/>
  <c r="F18" i="8"/>
  <c r="F204" i="8"/>
  <c r="I207" i="13"/>
  <c r="B25" i="9"/>
  <c r="F202" i="13"/>
  <c r="I16" i="13"/>
  <c r="B21" i="9"/>
  <c r="E6" i="8"/>
  <c r="H9" i="13"/>
  <c r="E21" i="9"/>
  <c r="F204" i="13"/>
  <c r="D201" i="8"/>
  <c r="H173" i="13"/>
  <c r="L44" i="2"/>
  <c r="F44" i="2"/>
  <c r="E6" i="9" s="1"/>
  <c r="D159" i="8"/>
  <c r="E17" i="8"/>
  <c r="H180" i="13"/>
  <c r="D188" i="8"/>
  <c r="D112" i="8"/>
  <c r="I44" i="2"/>
  <c r="D132" i="8"/>
  <c r="I188" i="13"/>
  <c r="E150" i="8"/>
  <c r="J44" i="2"/>
  <c r="G67" i="2"/>
  <c r="E29" i="9"/>
  <c r="D179" i="8"/>
  <c r="L67" i="2"/>
  <c r="D147" i="8"/>
  <c r="E200" i="8"/>
  <c r="H203" i="13"/>
  <c r="H197" i="13"/>
  <c r="G193" i="13"/>
  <c r="D190" i="8"/>
  <c r="F181" i="13"/>
  <c r="D178" i="8"/>
  <c r="F178" i="13"/>
  <c r="F175" i="13"/>
  <c r="D172" i="8"/>
  <c r="F172" i="13"/>
  <c r="D169" i="8"/>
  <c r="F158" i="8"/>
  <c r="I161" i="13"/>
  <c r="F153" i="8"/>
  <c r="I156" i="13"/>
  <c r="I112" i="13"/>
  <c r="F109" i="8"/>
  <c r="G107" i="13"/>
  <c r="D104" i="8"/>
  <c r="E98" i="8"/>
  <c r="H101" i="13"/>
  <c r="H100" i="13"/>
  <c r="E97" i="8"/>
  <c r="I76" i="13"/>
  <c r="F73" i="8"/>
  <c r="G74" i="13"/>
  <c r="D71" i="8"/>
  <c r="I15" i="13"/>
  <c r="H67" i="13"/>
  <c r="G105" i="13"/>
  <c r="D102" i="8"/>
  <c r="D128" i="8"/>
  <c r="F15" i="13"/>
  <c r="D12" i="8"/>
  <c r="D10" i="8"/>
  <c r="H18" i="13"/>
  <c r="F152" i="13"/>
  <c r="D149" i="8"/>
  <c r="G16" i="6"/>
  <c r="G17" i="6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16" i="6" s="1"/>
  <c r="G117" i="6" s="1"/>
  <c r="G118" i="6" s="1"/>
  <c r="G119" i="6" s="1"/>
  <c r="G120" i="6" s="1"/>
  <c r="G121" i="6" s="1"/>
  <c r="G122" i="6" s="1"/>
  <c r="G123" i="6" s="1"/>
  <c r="G124" i="6" s="1"/>
  <c r="G125" i="6" s="1"/>
  <c r="G126" i="6" s="1"/>
  <c r="G127" i="6" s="1"/>
  <c r="G128" i="6" s="1"/>
  <c r="G129" i="6" s="1"/>
  <c r="G130" i="6" s="1"/>
  <c r="G131" i="6" s="1"/>
  <c r="G132" i="6" s="1"/>
  <c r="G133" i="6" s="1"/>
  <c r="G134" i="6" s="1"/>
  <c r="G135" i="6" s="1"/>
  <c r="C55" i="3" l="1"/>
  <c r="C291" i="3"/>
  <c r="D291" i="3" s="1"/>
  <c r="C9" i="7"/>
  <c r="D9" i="7" s="1"/>
  <c r="D198" i="8"/>
  <c r="D158" i="8"/>
  <c r="D175" i="8"/>
  <c r="D83" i="8"/>
  <c r="C31" i="3"/>
  <c r="C457" i="3"/>
  <c r="C413" i="3"/>
  <c r="C231" i="3"/>
  <c r="C272" i="3"/>
  <c r="C29" i="3"/>
  <c r="C429" i="3"/>
  <c r="C70" i="3"/>
  <c r="C465" i="3"/>
  <c r="C108" i="3"/>
  <c r="C404" i="3"/>
  <c r="C175" i="3"/>
  <c r="C22" i="3"/>
  <c r="C45" i="3"/>
  <c r="C117" i="3"/>
  <c r="C367" i="3"/>
  <c r="C445" i="3"/>
  <c r="C32" i="3"/>
  <c r="C315" i="3"/>
  <c r="C458" i="3"/>
  <c r="C128" i="3"/>
  <c r="C339" i="3"/>
  <c r="C388" i="3"/>
  <c r="C135" i="3"/>
  <c r="C497" i="3"/>
  <c r="C443" i="3"/>
  <c r="C190" i="3"/>
  <c r="C14" i="3"/>
  <c r="C484" i="3"/>
  <c r="C98" i="3"/>
  <c r="C127" i="3"/>
  <c r="H127" i="3" s="1"/>
  <c r="C309" i="3"/>
  <c r="C105" i="3"/>
  <c r="C151" i="3"/>
  <c r="C246" i="3"/>
  <c r="C113" i="3"/>
  <c r="C269" i="3"/>
  <c r="C356" i="3"/>
  <c r="C402" i="3"/>
  <c r="C116" i="3"/>
  <c r="C119" i="3"/>
  <c r="C463" i="3"/>
  <c r="C421" i="3"/>
  <c r="C36" i="3"/>
  <c r="C247" i="3"/>
  <c r="C241" i="3"/>
  <c r="C485" i="3"/>
  <c r="C506" i="3"/>
  <c r="C129" i="3"/>
  <c r="C311" i="3"/>
  <c r="C209" i="3"/>
  <c r="C94" i="3"/>
  <c r="C435" i="3"/>
  <c r="C157" i="3"/>
  <c r="C8" i="3"/>
  <c r="C236" i="3"/>
  <c r="C438" i="3"/>
  <c r="C440" i="3"/>
  <c r="C201" i="3"/>
  <c r="C232" i="3"/>
  <c r="F133" i="8"/>
  <c r="I136" i="13"/>
  <c r="C255" i="3"/>
  <c r="C192" i="3"/>
  <c r="C131" i="3"/>
  <c r="F132" i="8"/>
  <c r="I135" i="13"/>
  <c r="C54" i="3"/>
  <c r="C33" i="3"/>
  <c r="C44" i="3"/>
  <c r="C419" i="3"/>
  <c r="C501" i="3"/>
  <c r="C149" i="3"/>
  <c r="C307" i="3"/>
  <c r="C40" i="3"/>
  <c r="D55" i="3"/>
  <c r="F55" i="3"/>
  <c r="G55" i="3"/>
  <c r="H55" i="3"/>
  <c r="C15" i="7"/>
  <c r="D15" i="7" s="1"/>
  <c r="E15" i="7" s="1"/>
  <c r="C6" i="7"/>
  <c r="C27" i="7"/>
  <c r="C16" i="7"/>
  <c r="D16" i="7" s="1"/>
  <c r="C21" i="7"/>
  <c r="C14" i="7"/>
  <c r="D14" i="7" s="1"/>
  <c r="E14" i="7" s="1"/>
  <c r="G160" i="13"/>
  <c r="D157" i="8"/>
  <c r="I30" i="13"/>
  <c r="F27" i="8"/>
  <c r="C73" i="3"/>
  <c r="C176" i="3"/>
  <c r="C447" i="3"/>
  <c r="E291" i="3"/>
  <c r="F291" i="3"/>
  <c r="G291" i="3"/>
  <c r="C203" i="3"/>
  <c r="C75" i="3"/>
  <c r="C184" i="3"/>
  <c r="C196" i="3"/>
  <c r="H291" i="3"/>
  <c r="E55" i="3"/>
  <c r="C121" i="3"/>
  <c r="C301" i="3"/>
  <c r="C471" i="3"/>
  <c r="G20" i="13"/>
  <c r="D17" i="8"/>
  <c r="F21" i="13"/>
  <c r="D18" i="8"/>
  <c r="C10" i="7"/>
  <c r="C11" i="7"/>
  <c r="D11" i="7" s="1"/>
  <c r="E11" i="7" s="1"/>
  <c r="G11" i="7" s="1"/>
  <c r="C191" i="3"/>
  <c r="H191" i="3" s="1"/>
  <c r="C505" i="3"/>
  <c r="H505" i="3" s="1"/>
  <c r="C293" i="3"/>
  <c r="C415" i="3"/>
  <c r="C346" i="3"/>
  <c r="C178" i="3"/>
  <c r="C368" i="3"/>
  <c r="C95" i="3"/>
  <c r="C146" i="3"/>
  <c r="C302" i="3"/>
  <c r="C285" i="3"/>
  <c r="C490" i="3"/>
  <c r="C313" i="3"/>
  <c r="C472" i="3"/>
  <c r="C101" i="3"/>
  <c r="C74" i="3"/>
  <c r="C39" i="3"/>
  <c r="C20" i="3"/>
  <c r="C264" i="3"/>
  <c r="C365" i="3"/>
  <c r="C122" i="3"/>
  <c r="C243" i="3"/>
  <c r="C426" i="3"/>
  <c r="C452" i="3"/>
  <c r="C424" i="3"/>
  <c r="C215" i="3"/>
  <c r="C164" i="3"/>
  <c r="C41" i="3"/>
  <c r="C210" i="3"/>
  <c r="C252" i="3"/>
  <c r="C72" i="3"/>
  <c r="C234" i="3"/>
  <c r="C125" i="3"/>
  <c r="C30" i="3"/>
  <c r="C503" i="3"/>
  <c r="C86" i="3"/>
  <c r="C499" i="3"/>
  <c r="C352" i="3"/>
  <c r="C208" i="3"/>
  <c r="C431" i="3"/>
  <c r="C162" i="3"/>
  <c r="C277" i="3"/>
  <c r="D277" i="3" s="1"/>
  <c r="C248" i="3"/>
  <c r="C281" i="3"/>
  <c r="C478" i="3"/>
  <c r="C480" i="3"/>
  <c r="C78" i="3"/>
  <c r="C171" i="3"/>
  <c r="C188" i="3"/>
  <c r="C245" i="3"/>
  <c r="C386" i="3"/>
  <c r="C370" i="3"/>
  <c r="C316" i="3"/>
  <c r="C273" i="3"/>
  <c r="C360" i="3"/>
  <c r="C56" i="3"/>
  <c r="C80" i="3"/>
  <c r="D80" i="3" s="1"/>
  <c r="C181" i="3"/>
  <c r="C251" i="3"/>
  <c r="D251" i="3" s="1"/>
  <c r="C276" i="3"/>
  <c r="C91" i="3"/>
  <c r="H91" i="3" s="1"/>
  <c r="C305" i="3"/>
  <c r="C420" i="3"/>
  <c r="F420" i="3" s="1"/>
  <c r="C68" i="3"/>
  <c r="C489" i="3"/>
  <c r="H489" i="3" s="1"/>
  <c r="C326" i="3"/>
  <c r="C344" i="3"/>
  <c r="C223" i="3"/>
  <c r="C136" i="3"/>
  <c r="C439" i="3"/>
  <c r="C64" i="3"/>
  <c r="C383" i="3"/>
  <c r="C287" i="3"/>
  <c r="C418" i="3"/>
  <c r="C76" i="3"/>
  <c r="C221" i="3"/>
  <c r="C500" i="3"/>
  <c r="C354" i="3"/>
  <c r="C37" i="3"/>
  <c r="C189" i="3"/>
  <c r="C384" i="3"/>
  <c r="C414" i="3"/>
  <c r="C432" i="3"/>
  <c r="C275" i="3"/>
  <c r="C224" i="3"/>
  <c r="C179" i="3"/>
  <c r="C19" i="3"/>
  <c r="C63" i="3"/>
  <c r="C207" i="3"/>
  <c r="G207" i="3" s="1"/>
  <c r="C92" i="3"/>
  <c r="C336" i="3"/>
  <c r="E336" i="3" s="1"/>
  <c r="C382" i="3"/>
  <c r="C422" i="3"/>
  <c r="C65" i="3"/>
  <c r="C244" i="3"/>
  <c r="H244" i="3" s="1"/>
  <c r="C361" i="3"/>
  <c r="C115" i="3"/>
  <c r="H115" i="3" s="1"/>
  <c r="C220" i="3"/>
  <c r="C202" i="3"/>
  <c r="C317" i="3"/>
  <c r="C141" i="3"/>
  <c r="C148" i="3"/>
  <c r="H148" i="3" s="1"/>
  <c r="C24" i="3"/>
  <c r="C303" i="3"/>
  <c r="C259" i="3"/>
  <c r="C228" i="3"/>
  <c r="C441" i="3"/>
  <c r="C475" i="3"/>
  <c r="C214" i="3"/>
  <c r="C385" i="3"/>
  <c r="C502" i="3"/>
  <c r="C13" i="3"/>
  <c r="C140" i="3"/>
  <c r="C357" i="3"/>
  <c r="C387" i="3"/>
  <c r="C161" i="3"/>
  <c r="C459" i="3"/>
  <c r="C49" i="3"/>
  <c r="C299" i="3"/>
  <c r="C167" i="3"/>
  <c r="C126" i="3"/>
  <c r="C106" i="3"/>
  <c r="C329" i="3"/>
  <c r="C25" i="3"/>
  <c r="C319" i="3"/>
  <c r="C448" i="3"/>
  <c r="C364" i="3"/>
  <c r="C10" i="3"/>
  <c r="C257" i="3"/>
  <c r="C321" i="3"/>
  <c r="C423" i="3"/>
  <c r="C114" i="3"/>
  <c r="C373" i="3"/>
  <c r="C261" i="3"/>
  <c r="C46" i="3"/>
  <c r="C71" i="3"/>
  <c r="C456" i="3"/>
  <c r="C282" i="3"/>
  <c r="C35" i="3"/>
  <c r="C327" i="3"/>
  <c r="C222" i="3"/>
  <c r="C504" i="3"/>
  <c r="C492" i="3"/>
  <c r="C144" i="3"/>
  <c r="C212" i="3"/>
  <c r="C34" i="3"/>
  <c r="C341" i="3"/>
  <c r="C493" i="3"/>
  <c r="C138" i="3"/>
  <c r="C455" i="3"/>
  <c r="C59" i="3"/>
  <c r="F59" i="3" s="1"/>
  <c r="C185" i="3"/>
  <c r="H185" i="3" s="1"/>
  <c r="C186" i="3"/>
  <c r="C240" i="3"/>
  <c r="C407" i="3"/>
  <c r="C158" i="3"/>
  <c r="C289" i="3"/>
  <c r="C286" i="3"/>
  <c r="C260" i="3"/>
  <c r="C437" i="3"/>
  <c r="G437" i="3" s="1"/>
  <c r="C156" i="3"/>
  <c r="C322" i="3"/>
  <c r="C199" i="3"/>
  <c r="C87" i="3"/>
  <c r="C498" i="3"/>
  <c r="C375" i="3"/>
  <c r="C393" i="3"/>
  <c r="C474" i="3"/>
  <c r="C50" i="3"/>
  <c r="C292" i="3"/>
  <c r="C476" i="3"/>
  <c r="C262" i="3"/>
  <c r="C268" i="3"/>
  <c r="C69" i="3"/>
  <c r="C494" i="3"/>
  <c r="C349" i="3"/>
  <c r="C377" i="3"/>
  <c r="C380" i="3"/>
  <c r="C328" i="3"/>
  <c r="C496" i="3"/>
  <c r="C213" i="3"/>
  <c r="C204" i="3"/>
  <c r="C7" i="3"/>
  <c r="C237" i="3"/>
  <c r="C399" i="3"/>
  <c r="C26" i="3"/>
  <c r="C238" i="3"/>
  <c r="C97" i="3"/>
  <c r="C9" i="3"/>
  <c r="C266" i="3"/>
  <c r="C233" i="3"/>
  <c r="C487" i="3"/>
  <c r="C337" i="3"/>
  <c r="C374" i="3"/>
  <c r="C43" i="3"/>
  <c r="C446" i="3"/>
  <c r="C460" i="3"/>
  <c r="C142" i="3"/>
  <c r="C253" i="3"/>
  <c r="C206" i="3"/>
  <c r="C417" i="3"/>
  <c r="H10" i="13"/>
  <c r="E7" i="8"/>
  <c r="I201" i="13"/>
  <c r="F198" i="8"/>
  <c r="I170" i="13"/>
  <c r="F167" i="8"/>
  <c r="G129" i="13"/>
  <c r="D126" i="8"/>
  <c r="I97" i="13"/>
  <c r="F94" i="8"/>
  <c r="F81" i="13"/>
  <c r="D78" i="8"/>
  <c r="C182" i="3"/>
  <c r="C389" i="3"/>
  <c r="C454" i="3"/>
  <c r="F454" i="3" s="1"/>
  <c r="F18" i="13"/>
  <c r="D15" i="8"/>
  <c r="C85" i="3"/>
  <c r="C110" i="3"/>
  <c r="C12" i="7"/>
  <c r="D12" i="7" s="1"/>
  <c r="C353" i="3"/>
  <c r="D185" i="8"/>
  <c r="F188" i="13"/>
  <c r="D16" i="8"/>
  <c r="G19" i="13"/>
  <c r="C26" i="7"/>
  <c r="D26" i="7" s="1"/>
  <c r="E26" i="7" s="1"/>
  <c r="C8" i="7"/>
  <c r="D8" i="7" s="1"/>
  <c r="F8" i="7" s="1"/>
  <c r="C23" i="7"/>
  <c r="D23" i="7" s="1"/>
  <c r="C20" i="7"/>
  <c r="D20" i="7" s="1"/>
  <c r="C19" i="7"/>
  <c r="D19" i="7" s="1"/>
  <c r="F19" i="7" s="1"/>
  <c r="C5" i="7"/>
  <c r="D5" i="7" s="1"/>
  <c r="E5" i="7" s="1"/>
  <c r="C22" i="7"/>
  <c r="D22" i="7" s="1"/>
  <c r="D192" i="8"/>
  <c r="G195" i="13"/>
  <c r="F177" i="8"/>
  <c r="I180" i="13"/>
  <c r="G16" i="13"/>
  <c r="D13" i="8"/>
  <c r="G198" i="13"/>
  <c r="D195" i="8"/>
  <c r="G196" i="13"/>
  <c r="D193" i="8"/>
  <c r="H202" i="13"/>
  <c r="E199" i="8"/>
  <c r="H16" i="13"/>
  <c r="E13" i="8"/>
  <c r="D7" i="8"/>
  <c r="B14" i="9"/>
  <c r="I140" i="13"/>
  <c r="F137" i="8"/>
  <c r="I119" i="13"/>
  <c r="F116" i="8"/>
  <c r="F93" i="13"/>
  <c r="D90" i="8"/>
  <c r="G78" i="13"/>
  <c r="D75" i="8"/>
  <c r="E16" i="8"/>
  <c r="H19" i="13"/>
  <c r="E190" i="8"/>
  <c r="H193" i="13"/>
  <c r="H80" i="13"/>
  <c r="E77" i="8"/>
  <c r="B26" i="9"/>
  <c r="F203" i="13"/>
  <c r="D200" i="8"/>
  <c r="D199" i="8"/>
  <c r="G202" i="13"/>
  <c r="G133" i="13"/>
  <c r="D130" i="8"/>
  <c r="H87" i="13"/>
  <c r="E84" i="8"/>
  <c r="B19" i="9"/>
  <c r="F200" i="8"/>
  <c r="E156" i="8"/>
  <c r="H159" i="13"/>
  <c r="E154" i="8"/>
  <c r="H157" i="13"/>
  <c r="H154" i="13"/>
  <c r="E151" i="8"/>
  <c r="G88" i="13"/>
  <c r="D85" i="8"/>
  <c r="F73" i="13"/>
  <c r="D70" i="8"/>
  <c r="C25" i="7"/>
  <c r="C3" i="7"/>
  <c r="C4" i="7"/>
  <c r="D4" i="7" s="1"/>
  <c r="F4" i="7" s="1"/>
  <c r="C7" i="7"/>
  <c r="D7" i="7" s="1"/>
  <c r="F12" i="13"/>
  <c r="D9" i="8"/>
  <c r="I199" i="13"/>
  <c r="F196" i="8"/>
  <c r="E114" i="8"/>
  <c r="H117" i="13"/>
  <c r="D109" i="8"/>
  <c r="D81" i="8"/>
  <c r="G55" i="13"/>
  <c r="D98" i="8"/>
  <c r="D197" i="8"/>
  <c r="F200" i="13"/>
  <c r="D103" i="8"/>
  <c r="H47" i="13"/>
  <c r="D92" i="8"/>
  <c r="F156" i="8"/>
  <c r="D171" i="8"/>
  <c r="D31" i="8"/>
  <c r="J48" i="2"/>
  <c r="F48" i="2"/>
  <c r="E10" i="9" s="1"/>
  <c r="G48" i="2"/>
  <c r="E60" i="8"/>
  <c r="H48" i="2"/>
  <c r="G136" i="6"/>
  <c r="G137" i="6" s="1"/>
  <c r="G138" i="6" s="1"/>
  <c r="G139" i="6" s="1"/>
  <c r="G140" i="6" s="1"/>
  <c r="G141" i="6" s="1"/>
  <c r="G142" i="6" s="1"/>
  <c r="G143" i="6" s="1"/>
  <c r="G144" i="6" s="1"/>
  <c r="G145" i="6" s="1"/>
  <c r="G146" i="6" s="1"/>
  <c r="G147" i="6" s="1"/>
  <c r="G148" i="6" s="1"/>
  <c r="G149" i="6" s="1"/>
  <c r="G150" i="6" s="1"/>
  <c r="G151" i="6" s="1"/>
  <c r="G152" i="6" s="1"/>
  <c r="G153" i="6" s="1"/>
  <c r="G154" i="6" s="1"/>
  <c r="G155" i="6" s="1"/>
  <c r="G156" i="6" s="1"/>
  <c r="G157" i="6" s="1"/>
  <c r="G158" i="6" s="1"/>
  <c r="G159" i="6" s="1"/>
  <c r="G160" i="6" s="1"/>
  <c r="G161" i="6" s="1"/>
  <c r="G162" i="6" s="1"/>
  <c r="G163" i="6" s="1"/>
  <c r="G164" i="6" s="1"/>
  <c r="G165" i="6" s="1"/>
  <c r="G166" i="6" s="1"/>
  <c r="G167" i="6" s="1"/>
  <c r="G168" i="6" s="1"/>
  <c r="G169" i="6" s="1"/>
  <c r="G170" i="6" s="1"/>
  <c r="G171" i="6" s="1"/>
  <c r="G172" i="6" s="1"/>
  <c r="G173" i="6" s="1"/>
  <c r="G174" i="6" s="1"/>
  <c r="G175" i="6" s="1"/>
  <c r="G176" i="6" s="1"/>
  <c r="G177" i="6" s="1"/>
  <c r="G178" i="6" s="1"/>
  <c r="G179" i="6" s="1"/>
  <c r="G180" i="6" s="1"/>
  <c r="G181" i="6" s="1"/>
  <c r="G182" i="6" s="1"/>
  <c r="G183" i="6" s="1"/>
  <c r="G184" i="6" s="1"/>
  <c r="G185" i="6" s="1"/>
  <c r="G186" i="6" s="1"/>
  <c r="G187" i="6" s="1"/>
  <c r="G188" i="6" s="1"/>
  <c r="G189" i="6" s="1"/>
  <c r="G190" i="6" s="1"/>
  <c r="G191" i="6" s="1"/>
  <c r="G192" i="6" s="1"/>
  <c r="G193" i="6" s="1"/>
  <c r="G194" i="6" s="1"/>
  <c r="G195" i="6" s="1"/>
  <c r="G196" i="6" s="1"/>
  <c r="G197" i="6" s="1"/>
  <c r="G198" i="6" s="1"/>
  <c r="G199" i="6" s="1"/>
  <c r="G200" i="6" s="1"/>
  <c r="G201" i="6" s="1"/>
  <c r="G202" i="6" s="1"/>
  <c r="G203" i="6" s="1"/>
  <c r="G204" i="6" s="1"/>
  <c r="G205" i="6" s="1"/>
  <c r="G206" i="6" s="1"/>
  <c r="G207" i="6" s="1"/>
  <c r="G208" i="6" s="1"/>
  <c r="G209" i="6" s="1"/>
  <c r="G210" i="6" s="1"/>
  <c r="G211" i="6" s="1"/>
  <c r="G212" i="6" s="1"/>
  <c r="G213" i="6" s="1"/>
  <c r="G214" i="6" s="1"/>
  <c r="G215" i="6" s="1"/>
  <c r="G216" i="6" s="1"/>
  <c r="G217" i="6" s="1"/>
  <c r="G218" i="6" s="1"/>
  <c r="G219" i="6" s="1"/>
  <c r="G220" i="6" s="1"/>
  <c r="G221" i="6" s="1"/>
  <c r="G222" i="6" s="1"/>
  <c r="G223" i="6" s="1"/>
  <c r="G224" i="6" s="1"/>
  <c r="G225" i="6" s="1"/>
  <c r="G226" i="6" s="1"/>
  <c r="G227" i="6" s="1"/>
  <c r="G228" i="6" s="1"/>
  <c r="G229" i="6" s="1"/>
  <c r="G230" i="6" s="1"/>
  <c r="G231" i="6" s="1"/>
  <c r="G232" i="6" s="1"/>
  <c r="G233" i="6" s="1"/>
  <c r="G234" i="6" s="1"/>
  <c r="G235" i="6" s="1"/>
  <c r="G236" i="6" s="1"/>
  <c r="G237" i="6" s="1"/>
  <c r="G238" i="6" s="1"/>
  <c r="G239" i="6" s="1"/>
  <c r="G240" i="6" s="1"/>
  <c r="G241" i="6" s="1"/>
  <c r="G242" i="6" s="1"/>
  <c r="G243" i="6" s="1"/>
  <c r="G244" i="6" s="1"/>
  <c r="G245" i="6" s="1"/>
  <c r="G246" i="6" s="1"/>
  <c r="G247" i="6" s="1"/>
  <c r="G248" i="6" s="1"/>
  <c r="G249" i="6" s="1"/>
  <c r="G250" i="6" s="1"/>
  <c r="G251" i="6" s="1"/>
  <c r="G252" i="6" s="1"/>
  <c r="G253" i="6" s="1"/>
  <c r="G254" i="6" s="1"/>
  <c r="G255" i="6" s="1"/>
  <c r="G256" i="6" s="1"/>
  <c r="G257" i="6" s="1"/>
  <c r="G258" i="6" s="1"/>
  <c r="G259" i="6" s="1"/>
  <c r="G260" i="6" s="1"/>
  <c r="G261" i="6" s="1"/>
  <c r="G262" i="6" s="1"/>
  <c r="G263" i="6" s="1"/>
  <c r="G264" i="6" s="1"/>
  <c r="G265" i="6" s="1"/>
  <c r="G266" i="6" s="1"/>
  <c r="G267" i="6" s="1"/>
  <c r="G268" i="6" s="1"/>
  <c r="G269" i="6" s="1"/>
  <c r="G270" i="6" s="1"/>
  <c r="G271" i="6" s="1"/>
  <c r="G272" i="6" s="1"/>
  <c r="G273" i="6" s="1"/>
  <c r="G274" i="6" s="1"/>
  <c r="G275" i="6" s="1"/>
  <c r="G276" i="6" s="1"/>
  <c r="G277" i="6" s="1"/>
  <c r="G278" i="6" s="1"/>
  <c r="G279" i="6" s="1"/>
  <c r="G280" i="6" s="1"/>
  <c r="G281" i="6" s="1"/>
  <c r="G282" i="6" s="1"/>
  <c r="G283" i="6" s="1"/>
  <c r="G284" i="6" s="1"/>
  <c r="G285" i="6" s="1"/>
  <c r="G286" i="6" s="1"/>
  <c r="G287" i="6" s="1"/>
  <c r="G288" i="6" s="1"/>
  <c r="G289" i="6" s="1"/>
  <c r="G290" i="6" s="1"/>
  <c r="G291" i="6" s="1"/>
  <c r="G292" i="6" s="1"/>
  <c r="G293" i="6" s="1"/>
  <c r="G294" i="6" s="1"/>
  <c r="G295" i="6" s="1"/>
  <c r="G296" i="6" s="1"/>
  <c r="G297" i="6" s="1"/>
  <c r="G298" i="6" s="1"/>
  <c r="G299" i="6" s="1"/>
  <c r="G300" i="6" s="1"/>
  <c r="G301" i="6" s="1"/>
  <c r="G302" i="6" s="1"/>
  <c r="G303" i="6" s="1"/>
  <c r="G304" i="6" s="1"/>
  <c r="G305" i="6" s="1"/>
  <c r="G306" i="6" s="1"/>
  <c r="G307" i="6" s="1"/>
  <c r="G308" i="6" s="1"/>
  <c r="G309" i="6" s="1"/>
  <c r="G310" i="6" s="1"/>
  <c r="G311" i="6" s="1"/>
  <c r="G312" i="6" s="1"/>
  <c r="G313" i="6" s="1"/>
  <c r="G314" i="6" s="1"/>
  <c r="G315" i="6" s="1"/>
  <c r="G316" i="6" s="1"/>
  <c r="G317" i="6" s="1"/>
  <c r="G318" i="6" s="1"/>
  <c r="G319" i="6" s="1"/>
  <c r="G320" i="6" s="1"/>
  <c r="G321" i="6" s="1"/>
  <c r="G322" i="6" s="1"/>
  <c r="G323" i="6" s="1"/>
  <c r="G324" i="6" s="1"/>
  <c r="G325" i="6" s="1"/>
  <c r="G326" i="6" s="1"/>
  <c r="G327" i="6" s="1"/>
  <c r="G328" i="6" s="1"/>
  <c r="G329" i="6" s="1"/>
  <c r="G330" i="6" s="1"/>
  <c r="G331" i="6" s="1"/>
  <c r="G332" i="6" s="1"/>
  <c r="G333" i="6" s="1"/>
  <c r="G334" i="6" s="1"/>
  <c r="G335" i="6" s="1"/>
  <c r="G336" i="6" s="1"/>
  <c r="G337" i="6" s="1"/>
  <c r="G338" i="6" s="1"/>
  <c r="G339" i="6" s="1"/>
  <c r="G340" i="6" s="1"/>
  <c r="G341" i="6" s="1"/>
  <c r="G342" i="6" s="1"/>
  <c r="G343" i="6" s="1"/>
  <c r="G344" i="6" s="1"/>
  <c r="G345" i="6" s="1"/>
  <c r="G346" i="6" s="1"/>
  <c r="G347" i="6" s="1"/>
  <c r="G348" i="6" s="1"/>
  <c r="G349" i="6" s="1"/>
  <c r="G350" i="6" s="1"/>
  <c r="G351" i="6" s="1"/>
  <c r="G352" i="6" s="1"/>
  <c r="G353" i="6" s="1"/>
  <c r="G354" i="6" s="1"/>
  <c r="G355" i="6" s="1"/>
  <c r="G9" i="11"/>
  <c r="I9" i="11" s="1"/>
  <c r="K9" i="11" s="1"/>
  <c r="M9" i="11" s="1"/>
  <c r="F21" i="11"/>
  <c r="H21" i="11" s="1"/>
  <c r="J21" i="11" s="1"/>
  <c r="L21" i="11" s="1"/>
  <c r="F10" i="11"/>
  <c r="H10" i="11" s="1"/>
  <c r="J10" i="11" s="1"/>
  <c r="L10" i="11" s="1"/>
  <c r="G28" i="11"/>
  <c r="I28" i="11" s="1"/>
  <c r="K28" i="11" s="1"/>
  <c r="M28" i="11" s="1"/>
  <c r="F9" i="11"/>
  <c r="H9" i="11" s="1"/>
  <c r="J9" i="11" s="1"/>
  <c r="L9" i="11" s="1"/>
  <c r="F244" i="3"/>
  <c r="D382" i="3"/>
  <c r="E382" i="3"/>
  <c r="H382" i="3"/>
  <c r="H326" i="3"/>
  <c r="E326" i="3"/>
  <c r="G326" i="3"/>
  <c r="E489" i="3"/>
  <c r="E68" i="3"/>
  <c r="D68" i="3"/>
  <c r="G68" i="3"/>
  <c r="F68" i="3"/>
  <c r="H68" i="3"/>
  <c r="E420" i="3"/>
  <c r="D420" i="3"/>
  <c r="G305" i="3"/>
  <c r="F305" i="3"/>
  <c r="D305" i="3"/>
  <c r="E305" i="3"/>
  <c r="H305" i="3"/>
  <c r="F91" i="3"/>
  <c r="G91" i="3"/>
  <c r="D91" i="3"/>
  <c r="E91" i="3"/>
  <c r="E276" i="3"/>
  <c r="D276" i="3"/>
  <c r="F276" i="3"/>
  <c r="G13" i="11"/>
  <c r="I13" i="11" s="1"/>
  <c r="K13" i="11" s="1"/>
  <c r="M13" i="11" s="1"/>
  <c r="D65" i="3"/>
  <c r="H65" i="3"/>
  <c r="G65" i="3"/>
  <c r="F65" i="3"/>
  <c r="G344" i="3"/>
  <c r="H344" i="3"/>
  <c r="D344" i="3"/>
  <c r="F344" i="3"/>
  <c r="E344" i="3"/>
  <c r="E25" i="11"/>
  <c r="G25" i="11" s="1"/>
  <c r="I25" i="11" s="1"/>
  <c r="K25" i="11" s="1"/>
  <c r="M25" i="11" s="1"/>
  <c r="G34" i="11"/>
  <c r="I34" i="11" s="1"/>
  <c r="K34" i="11" s="1"/>
  <c r="M34" i="11" s="1"/>
  <c r="F32" i="11"/>
  <c r="H32" i="11" s="1"/>
  <c r="J32" i="11" s="1"/>
  <c r="L32" i="11" s="1"/>
  <c r="H422" i="3"/>
  <c r="F422" i="3"/>
  <c r="E422" i="3"/>
  <c r="G422" i="3"/>
  <c r="D422" i="3"/>
  <c r="H223" i="3"/>
  <c r="D223" i="3"/>
  <c r="F223" i="3"/>
  <c r="G223" i="3"/>
  <c r="E223" i="3"/>
  <c r="F6" i="11"/>
  <c r="H6" i="11" s="1"/>
  <c r="J6" i="11" s="1"/>
  <c r="L6" i="11" s="1"/>
  <c r="F17" i="11"/>
  <c r="H17" i="11" s="1"/>
  <c r="J17" i="11" s="1"/>
  <c r="L17" i="11" s="1"/>
  <c r="F23" i="11"/>
  <c r="H23" i="11" s="1"/>
  <c r="J23" i="11" s="1"/>
  <c r="L23" i="11" s="1"/>
  <c r="F26" i="11"/>
  <c r="H26" i="11" s="1"/>
  <c r="J26" i="11" s="1"/>
  <c r="L26" i="11" s="1"/>
  <c r="G382" i="3"/>
  <c r="E14" i="11"/>
  <c r="G14" i="11" s="1"/>
  <c r="I14" i="11" s="1"/>
  <c r="K14" i="11" s="1"/>
  <c r="M14" i="11" s="1"/>
  <c r="F361" i="3"/>
  <c r="E361" i="3"/>
  <c r="G361" i="3"/>
  <c r="H361" i="3"/>
  <c r="D361" i="3"/>
  <c r="G136" i="3"/>
  <c r="F136" i="3"/>
  <c r="H136" i="3"/>
  <c r="E33" i="11"/>
  <c r="G33" i="11" s="1"/>
  <c r="I33" i="11" s="1"/>
  <c r="K33" i="11" s="1"/>
  <c r="M33" i="11" s="1"/>
  <c r="E17" i="11"/>
  <c r="G17" i="11" s="1"/>
  <c r="I17" i="11" s="1"/>
  <c r="K17" i="11" s="1"/>
  <c r="M17" i="11" s="1"/>
  <c r="F33" i="11"/>
  <c r="H33" i="11" s="1"/>
  <c r="J33" i="11" s="1"/>
  <c r="L33" i="11" s="1"/>
  <c r="F28" i="11"/>
  <c r="H28" i="11" s="1"/>
  <c r="J28" i="11" s="1"/>
  <c r="L28" i="11" s="1"/>
  <c r="E27" i="11"/>
  <c r="G27" i="11" s="1"/>
  <c r="I27" i="11" s="1"/>
  <c r="K27" i="11" s="1"/>
  <c r="M27" i="11" s="1"/>
  <c r="G15" i="11"/>
  <c r="I15" i="11" s="1"/>
  <c r="K15" i="11" s="1"/>
  <c r="M15" i="11" s="1"/>
  <c r="E12" i="11"/>
  <c r="G12" i="11" s="1"/>
  <c r="I12" i="11" s="1"/>
  <c r="K12" i="11" s="1"/>
  <c r="M12" i="11" s="1"/>
  <c r="F382" i="3"/>
  <c r="E21" i="11"/>
  <c r="G21" i="11" s="1"/>
  <c r="I21" i="11" s="1"/>
  <c r="K21" i="11" s="1"/>
  <c r="M21" i="11" s="1"/>
  <c r="F18" i="11"/>
  <c r="H18" i="11" s="1"/>
  <c r="J18" i="11" s="1"/>
  <c r="L18" i="11" s="1"/>
  <c r="E92" i="3"/>
  <c r="F92" i="3"/>
  <c r="G92" i="3"/>
  <c r="D92" i="3"/>
  <c r="H92" i="3"/>
  <c r="G7" i="11"/>
  <c r="I7" i="11" s="1"/>
  <c r="K7" i="11" s="1"/>
  <c r="M7" i="11" s="1"/>
  <c r="F20" i="11"/>
  <c r="H20" i="11" s="1"/>
  <c r="J20" i="11" s="1"/>
  <c r="L20" i="11" s="1"/>
  <c r="F11" i="11"/>
  <c r="H11" i="11" s="1"/>
  <c r="J11" i="11" s="1"/>
  <c r="L11" i="11" s="1"/>
  <c r="E10" i="11"/>
  <c r="G10" i="11" s="1"/>
  <c r="I10" i="11" s="1"/>
  <c r="K10" i="11" s="1"/>
  <c r="M10" i="11" s="1"/>
  <c r="F22" i="11"/>
  <c r="H22" i="11" s="1"/>
  <c r="J22" i="11" s="1"/>
  <c r="L22" i="11" s="1"/>
  <c r="F27" i="11"/>
  <c r="H27" i="11" s="1"/>
  <c r="J27" i="11" s="1"/>
  <c r="L27" i="11" s="1"/>
  <c r="F15" i="11"/>
  <c r="H15" i="11" s="1"/>
  <c r="J15" i="11" s="1"/>
  <c r="L15" i="11" s="1"/>
  <c r="F36" i="11"/>
  <c r="H36" i="11" s="1"/>
  <c r="J36" i="11" s="1"/>
  <c r="L36" i="11" s="1"/>
  <c r="G22" i="11"/>
  <c r="I22" i="11" s="1"/>
  <c r="K22" i="11" s="1"/>
  <c r="M22" i="11" s="1"/>
  <c r="F326" i="3"/>
  <c r="E65" i="3"/>
  <c r="G24" i="11"/>
  <c r="I24" i="11" s="1"/>
  <c r="K24" i="11" s="1"/>
  <c r="M24" i="11" s="1"/>
  <c r="E19" i="11"/>
  <c r="G19" i="11" s="1"/>
  <c r="I19" i="11" s="1"/>
  <c r="K19" i="11" s="1"/>
  <c r="M19" i="11" s="1"/>
  <c r="H336" i="3"/>
  <c r="D336" i="3"/>
  <c r="G336" i="3"/>
  <c r="F336" i="3"/>
  <c r="G36" i="11"/>
  <c r="I36" i="11" s="1"/>
  <c r="K36" i="11" s="1"/>
  <c r="M36" i="11" s="1"/>
  <c r="F19" i="11"/>
  <c r="H19" i="11" s="1"/>
  <c r="J19" i="11" s="1"/>
  <c r="L19" i="11" s="1"/>
  <c r="F14" i="11"/>
  <c r="H14" i="11" s="1"/>
  <c r="J14" i="11" s="1"/>
  <c r="L14" i="11" s="1"/>
  <c r="F13" i="11"/>
  <c r="H13" i="11" s="1"/>
  <c r="J13" i="11" s="1"/>
  <c r="L13" i="11" s="1"/>
  <c r="F12" i="11"/>
  <c r="H12" i="11" s="1"/>
  <c r="J12" i="11" s="1"/>
  <c r="L12" i="11" s="1"/>
  <c r="G32" i="11"/>
  <c r="I32" i="11" s="1"/>
  <c r="K32" i="11" s="1"/>
  <c r="M32" i="11" s="1"/>
  <c r="F35" i="11"/>
  <c r="H35" i="11" s="1"/>
  <c r="J35" i="11" s="1"/>
  <c r="L35" i="11" s="1"/>
  <c r="E35" i="11"/>
  <c r="G35" i="11" s="1"/>
  <c r="I35" i="11" s="1"/>
  <c r="K35" i="11" s="1"/>
  <c r="M35" i="11" s="1"/>
  <c r="D326" i="3"/>
  <c r="D244" i="3"/>
  <c r="G11" i="11"/>
  <c r="I11" i="11" s="1"/>
  <c r="K11" i="11" s="1"/>
  <c r="M11" i="11" s="1"/>
  <c r="F181" i="3"/>
  <c r="G15" i="7"/>
  <c r="F15" i="7"/>
  <c r="G251" i="3"/>
  <c r="F16" i="7"/>
  <c r="E16" i="7"/>
  <c r="F14" i="7"/>
  <c r="G14" i="7"/>
  <c r="E8" i="7"/>
  <c r="G8" i="7" s="1"/>
  <c r="F26" i="7"/>
  <c r="G26" i="7"/>
  <c r="F11" i="7"/>
  <c r="E251" i="3"/>
  <c r="F251" i="3"/>
  <c r="H251" i="3"/>
  <c r="E181" i="3"/>
  <c r="G181" i="3"/>
  <c r="F437" i="3"/>
  <c r="E437" i="3"/>
  <c r="D437" i="3"/>
  <c r="H437" i="3"/>
  <c r="G417" i="3"/>
  <c r="F56" i="3"/>
  <c r="D293" i="3"/>
  <c r="H293" i="3"/>
  <c r="E293" i="3"/>
  <c r="F293" i="3"/>
  <c r="E505" i="3"/>
  <c r="F505" i="3"/>
  <c r="D505" i="3"/>
  <c r="H221" i="3"/>
  <c r="D221" i="3"/>
  <c r="E221" i="3"/>
  <c r="E404" i="3"/>
  <c r="H404" i="3"/>
  <c r="G404" i="3"/>
  <c r="D404" i="3"/>
  <c r="D471" i="3"/>
  <c r="H471" i="3"/>
  <c r="E471" i="3"/>
  <c r="D148" i="3"/>
  <c r="E148" i="3"/>
  <c r="F148" i="3"/>
  <c r="E10" i="3"/>
  <c r="G10" i="3"/>
  <c r="H10" i="3"/>
  <c r="F309" i="3"/>
  <c r="E309" i="3"/>
  <c r="G309" i="3"/>
  <c r="D309" i="3"/>
  <c r="H309" i="3"/>
  <c r="H375" i="3"/>
  <c r="D375" i="3"/>
  <c r="G375" i="3"/>
  <c r="F10" i="3"/>
  <c r="E476" i="3"/>
  <c r="H476" i="3"/>
  <c r="D476" i="3"/>
  <c r="E12" i="7"/>
  <c r="F12" i="7"/>
  <c r="G505" i="3"/>
  <c r="G293" i="3"/>
  <c r="D10" i="3"/>
  <c r="F404" i="3"/>
  <c r="F273" i="3"/>
  <c r="E56" i="3"/>
  <c r="G148" i="3"/>
  <c r="F185" i="3"/>
  <c r="E185" i="3"/>
  <c r="G185" i="3"/>
  <c r="D185" i="3"/>
  <c r="C18" i="7"/>
  <c r="C24" i="7"/>
  <c r="C13" i="7"/>
  <c r="C48" i="3"/>
  <c r="C159" i="3"/>
  <c r="C394" i="3"/>
  <c r="C296" i="3"/>
  <c r="C152" i="3"/>
  <c r="C265" i="3"/>
  <c r="C112" i="3"/>
  <c r="C434" i="3"/>
  <c r="C166" i="3"/>
  <c r="C82" i="3"/>
  <c r="C123" i="3"/>
  <c r="C412" i="3"/>
  <c r="C195" i="3"/>
  <c r="C477" i="3"/>
  <c r="C297" i="3"/>
  <c r="C200" i="3"/>
  <c r="C390" i="3"/>
  <c r="C467" i="3"/>
  <c r="C274" i="3"/>
  <c r="C381" i="3"/>
  <c r="C216" i="3"/>
  <c r="C205" i="3"/>
  <c r="C453" i="3"/>
  <c r="C338" i="3"/>
  <c r="C350" i="3"/>
  <c r="C11" i="3"/>
  <c r="C89" i="3"/>
  <c r="C310" i="3"/>
  <c r="C23" i="3"/>
  <c r="C405" i="3"/>
  <c r="C168" i="3"/>
  <c r="C218" i="3"/>
  <c r="C90" i="3"/>
  <c r="C482" i="3"/>
  <c r="C481" i="3"/>
  <c r="C488" i="3"/>
  <c r="C163" i="3"/>
  <c r="C139" i="3"/>
  <c r="C60" i="3"/>
  <c r="C410" i="3"/>
  <c r="C18" i="3"/>
  <c r="C28" i="3"/>
  <c r="C242" i="3"/>
  <c r="C249" i="3"/>
  <c r="C27" i="3"/>
  <c r="C403" i="3"/>
  <c r="C401" i="3"/>
  <c r="C230" i="3"/>
  <c r="C324" i="3"/>
  <c r="C479" i="3"/>
  <c r="C254" i="3"/>
  <c r="C391" i="3"/>
  <c r="C408" i="3"/>
  <c r="C53" i="3"/>
  <c r="C325" i="3"/>
  <c r="C495" i="3"/>
  <c r="C111" i="3"/>
  <c r="C235" i="3"/>
  <c r="C333" i="3"/>
  <c r="C466" i="3"/>
  <c r="C267" i="3"/>
  <c r="C58" i="3"/>
  <c r="C155" i="3"/>
  <c r="C153" i="3"/>
  <c r="C461" i="3"/>
  <c r="C340" i="3"/>
  <c r="C451" i="3"/>
  <c r="C21" i="3"/>
  <c r="C379" i="3"/>
  <c r="C304" i="3"/>
  <c r="C290" i="3"/>
  <c r="C468" i="3"/>
  <c r="C96" i="3"/>
  <c r="C330" i="3"/>
  <c r="C133" i="3"/>
  <c r="C17" i="3"/>
  <c r="C52" i="3"/>
  <c r="C306" i="3"/>
  <c r="C409" i="3"/>
  <c r="C430" i="3"/>
  <c r="C396" i="3"/>
  <c r="C392" i="3"/>
  <c r="C278" i="3"/>
  <c r="C147" i="3"/>
  <c r="C47" i="3"/>
  <c r="C416" i="3"/>
  <c r="C433" i="3"/>
  <c r="C320" i="3"/>
  <c r="C331" i="3"/>
  <c r="C428" i="3"/>
  <c r="C483" i="3"/>
  <c r="C134" i="3"/>
  <c r="C343" i="3"/>
  <c r="C376" i="3"/>
  <c r="C154" i="3"/>
  <c r="C102" i="3"/>
  <c r="C180" i="3"/>
  <c r="C342" i="3"/>
  <c r="C109" i="3"/>
  <c r="C173" i="3"/>
  <c r="C93" i="3"/>
  <c r="C436" i="3"/>
  <c r="C398" i="3"/>
  <c r="C198" i="3"/>
  <c r="C16" i="3"/>
  <c r="C229" i="3"/>
  <c r="C347" i="3"/>
  <c r="C219" i="3"/>
  <c r="C406" i="3"/>
  <c r="C217" i="3"/>
  <c r="C270" i="3"/>
  <c r="C444" i="3"/>
  <c r="C371" i="3"/>
  <c r="C473" i="3"/>
  <c r="C99" i="3"/>
  <c r="C300" i="3"/>
  <c r="C107" i="3"/>
  <c r="C183" i="3"/>
  <c r="C172" i="3"/>
  <c r="C132" i="3"/>
  <c r="C150" i="3"/>
  <c r="E421" i="3"/>
  <c r="F421" i="3"/>
  <c r="G421" i="3"/>
  <c r="H421" i="3"/>
  <c r="H454" i="3"/>
  <c r="E59" i="3"/>
  <c r="D59" i="3"/>
  <c r="H59" i="3"/>
  <c r="G59" i="3"/>
  <c r="H452" i="3"/>
  <c r="D452" i="3"/>
  <c r="E452" i="3"/>
  <c r="F452" i="3"/>
  <c r="F277" i="3"/>
  <c r="E277" i="3"/>
  <c r="G277" i="3"/>
  <c r="H277" i="3"/>
  <c r="H26" i="3"/>
  <c r="D26" i="3"/>
  <c r="F26" i="3"/>
  <c r="G26" i="3"/>
  <c r="E26" i="3"/>
  <c r="G426" i="3"/>
  <c r="H426" i="3"/>
  <c r="F426" i="3"/>
  <c r="E426" i="3"/>
  <c r="D426" i="3"/>
  <c r="F455" i="3"/>
  <c r="G452" i="3"/>
  <c r="D421" i="3"/>
  <c r="D454" i="3"/>
  <c r="G454" i="3"/>
  <c r="E454" i="3"/>
  <c r="C295" i="3"/>
  <c r="C318" i="3"/>
  <c r="C288" i="3"/>
  <c r="C62" i="3"/>
  <c r="C348" i="3"/>
  <c r="C165" i="3"/>
  <c r="C145" i="3"/>
  <c r="C83" i="3"/>
  <c r="C12" i="3"/>
  <c r="C256" i="3"/>
  <c r="C66" i="3"/>
  <c r="C359" i="3"/>
  <c r="C366" i="3"/>
  <c r="C345" i="3"/>
  <c r="C363" i="3"/>
  <c r="C170" i="3"/>
  <c r="C263" i="3"/>
  <c r="C279" i="3"/>
  <c r="C38" i="3"/>
  <c r="C283" i="3"/>
  <c r="C486" i="3"/>
  <c r="C160" i="3"/>
  <c r="C351" i="3"/>
  <c r="C427" i="3"/>
  <c r="C124" i="3"/>
  <c r="C372" i="3"/>
  <c r="C187" i="3"/>
  <c r="C100" i="3"/>
  <c r="C250" i="3"/>
  <c r="C280" i="3"/>
  <c r="C77" i="3"/>
  <c r="C294" i="3"/>
  <c r="C462" i="3"/>
  <c r="C118" i="3"/>
  <c r="C67" i="3"/>
  <c r="C84" i="3"/>
  <c r="C369" i="3"/>
  <c r="C464" i="3"/>
  <c r="C258" i="3"/>
  <c r="C169" i="3"/>
  <c r="C470" i="3"/>
  <c r="C442" i="3"/>
  <c r="C334" i="3"/>
  <c r="C355" i="3"/>
  <c r="C143" i="3"/>
  <c r="C130" i="3"/>
  <c r="C197" i="3"/>
  <c r="C312" i="3"/>
  <c r="C362" i="3"/>
  <c r="C211" i="3"/>
  <c r="C332" i="3"/>
  <c r="C397" i="3"/>
  <c r="C226" i="3"/>
  <c r="C449" i="3"/>
  <c r="C177" i="3"/>
  <c r="C15" i="3"/>
  <c r="C323" i="3"/>
  <c r="C57" i="3"/>
  <c r="C284" i="3"/>
  <c r="C335" i="3"/>
  <c r="C104" i="3"/>
  <c r="C358" i="3"/>
  <c r="C411" i="3"/>
  <c r="C225" i="3"/>
  <c r="C194" i="3"/>
  <c r="C314" i="3"/>
  <c r="C51" i="3"/>
  <c r="C227" i="3"/>
  <c r="C103" i="3"/>
  <c r="C378" i="3"/>
  <c r="C491" i="3"/>
  <c r="C425" i="3"/>
  <c r="C81" i="3"/>
  <c r="C174" i="3"/>
  <c r="C239" i="3"/>
  <c r="C193" i="3"/>
  <c r="C450" i="3"/>
  <c r="C42" i="3"/>
  <c r="C120" i="3"/>
  <c r="C469" i="3"/>
  <c r="C79" i="3"/>
  <c r="C308" i="3"/>
  <c r="C400" i="3"/>
  <c r="C271" i="3"/>
  <c r="C395" i="3"/>
  <c r="C61" i="3"/>
  <c r="C88" i="3"/>
  <c r="C298" i="3"/>
  <c r="C137" i="3"/>
  <c r="I13" i="13"/>
  <c r="F10" i="8"/>
  <c r="C17" i="7"/>
  <c r="E12" i="8"/>
  <c r="D19" i="8"/>
  <c r="G155" i="13"/>
  <c r="F5" i="7" l="1"/>
  <c r="D191" i="3"/>
  <c r="F22" i="7"/>
  <c r="E23" i="11"/>
  <c r="G23" i="11" s="1"/>
  <c r="I23" i="11" s="1"/>
  <c r="K23" i="11" s="1"/>
  <c r="M23" i="11" s="1"/>
  <c r="F24" i="11"/>
  <c r="H24" i="11" s="1"/>
  <c r="J24" i="11" s="1"/>
  <c r="L24" i="11" s="1"/>
  <c r="D489" i="3"/>
  <c r="D207" i="3"/>
  <c r="E31" i="11"/>
  <c r="G31" i="11" s="1"/>
  <c r="I31" i="11" s="1"/>
  <c r="K31" i="11" s="1"/>
  <c r="M31" i="11" s="1"/>
  <c r="F34" i="11"/>
  <c r="H34" i="11" s="1"/>
  <c r="J34" i="11" s="1"/>
  <c r="L34" i="11" s="1"/>
  <c r="D115" i="3"/>
  <c r="F25" i="11"/>
  <c r="H25" i="11" s="1"/>
  <c r="J25" i="11" s="1"/>
  <c r="L25" i="11" s="1"/>
  <c r="E115" i="3"/>
  <c r="E8" i="11"/>
  <c r="G8" i="11" s="1"/>
  <c r="I8" i="11" s="1"/>
  <c r="K8" i="11" s="1"/>
  <c r="M8" i="11" s="1"/>
  <c r="F29" i="11"/>
  <c r="H29" i="11" s="1"/>
  <c r="J29" i="11" s="1"/>
  <c r="L29" i="11" s="1"/>
  <c r="G20" i="11"/>
  <c r="I20" i="11" s="1"/>
  <c r="K20" i="11" s="1"/>
  <c r="M20" i="11" s="1"/>
  <c r="G115" i="3"/>
  <c r="G18" i="11"/>
  <c r="I18" i="11" s="1"/>
  <c r="K18" i="11" s="1"/>
  <c r="M18" i="11" s="1"/>
  <c r="E6" i="11"/>
  <c r="G6" i="11" s="1"/>
  <c r="I6" i="11" s="1"/>
  <c r="K6" i="11" s="1"/>
  <c r="M6" i="11" s="1"/>
  <c r="D127" i="3"/>
  <c r="G489" i="3"/>
  <c r="E29" i="11"/>
  <c r="G29" i="11" s="1"/>
  <c r="I29" i="11" s="1"/>
  <c r="K29" i="11" s="1"/>
  <c r="M29" i="11" s="1"/>
  <c r="F115" i="3"/>
  <c r="G26" i="11"/>
  <c r="I26" i="11" s="1"/>
  <c r="K26" i="11" s="1"/>
  <c r="M26" i="11" s="1"/>
  <c r="E207" i="3"/>
  <c r="G30" i="11"/>
  <c r="I30" i="11" s="1"/>
  <c r="K30" i="11" s="1"/>
  <c r="M30" i="11" s="1"/>
  <c r="F31" i="11"/>
  <c r="H31" i="11" s="1"/>
  <c r="J31" i="11" s="1"/>
  <c r="L31" i="11" s="1"/>
  <c r="F127" i="3"/>
  <c r="E127" i="3"/>
  <c r="E80" i="3"/>
  <c r="F30" i="11"/>
  <c r="H30" i="11" s="1"/>
  <c r="J30" i="11" s="1"/>
  <c r="L30" i="11" s="1"/>
  <c r="F489" i="3"/>
  <c r="F207" i="3"/>
  <c r="F8" i="11"/>
  <c r="H8" i="11" s="1"/>
  <c r="J8" i="11" s="1"/>
  <c r="L8" i="11" s="1"/>
  <c r="F7" i="11"/>
  <c r="H7" i="11" s="1"/>
  <c r="J7" i="11" s="1"/>
  <c r="L7" i="11" s="1"/>
  <c r="G127" i="3"/>
  <c r="H207" i="3"/>
  <c r="H420" i="3"/>
  <c r="E244" i="3"/>
  <c r="H206" i="3"/>
  <c r="E206" i="3"/>
  <c r="G206" i="3"/>
  <c r="D206" i="3"/>
  <c r="F206" i="3"/>
  <c r="E487" i="3"/>
  <c r="F487" i="3"/>
  <c r="G487" i="3"/>
  <c r="D487" i="3"/>
  <c r="H487" i="3"/>
  <c r="G237" i="3"/>
  <c r="D237" i="3"/>
  <c r="H237" i="3"/>
  <c r="E237" i="3"/>
  <c r="F237" i="3"/>
  <c r="G349" i="3"/>
  <c r="D349" i="3"/>
  <c r="F349" i="3"/>
  <c r="E349" i="3"/>
  <c r="H349" i="3"/>
  <c r="E474" i="3"/>
  <c r="H474" i="3"/>
  <c r="F474" i="3"/>
  <c r="D474" i="3"/>
  <c r="G474" i="3"/>
  <c r="E144" i="3"/>
  <c r="D144" i="3"/>
  <c r="G144" i="3"/>
  <c r="F144" i="3"/>
  <c r="H144" i="3"/>
  <c r="E71" i="3"/>
  <c r="G71" i="3"/>
  <c r="D71" i="3"/>
  <c r="H71" i="3"/>
  <c r="F71" i="3"/>
  <c r="H167" i="3"/>
  <c r="E167" i="3"/>
  <c r="F167" i="3"/>
  <c r="D167" i="3"/>
  <c r="G167" i="3"/>
  <c r="F13" i="3"/>
  <c r="H13" i="3"/>
  <c r="G13" i="3"/>
  <c r="E13" i="3"/>
  <c r="D13" i="3"/>
  <c r="F303" i="3"/>
  <c r="H303" i="3"/>
  <c r="E303" i="3"/>
  <c r="D303" i="3"/>
  <c r="G303" i="3"/>
  <c r="F63" i="3"/>
  <c r="D63" i="3"/>
  <c r="E63" i="3"/>
  <c r="G63" i="3"/>
  <c r="H63" i="3"/>
  <c r="H189" i="3"/>
  <c r="F189" i="3"/>
  <c r="G189" i="3"/>
  <c r="D189" i="3"/>
  <c r="E189" i="3"/>
  <c r="G383" i="3"/>
  <c r="F383" i="3"/>
  <c r="H383" i="3"/>
  <c r="D383" i="3"/>
  <c r="E383" i="3"/>
  <c r="H56" i="3"/>
  <c r="G56" i="3"/>
  <c r="D56" i="3"/>
  <c r="F171" i="3"/>
  <c r="D171" i="3"/>
  <c r="E171" i="3"/>
  <c r="H171" i="3"/>
  <c r="G171" i="3"/>
  <c r="E431" i="3"/>
  <c r="D431" i="3"/>
  <c r="F431" i="3"/>
  <c r="H431" i="3"/>
  <c r="G431" i="3"/>
  <c r="G234" i="3"/>
  <c r="D234" i="3"/>
  <c r="F234" i="3"/>
  <c r="E234" i="3"/>
  <c r="H234" i="3"/>
  <c r="D74" i="3"/>
  <c r="E74" i="3"/>
  <c r="H74" i="3"/>
  <c r="F74" i="3"/>
  <c r="G74" i="3"/>
  <c r="G95" i="3"/>
  <c r="H95" i="3"/>
  <c r="F95" i="3"/>
  <c r="D95" i="3"/>
  <c r="E95" i="3"/>
  <c r="H121" i="3"/>
  <c r="G121" i="3"/>
  <c r="D121" i="3"/>
  <c r="F121" i="3"/>
  <c r="E121" i="3"/>
  <c r="F44" i="3"/>
  <c r="E44" i="3"/>
  <c r="G44" i="3"/>
  <c r="D44" i="3"/>
  <c r="H44" i="3"/>
  <c r="F157" i="3"/>
  <c r="E157" i="3"/>
  <c r="H157" i="3"/>
  <c r="G157" i="3"/>
  <c r="D157" i="3"/>
  <c r="F241" i="3"/>
  <c r="D241" i="3"/>
  <c r="E241" i="3"/>
  <c r="H241" i="3"/>
  <c r="G241" i="3"/>
  <c r="F356" i="3"/>
  <c r="D356" i="3"/>
  <c r="E356" i="3"/>
  <c r="G356" i="3"/>
  <c r="H356" i="3"/>
  <c r="F98" i="3"/>
  <c r="D98" i="3"/>
  <c r="E98" i="3"/>
  <c r="H98" i="3"/>
  <c r="G98" i="3"/>
  <c r="E339" i="3"/>
  <c r="F339" i="3"/>
  <c r="H339" i="3"/>
  <c r="G339" i="3"/>
  <c r="D339" i="3"/>
  <c r="H45" i="3"/>
  <c r="G45" i="3"/>
  <c r="D45" i="3"/>
  <c r="F45" i="3"/>
  <c r="E45" i="3"/>
  <c r="G29" i="3"/>
  <c r="E29" i="3"/>
  <c r="D29" i="3"/>
  <c r="H29" i="3"/>
  <c r="F29" i="3"/>
  <c r="D389" i="3"/>
  <c r="H389" i="3"/>
  <c r="F389" i="3"/>
  <c r="E389" i="3"/>
  <c r="G389" i="3"/>
  <c r="G253" i="3"/>
  <c r="D253" i="3"/>
  <c r="F253" i="3"/>
  <c r="H253" i="3"/>
  <c r="E253" i="3"/>
  <c r="D233" i="3"/>
  <c r="H233" i="3"/>
  <c r="G233" i="3"/>
  <c r="E233" i="3"/>
  <c r="F233" i="3"/>
  <c r="H7" i="3"/>
  <c r="E7" i="3"/>
  <c r="F7" i="3"/>
  <c r="D7" i="3"/>
  <c r="G7" i="3"/>
  <c r="I7" i="3"/>
  <c r="E494" i="3"/>
  <c r="D494" i="3"/>
  <c r="F494" i="3"/>
  <c r="G494" i="3"/>
  <c r="H494" i="3"/>
  <c r="G393" i="3"/>
  <c r="F393" i="3"/>
  <c r="H393" i="3"/>
  <c r="D393" i="3"/>
  <c r="E393" i="3"/>
  <c r="H260" i="3"/>
  <c r="E260" i="3"/>
  <c r="D260" i="3"/>
  <c r="F260" i="3"/>
  <c r="G260" i="3"/>
  <c r="G492" i="3"/>
  <c r="H492" i="3"/>
  <c r="E492" i="3"/>
  <c r="D492" i="3"/>
  <c r="F492" i="3"/>
  <c r="G46" i="3"/>
  <c r="H46" i="3"/>
  <c r="D46" i="3"/>
  <c r="F46" i="3"/>
  <c r="E46" i="3"/>
  <c r="H364" i="3"/>
  <c r="E364" i="3"/>
  <c r="G364" i="3"/>
  <c r="D364" i="3"/>
  <c r="F364" i="3"/>
  <c r="G299" i="3"/>
  <c r="E299" i="3"/>
  <c r="D299" i="3"/>
  <c r="F299" i="3"/>
  <c r="H299" i="3"/>
  <c r="E502" i="3"/>
  <c r="G502" i="3"/>
  <c r="F502" i="3"/>
  <c r="D502" i="3"/>
  <c r="H502" i="3"/>
  <c r="F24" i="3"/>
  <c r="D24" i="3"/>
  <c r="E24" i="3"/>
  <c r="G24" i="3"/>
  <c r="H24" i="3"/>
  <c r="D19" i="3"/>
  <c r="H19" i="3"/>
  <c r="E19" i="3"/>
  <c r="F19" i="3"/>
  <c r="G19" i="3"/>
  <c r="G37" i="3"/>
  <c r="F37" i="3"/>
  <c r="H37" i="3"/>
  <c r="E37" i="3"/>
  <c r="D37" i="3"/>
  <c r="G64" i="3"/>
  <c r="H64" i="3"/>
  <c r="F64" i="3"/>
  <c r="E64" i="3"/>
  <c r="D64" i="3"/>
  <c r="G360" i="3"/>
  <c r="H360" i="3"/>
  <c r="D360" i="3"/>
  <c r="F360" i="3"/>
  <c r="E360" i="3"/>
  <c r="G78" i="3"/>
  <c r="E78" i="3"/>
  <c r="D78" i="3"/>
  <c r="H78" i="3"/>
  <c r="F78" i="3"/>
  <c r="G208" i="3"/>
  <c r="F208" i="3"/>
  <c r="H208" i="3"/>
  <c r="D208" i="3"/>
  <c r="E208" i="3"/>
  <c r="H72" i="3"/>
  <c r="E72" i="3"/>
  <c r="F72" i="3"/>
  <c r="D72" i="3"/>
  <c r="G72" i="3"/>
  <c r="D101" i="3"/>
  <c r="H101" i="3"/>
  <c r="E101" i="3"/>
  <c r="F101" i="3"/>
  <c r="G101" i="3"/>
  <c r="G368" i="3"/>
  <c r="E368" i="3"/>
  <c r="D368" i="3"/>
  <c r="F368" i="3"/>
  <c r="H368" i="3"/>
  <c r="D10" i="7"/>
  <c r="F10" i="7" s="1"/>
  <c r="D33" i="3"/>
  <c r="H33" i="3"/>
  <c r="F33" i="3"/>
  <c r="G33" i="3"/>
  <c r="E33" i="3"/>
  <c r="F435" i="3"/>
  <c r="E435" i="3"/>
  <c r="H435" i="3"/>
  <c r="G435" i="3"/>
  <c r="D435" i="3"/>
  <c r="E247" i="3"/>
  <c r="G247" i="3"/>
  <c r="H247" i="3"/>
  <c r="D247" i="3"/>
  <c r="F247" i="3"/>
  <c r="H269" i="3"/>
  <c r="E269" i="3"/>
  <c r="D269" i="3"/>
  <c r="G269" i="3"/>
  <c r="F269" i="3"/>
  <c r="H484" i="3"/>
  <c r="G484" i="3"/>
  <c r="E484" i="3"/>
  <c r="F484" i="3"/>
  <c r="D484" i="3"/>
  <c r="D128" i="3"/>
  <c r="G128" i="3"/>
  <c r="H128" i="3"/>
  <c r="E128" i="3"/>
  <c r="F128" i="3"/>
  <c r="F22" i="3"/>
  <c r="E22" i="3"/>
  <c r="G22" i="3"/>
  <c r="D22" i="3"/>
  <c r="H22" i="3"/>
  <c r="F272" i="3"/>
  <c r="G272" i="3"/>
  <c r="H272" i="3"/>
  <c r="D272" i="3"/>
  <c r="E272" i="3"/>
  <c r="G420" i="3"/>
  <c r="D3" i="7"/>
  <c r="E3" i="7" s="1"/>
  <c r="F20" i="7"/>
  <c r="E20" i="7"/>
  <c r="G20" i="7" s="1"/>
  <c r="E353" i="3"/>
  <c r="D353" i="3"/>
  <c r="G353" i="3"/>
  <c r="H353" i="3"/>
  <c r="F353" i="3"/>
  <c r="D182" i="3"/>
  <c r="F182" i="3"/>
  <c r="G182" i="3"/>
  <c r="H182" i="3"/>
  <c r="E182" i="3"/>
  <c r="H142" i="3"/>
  <c r="E142" i="3"/>
  <c r="D142" i="3"/>
  <c r="G142" i="3"/>
  <c r="F142" i="3"/>
  <c r="E266" i="3"/>
  <c r="G266" i="3"/>
  <c r="F266" i="3"/>
  <c r="D266" i="3"/>
  <c r="H266" i="3"/>
  <c r="D204" i="3"/>
  <c r="E204" i="3"/>
  <c r="H204" i="3"/>
  <c r="F204" i="3"/>
  <c r="G204" i="3"/>
  <c r="G69" i="3"/>
  <c r="D69" i="3"/>
  <c r="F69" i="3"/>
  <c r="E69" i="3"/>
  <c r="H69" i="3"/>
  <c r="F375" i="3"/>
  <c r="E375" i="3"/>
  <c r="G286" i="3"/>
  <c r="D286" i="3"/>
  <c r="H286" i="3"/>
  <c r="F286" i="3"/>
  <c r="E286" i="3"/>
  <c r="E455" i="3"/>
  <c r="H455" i="3"/>
  <c r="G455" i="3"/>
  <c r="D455" i="3"/>
  <c r="D504" i="3"/>
  <c r="G504" i="3"/>
  <c r="F504" i="3"/>
  <c r="E504" i="3"/>
  <c r="H504" i="3"/>
  <c r="H261" i="3"/>
  <c r="G261" i="3"/>
  <c r="D261" i="3"/>
  <c r="E261" i="3"/>
  <c r="F261" i="3"/>
  <c r="F448" i="3"/>
  <c r="D448" i="3"/>
  <c r="H448" i="3"/>
  <c r="E448" i="3"/>
  <c r="G448" i="3"/>
  <c r="H49" i="3"/>
  <c r="D49" i="3"/>
  <c r="F49" i="3"/>
  <c r="E49" i="3"/>
  <c r="G49" i="3"/>
  <c r="F385" i="3"/>
  <c r="D385" i="3"/>
  <c r="G385" i="3"/>
  <c r="E385" i="3"/>
  <c r="H385" i="3"/>
  <c r="E179" i="3"/>
  <c r="H179" i="3"/>
  <c r="D179" i="3"/>
  <c r="G179" i="3"/>
  <c r="F179" i="3"/>
  <c r="D354" i="3"/>
  <c r="E354" i="3"/>
  <c r="G354" i="3"/>
  <c r="F354" i="3"/>
  <c r="H354" i="3"/>
  <c r="G439" i="3"/>
  <c r="D439" i="3"/>
  <c r="E439" i="3"/>
  <c r="H439" i="3"/>
  <c r="F439" i="3"/>
  <c r="E273" i="3"/>
  <c r="G273" i="3"/>
  <c r="D273" i="3"/>
  <c r="H273" i="3"/>
  <c r="D480" i="3"/>
  <c r="F480" i="3"/>
  <c r="H480" i="3"/>
  <c r="E480" i="3"/>
  <c r="G480" i="3"/>
  <c r="H352" i="3"/>
  <c r="D352" i="3"/>
  <c r="E352" i="3"/>
  <c r="G352" i="3"/>
  <c r="F352" i="3"/>
  <c r="D252" i="3"/>
  <c r="E252" i="3"/>
  <c r="G252" i="3"/>
  <c r="H252" i="3"/>
  <c r="F252" i="3"/>
  <c r="G243" i="3"/>
  <c r="F243" i="3"/>
  <c r="D243" i="3"/>
  <c r="E243" i="3"/>
  <c r="H243" i="3"/>
  <c r="F472" i="3"/>
  <c r="H472" i="3"/>
  <c r="G472" i="3"/>
  <c r="E472" i="3"/>
  <c r="D472" i="3"/>
  <c r="G178" i="3"/>
  <c r="H178" i="3"/>
  <c r="F178" i="3"/>
  <c r="E178" i="3"/>
  <c r="D178" i="3"/>
  <c r="G447" i="3"/>
  <c r="E447" i="3"/>
  <c r="F447" i="3"/>
  <c r="H447" i="3"/>
  <c r="D447" i="3"/>
  <c r="D21" i="7"/>
  <c r="F21" i="7" s="1"/>
  <c r="H54" i="3"/>
  <c r="F54" i="3"/>
  <c r="E54" i="3"/>
  <c r="D54" i="3"/>
  <c r="G54" i="3"/>
  <c r="D232" i="3"/>
  <c r="F232" i="3"/>
  <c r="H232" i="3"/>
  <c r="E232" i="3"/>
  <c r="G232" i="3"/>
  <c r="D94" i="3"/>
  <c r="F94" i="3"/>
  <c r="H94" i="3"/>
  <c r="E94" i="3"/>
  <c r="G94" i="3"/>
  <c r="F36" i="3"/>
  <c r="H36" i="3"/>
  <c r="E36" i="3"/>
  <c r="D36" i="3"/>
  <c r="G36" i="3"/>
  <c r="D113" i="3"/>
  <c r="H113" i="3"/>
  <c r="E113" i="3"/>
  <c r="F113" i="3"/>
  <c r="G113" i="3"/>
  <c r="G14" i="3"/>
  <c r="F14" i="3"/>
  <c r="E14" i="3"/>
  <c r="D14" i="3"/>
  <c r="H14" i="3"/>
  <c r="E458" i="3"/>
  <c r="F458" i="3"/>
  <c r="D458" i="3"/>
  <c r="H458" i="3"/>
  <c r="G458" i="3"/>
  <c r="H175" i="3"/>
  <c r="E175" i="3"/>
  <c r="G175" i="3"/>
  <c r="F175" i="3"/>
  <c r="D175" i="3"/>
  <c r="F231" i="3"/>
  <c r="D231" i="3"/>
  <c r="H231" i="3"/>
  <c r="G231" i="3"/>
  <c r="E231" i="3"/>
  <c r="J9" i="7"/>
  <c r="D25" i="7"/>
  <c r="E25" i="7" s="1"/>
  <c r="G25" i="7" s="1"/>
  <c r="F23" i="7"/>
  <c r="E23" i="7"/>
  <c r="G23" i="7" s="1"/>
  <c r="E460" i="3"/>
  <c r="F460" i="3"/>
  <c r="G460" i="3"/>
  <c r="H460" i="3"/>
  <c r="D460" i="3"/>
  <c r="H9" i="3"/>
  <c r="E9" i="3"/>
  <c r="F9" i="3"/>
  <c r="D9" i="3"/>
  <c r="G9" i="3"/>
  <c r="F213" i="3"/>
  <c r="D213" i="3"/>
  <c r="E213" i="3"/>
  <c r="G213" i="3"/>
  <c r="H213" i="3"/>
  <c r="H268" i="3"/>
  <c r="E268" i="3"/>
  <c r="D268" i="3"/>
  <c r="G268" i="3"/>
  <c r="F268" i="3"/>
  <c r="H498" i="3"/>
  <c r="F498" i="3"/>
  <c r="D498" i="3"/>
  <c r="E498" i="3"/>
  <c r="G498" i="3"/>
  <c r="D289" i="3"/>
  <c r="G289" i="3"/>
  <c r="H289" i="3"/>
  <c r="E289" i="3"/>
  <c r="F289" i="3"/>
  <c r="E138" i="3"/>
  <c r="D138" i="3"/>
  <c r="H138" i="3"/>
  <c r="F138" i="3"/>
  <c r="G138" i="3"/>
  <c r="H222" i="3"/>
  <c r="G222" i="3"/>
  <c r="F222" i="3"/>
  <c r="E222" i="3"/>
  <c r="D222" i="3"/>
  <c r="E373" i="3"/>
  <c r="H373" i="3"/>
  <c r="G373" i="3"/>
  <c r="D373" i="3"/>
  <c r="F373" i="3"/>
  <c r="G319" i="3"/>
  <c r="D319" i="3"/>
  <c r="F319" i="3"/>
  <c r="H319" i="3"/>
  <c r="E319" i="3"/>
  <c r="E459" i="3"/>
  <c r="H459" i="3"/>
  <c r="G459" i="3"/>
  <c r="F459" i="3"/>
  <c r="D459" i="3"/>
  <c r="E214" i="3"/>
  <c r="H214" i="3"/>
  <c r="D214" i="3"/>
  <c r="G214" i="3"/>
  <c r="F214" i="3"/>
  <c r="G141" i="3"/>
  <c r="E141" i="3"/>
  <c r="H141" i="3"/>
  <c r="D141" i="3"/>
  <c r="F141" i="3"/>
  <c r="G224" i="3"/>
  <c r="F224" i="3"/>
  <c r="D224" i="3"/>
  <c r="H224" i="3"/>
  <c r="E224" i="3"/>
  <c r="F500" i="3"/>
  <c r="G500" i="3"/>
  <c r="E500" i="3"/>
  <c r="D500" i="3"/>
  <c r="H500" i="3"/>
  <c r="E136" i="3"/>
  <c r="D136" i="3"/>
  <c r="F316" i="3"/>
  <c r="H316" i="3"/>
  <c r="E316" i="3"/>
  <c r="D316" i="3"/>
  <c r="G316" i="3"/>
  <c r="F478" i="3"/>
  <c r="H478" i="3"/>
  <c r="E478" i="3"/>
  <c r="G478" i="3"/>
  <c r="D478" i="3"/>
  <c r="H499" i="3"/>
  <c r="D499" i="3"/>
  <c r="G499" i="3"/>
  <c r="E499" i="3"/>
  <c r="F499" i="3"/>
  <c r="G210" i="3"/>
  <c r="E210" i="3"/>
  <c r="F210" i="3"/>
  <c r="D210" i="3"/>
  <c r="H210" i="3"/>
  <c r="D122" i="3"/>
  <c r="H122" i="3"/>
  <c r="E122" i="3"/>
  <c r="G122" i="3"/>
  <c r="F122" i="3"/>
  <c r="G313" i="3"/>
  <c r="F313" i="3"/>
  <c r="D313" i="3"/>
  <c r="E313" i="3"/>
  <c r="H313" i="3"/>
  <c r="D346" i="3"/>
  <c r="F346" i="3"/>
  <c r="G346" i="3"/>
  <c r="E346" i="3"/>
  <c r="H346" i="3"/>
  <c r="G196" i="3"/>
  <c r="D196" i="3"/>
  <c r="F196" i="3"/>
  <c r="E196" i="3"/>
  <c r="H196" i="3"/>
  <c r="H176" i="3"/>
  <c r="D176" i="3"/>
  <c r="F176" i="3"/>
  <c r="G176" i="3"/>
  <c r="E176" i="3"/>
  <c r="D40" i="3"/>
  <c r="G40" i="3"/>
  <c r="H40" i="3"/>
  <c r="F40" i="3"/>
  <c r="E40" i="3"/>
  <c r="D201" i="3"/>
  <c r="G201" i="3"/>
  <c r="E201" i="3"/>
  <c r="H201" i="3"/>
  <c r="F201" i="3"/>
  <c r="H209" i="3"/>
  <c r="E209" i="3"/>
  <c r="D209" i="3"/>
  <c r="G209" i="3"/>
  <c r="F209" i="3"/>
  <c r="E246" i="3"/>
  <c r="F246" i="3"/>
  <c r="H246" i="3"/>
  <c r="G246" i="3"/>
  <c r="D246" i="3"/>
  <c r="F190" i="3"/>
  <c r="D190" i="3"/>
  <c r="E190" i="3"/>
  <c r="H190" i="3"/>
  <c r="G190" i="3"/>
  <c r="H315" i="3"/>
  <c r="G315" i="3"/>
  <c r="E315" i="3"/>
  <c r="D315" i="3"/>
  <c r="F315" i="3"/>
  <c r="D413" i="3"/>
  <c r="E413" i="3"/>
  <c r="H413" i="3"/>
  <c r="F413" i="3"/>
  <c r="G413" i="3"/>
  <c r="H110" i="3"/>
  <c r="F110" i="3"/>
  <c r="G110" i="3"/>
  <c r="D110" i="3"/>
  <c r="E110" i="3"/>
  <c r="D446" i="3"/>
  <c r="E446" i="3"/>
  <c r="H446" i="3"/>
  <c r="G446" i="3"/>
  <c r="F446" i="3"/>
  <c r="G97" i="3"/>
  <c r="E97" i="3"/>
  <c r="D97" i="3"/>
  <c r="F97" i="3"/>
  <c r="H97" i="3"/>
  <c r="E496" i="3"/>
  <c r="G496" i="3"/>
  <c r="F496" i="3"/>
  <c r="D496" i="3"/>
  <c r="H496" i="3"/>
  <c r="H262" i="3"/>
  <c r="E262" i="3"/>
  <c r="D262" i="3"/>
  <c r="F262" i="3"/>
  <c r="G262" i="3"/>
  <c r="F87" i="3"/>
  <c r="G87" i="3"/>
  <c r="E87" i="3"/>
  <c r="D87" i="3"/>
  <c r="H87" i="3"/>
  <c r="G158" i="3"/>
  <c r="D158" i="3"/>
  <c r="H158" i="3"/>
  <c r="F158" i="3"/>
  <c r="E158" i="3"/>
  <c r="H493" i="3"/>
  <c r="E493" i="3"/>
  <c r="F493" i="3"/>
  <c r="D493" i="3"/>
  <c r="G493" i="3"/>
  <c r="F327" i="3"/>
  <c r="G327" i="3"/>
  <c r="D327" i="3"/>
  <c r="H327" i="3"/>
  <c r="E327" i="3"/>
  <c r="H114" i="3"/>
  <c r="F114" i="3"/>
  <c r="D114" i="3"/>
  <c r="G114" i="3"/>
  <c r="E114" i="3"/>
  <c r="H25" i="3"/>
  <c r="D25" i="3"/>
  <c r="F25" i="3"/>
  <c r="E25" i="3"/>
  <c r="G25" i="3"/>
  <c r="H161" i="3"/>
  <c r="G161" i="3"/>
  <c r="E161" i="3"/>
  <c r="F161" i="3"/>
  <c r="D161" i="3"/>
  <c r="D475" i="3"/>
  <c r="F475" i="3"/>
  <c r="G475" i="3"/>
  <c r="H475" i="3"/>
  <c r="E475" i="3"/>
  <c r="D317" i="3"/>
  <c r="H317" i="3"/>
  <c r="F317" i="3"/>
  <c r="E317" i="3"/>
  <c r="G317" i="3"/>
  <c r="D275" i="3"/>
  <c r="H275" i="3"/>
  <c r="F275" i="3"/>
  <c r="G275" i="3"/>
  <c r="E275" i="3"/>
  <c r="F221" i="3"/>
  <c r="G221" i="3"/>
  <c r="H276" i="3"/>
  <c r="G276" i="3"/>
  <c r="G370" i="3"/>
  <c r="D370" i="3"/>
  <c r="H370" i="3"/>
  <c r="F370" i="3"/>
  <c r="E370" i="3"/>
  <c r="D281" i="3"/>
  <c r="H281" i="3"/>
  <c r="F281" i="3"/>
  <c r="G281" i="3"/>
  <c r="E281" i="3"/>
  <c r="G86" i="3"/>
  <c r="E86" i="3"/>
  <c r="D86" i="3"/>
  <c r="F86" i="3"/>
  <c r="H86" i="3"/>
  <c r="H41" i="3"/>
  <c r="E41" i="3"/>
  <c r="G41" i="3"/>
  <c r="F41" i="3"/>
  <c r="D41" i="3"/>
  <c r="H365" i="3"/>
  <c r="E365" i="3"/>
  <c r="F365" i="3"/>
  <c r="D365" i="3"/>
  <c r="G365" i="3"/>
  <c r="E490" i="3"/>
  <c r="G490" i="3"/>
  <c r="D490" i="3"/>
  <c r="H490" i="3"/>
  <c r="F490" i="3"/>
  <c r="E415" i="3"/>
  <c r="F415" i="3"/>
  <c r="D415" i="3"/>
  <c r="H415" i="3"/>
  <c r="G415" i="3"/>
  <c r="E184" i="3"/>
  <c r="H184" i="3"/>
  <c r="G184" i="3"/>
  <c r="F184" i="3"/>
  <c r="D184" i="3"/>
  <c r="H73" i="3"/>
  <c r="G73" i="3"/>
  <c r="D73" i="3"/>
  <c r="E73" i="3"/>
  <c r="F73" i="3"/>
  <c r="D27" i="7"/>
  <c r="E27" i="7" s="1"/>
  <c r="E307" i="3"/>
  <c r="F307" i="3"/>
  <c r="H307" i="3"/>
  <c r="D307" i="3"/>
  <c r="G307" i="3"/>
  <c r="D440" i="3"/>
  <c r="F440" i="3"/>
  <c r="H440" i="3"/>
  <c r="E440" i="3"/>
  <c r="G440" i="3"/>
  <c r="D311" i="3"/>
  <c r="F311" i="3"/>
  <c r="G311" i="3"/>
  <c r="E311" i="3"/>
  <c r="H311" i="3"/>
  <c r="D463" i="3"/>
  <c r="F463" i="3"/>
  <c r="G463" i="3"/>
  <c r="E463" i="3"/>
  <c r="H463" i="3"/>
  <c r="F151" i="3"/>
  <c r="D151" i="3"/>
  <c r="H151" i="3"/>
  <c r="E151" i="3"/>
  <c r="G151" i="3"/>
  <c r="H443" i="3"/>
  <c r="E443" i="3"/>
  <c r="F443" i="3"/>
  <c r="G443" i="3"/>
  <c r="D443" i="3"/>
  <c r="F32" i="3"/>
  <c r="H32" i="3"/>
  <c r="E32" i="3"/>
  <c r="G32" i="3"/>
  <c r="D32" i="3"/>
  <c r="E108" i="3"/>
  <c r="G108" i="3"/>
  <c r="F108" i="3"/>
  <c r="D108" i="3"/>
  <c r="H108" i="3"/>
  <c r="H457" i="3"/>
  <c r="G457" i="3"/>
  <c r="E457" i="3"/>
  <c r="D457" i="3"/>
  <c r="F457" i="3"/>
  <c r="G85" i="3"/>
  <c r="E85" i="3"/>
  <c r="F85" i="3"/>
  <c r="H85" i="3"/>
  <c r="D85" i="3"/>
  <c r="H43" i="3"/>
  <c r="F43" i="3"/>
  <c r="G43" i="3"/>
  <c r="D43" i="3"/>
  <c r="E43" i="3"/>
  <c r="E238" i="3"/>
  <c r="D238" i="3"/>
  <c r="G238" i="3"/>
  <c r="H238" i="3"/>
  <c r="F238" i="3"/>
  <c r="D328" i="3"/>
  <c r="E328" i="3"/>
  <c r="F328" i="3"/>
  <c r="G328" i="3"/>
  <c r="H328" i="3"/>
  <c r="F476" i="3"/>
  <c r="G476" i="3"/>
  <c r="E199" i="3"/>
  <c r="D199" i="3"/>
  <c r="H199" i="3"/>
  <c r="F199" i="3"/>
  <c r="G199" i="3"/>
  <c r="E407" i="3"/>
  <c r="H407" i="3"/>
  <c r="F407" i="3"/>
  <c r="G407" i="3"/>
  <c r="D407" i="3"/>
  <c r="F341" i="3"/>
  <c r="D341" i="3"/>
  <c r="G341" i="3"/>
  <c r="H341" i="3"/>
  <c r="E341" i="3"/>
  <c r="G35" i="3"/>
  <c r="D35" i="3"/>
  <c r="E35" i="3"/>
  <c r="H35" i="3"/>
  <c r="F35" i="3"/>
  <c r="G423" i="3"/>
  <c r="H423" i="3"/>
  <c r="E423" i="3"/>
  <c r="D423" i="3"/>
  <c r="F423" i="3"/>
  <c r="H329" i="3"/>
  <c r="D329" i="3"/>
  <c r="G329" i="3"/>
  <c r="F329" i="3"/>
  <c r="E329" i="3"/>
  <c r="D387" i="3"/>
  <c r="G387" i="3"/>
  <c r="H387" i="3"/>
  <c r="E387" i="3"/>
  <c r="F387" i="3"/>
  <c r="D441" i="3"/>
  <c r="G441" i="3"/>
  <c r="E441" i="3"/>
  <c r="F441" i="3"/>
  <c r="H441" i="3"/>
  <c r="H202" i="3"/>
  <c r="G202" i="3"/>
  <c r="D202" i="3"/>
  <c r="E202" i="3"/>
  <c r="F202" i="3"/>
  <c r="H432" i="3"/>
  <c r="F432" i="3"/>
  <c r="G432" i="3"/>
  <c r="E432" i="3"/>
  <c r="D432" i="3"/>
  <c r="E76" i="3"/>
  <c r="G76" i="3"/>
  <c r="F76" i="3"/>
  <c r="D76" i="3"/>
  <c r="H76" i="3"/>
  <c r="G386" i="3"/>
  <c r="E386" i="3"/>
  <c r="F386" i="3"/>
  <c r="D386" i="3"/>
  <c r="H386" i="3"/>
  <c r="F248" i="3"/>
  <c r="E248" i="3"/>
  <c r="G248" i="3"/>
  <c r="H248" i="3"/>
  <c r="D248" i="3"/>
  <c r="H503" i="3"/>
  <c r="E503" i="3"/>
  <c r="D503" i="3"/>
  <c r="F503" i="3"/>
  <c r="G503" i="3"/>
  <c r="G164" i="3"/>
  <c r="D164" i="3"/>
  <c r="E164" i="3"/>
  <c r="H164" i="3"/>
  <c r="F164" i="3"/>
  <c r="H264" i="3"/>
  <c r="E264" i="3"/>
  <c r="D264" i="3"/>
  <c r="G264" i="3"/>
  <c r="F264" i="3"/>
  <c r="F285" i="3"/>
  <c r="G285" i="3"/>
  <c r="E285" i="3"/>
  <c r="D285" i="3"/>
  <c r="H285" i="3"/>
  <c r="H75" i="3"/>
  <c r="F75" i="3"/>
  <c r="G75" i="3"/>
  <c r="D75" i="3"/>
  <c r="E75" i="3"/>
  <c r="D6" i="7"/>
  <c r="F6" i="7" s="1"/>
  <c r="H149" i="3"/>
  <c r="G149" i="3"/>
  <c r="E149" i="3"/>
  <c r="D149" i="3"/>
  <c r="F149" i="3"/>
  <c r="G131" i="3"/>
  <c r="E131" i="3"/>
  <c r="D131" i="3"/>
  <c r="H131" i="3"/>
  <c r="F131" i="3"/>
  <c r="H438" i="3"/>
  <c r="D438" i="3"/>
  <c r="G438" i="3"/>
  <c r="F438" i="3"/>
  <c r="E438" i="3"/>
  <c r="F129" i="3"/>
  <c r="E129" i="3"/>
  <c r="G129" i="3"/>
  <c r="H129" i="3"/>
  <c r="D129" i="3"/>
  <c r="D119" i="3"/>
  <c r="E119" i="3"/>
  <c r="F119" i="3"/>
  <c r="H119" i="3"/>
  <c r="G119" i="3"/>
  <c r="E105" i="3"/>
  <c r="D105" i="3"/>
  <c r="G105" i="3"/>
  <c r="F105" i="3"/>
  <c r="H105" i="3"/>
  <c r="D497" i="3"/>
  <c r="G497" i="3"/>
  <c r="H497" i="3"/>
  <c r="F497" i="3"/>
  <c r="E497" i="3"/>
  <c r="D445" i="3"/>
  <c r="F445" i="3"/>
  <c r="H445" i="3"/>
  <c r="E445" i="3"/>
  <c r="G445" i="3"/>
  <c r="G465" i="3"/>
  <c r="D465" i="3"/>
  <c r="F465" i="3"/>
  <c r="H465" i="3"/>
  <c r="E465" i="3"/>
  <c r="D31" i="3"/>
  <c r="G31" i="3"/>
  <c r="H31" i="3"/>
  <c r="E31" i="3"/>
  <c r="F31" i="3"/>
  <c r="E374" i="3"/>
  <c r="D374" i="3"/>
  <c r="F374" i="3"/>
  <c r="G374" i="3"/>
  <c r="H374" i="3"/>
  <c r="H380" i="3"/>
  <c r="F380" i="3"/>
  <c r="E380" i="3"/>
  <c r="G380" i="3"/>
  <c r="D380" i="3"/>
  <c r="D292" i="3"/>
  <c r="F292" i="3"/>
  <c r="E292" i="3"/>
  <c r="H292" i="3"/>
  <c r="G292" i="3"/>
  <c r="E322" i="3"/>
  <c r="F322" i="3"/>
  <c r="D322" i="3"/>
  <c r="G322" i="3"/>
  <c r="H322" i="3"/>
  <c r="E240" i="3"/>
  <c r="D240" i="3"/>
  <c r="G240" i="3"/>
  <c r="H240" i="3"/>
  <c r="F240" i="3"/>
  <c r="G34" i="3"/>
  <c r="F34" i="3"/>
  <c r="D34" i="3"/>
  <c r="H34" i="3"/>
  <c r="E34" i="3"/>
  <c r="H282" i="3"/>
  <c r="G282" i="3"/>
  <c r="D282" i="3"/>
  <c r="E282" i="3"/>
  <c r="F282" i="3"/>
  <c r="G321" i="3"/>
  <c r="F321" i="3"/>
  <c r="D321" i="3"/>
  <c r="E321" i="3"/>
  <c r="H321" i="3"/>
  <c r="G106" i="3"/>
  <c r="H106" i="3"/>
  <c r="E106" i="3"/>
  <c r="D106" i="3"/>
  <c r="F106" i="3"/>
  <c r="F357" i="3"/>
  <c r="E357" i="3"/>
  <c r="D357" i="3"/>
  <c r="H357" i="3"/>
  <c r="G357" i="3"/>
  <c r="G228" i="3"/>
  <c r="E228" i="3"/>
  <c r="H228" i="3"/>
  <c r="D228" i="3"/>
  <c r="F228" i="3"/>
  <c r="H220" i="3"/>
  <c r="F220" i="3"/>
  <c r="D220" i="3"/>
  <c r="E220" i="3"/>
  <c r="G220" i="3"/>
  <c r="E414" i="3"/>
  <c r="F414" i="3"/>
  <c r="D414" i="3"/>
  <c r="H414" i="3"/>
  <c r="G414" i="3"/>
  <c r="H418" i="3"/>
  <c r="D418" i="3"/>
  <c r="G418" i="3"/>
  <c r="E418" i="3"/>
  <c r="F418" i="3"/>
  <c r="H181" i="3"/>
  <c r="D181" i="3"/>
  <c r="G245" i="3"/>
  <c r="D245" i="3"/>
  <c r="H245" i="3"/>
  <c r="E245" i="3"/>
  <c r="F245" i="3"/>
  <c r="H30" i="3"/>
  <c r="F30" i="3"/>
  <c r="E30" i="3"/>
  <c r="D30" i="3"/>
  <c r="G30" i="3"/>
  <c r="D215" i="3"/>
  <c r="E215" i="3"/>
  <c r="H215" i="3"/>
  <c r="G215" i="3"/>
  <c r="F215" i="3"/>
  <c r="G20" i="3"/>
  <c r="H20" i="3"/>
  <c r="D20" i="3"/>
  <c r="E20" i="3"/>
  <c r="F20" i="3"/>
  <c r="E302" i="3"/>
  <c r="G302" i="3"/>
  <c r="D302" i="3"/>
  <c r="H302" i="3"/>
  <c r="F302" i="3"/>
  <c r="F471" i="3"/>
  <c r="G471" i="3"/>
  <c r="F203" i="3"/>
  <c r="H203" i="3"/>
  <c r="G203" i="3"/>
  <c r="E203" i="3"/>
  <c r="D203" i="3"/>
  <c r="E501" i="3"/>
  <c r="D501" i="3"/>
  <c r="H501" i="3"/>
  <c r="G501" i="3"/>
  <c r="F501" i="3"/>
  <c r="E192" i="3"/>
  <c r="G192" i="3"/>
  <c r="D192" i="3"/>
  <c r="H192" i="3"/>
  <c r="F192" i="3"/>
  <c r="E236" i="3"/>
  <c r="G236" i="3"/>
  <c r="F236" i="3"/>
  <c r="D236" i="3"/>
  <c r="H236" i="3"/>
  <c r="G506" i="3"/>
  <c r="E506" i="3"/>
  <c r="H506" i="3"/>
  <c r="F506" i="3"/>
  <c r="D506" i="3"/>
  <c r="E116" i="3"/>
  <c r="G116" i="3"/>
  <c r="F116" i="3"/>
  <c r="D116" i="3"/>
  <c r="H116" i="3"/>
  <c r="H135" i="3"/>
  <c r="G135" i="3"/>
  <c r="D135" i="3"/>
  <c r="E135" i="3"/>
  <c r="F135" i="3"/>
  <c r="H367" i="3"/>
  <c r="D367" i="3"/>
  <c r="E367" i="3"/>
  <c r="G367" i="3"/>
  <c r="F367" i="3"/>
  <c r="G70" i="3"/>
  <c r="F70" i="3"/>
  <c r="E70" i="3"/>
  <c r="D70" i="3"/>
  <c r="H70" i="3"/>
  <c r="G244" i="3"/>
  <c r="H417" i="3"/>
  <c r="E417" i="3"/>
  <c r="D417" i="3"/>
  <c r="F417" i="3"/>
  <c r="E337" i="3"/>
  <c r="F337" i="3"/>
  <c r="D337" i="3"/>
  <c r="H337" i="3"/>
  <c r="G337" i="3"/>
  <c r="E399" i="3"/>
  <c r="F399" i="3"/>
  <c r="G399" i="3"/>
  <c r="H399" i="3"/>
  <c r="D399" i="3"/>
  <c r="H377" i="3"/>
  <c r="D377" i="3"/>
  <c r="F377" i="3"/>
  <c r="G377" i="3"/>
  <c r="E377" i="3"/>
  <c r="F50" i="3"/>
  <c r="E50" i="3"/>
  <c r="G50" i="3"/>
  <c r="D50" i="3"/>
  <c r="H50" i="3"/>
  <c r="E156" i="3"/>
  <c r="H156" i="3"/>
  <c r="G156" i="3"/>
  <c r="F156" i="3"/>
  <c r="D156" i="3"/>
  <c r="D186" i="3"/>
  <c r="H186" i="3"/>
  <c r="F186" i="3"/>
  <c r="G186" i="3"/>
  <c r="E186" i="3"/>
  <c r="D212" i="3"/>
  <c r="F212" i="3"/>
  <c r="G212" i="3"/>
  <c r="E212" i="3"/>
  <c r="H212" i="3"/>
  <c r="F456" i="3"/>
  <c r="G456" i="3"/>
  <c r="E456" i="3"/>
  <c r="D456" i="3"/>
  <c r="H456" i="3"/>
  <c r="G257" i="3"/>
  <c r="D257" i="3"/>
  <c r="E257" i="3"/>
  <c r="F257" i="3"/>
  <c r="H257" i="3"/>
  <c r="F126" i="3"/>
  <c r="G126" i="3"/>
  <c r="D126" i="3"/>
  <c r="H126" i="3"/>
  <c r="E126" i="3"/>
  <c r="F140" i="3"/>
  <c r="D140" i="3"/>
  <c r="H140" i="3"/>
  <c r="G140" i="3"/>
  <c r="E140" i="3"/>
  <c r="D259" i="3"/>
  <c r="F259" i="3"/>
  <c r="H259" i="3"/>
  <c r="G259" i="3"/>
  <c r="E259" i="3"/>
  <c r="E384" i="3"/>
  <c r="G384" i="3"/>
  <c r="D384" i="3"/>
  <c r="F384" i="3"/>
  <c r="H384" i="3"/>
  <c r="H287" i="3"/>
  <c r="D287" i="3"/>
  <c r="F287" i="3"/>
  <c r="E287" i="3"/>
  <c r="G287" i="3"/>
  <c r="F80" i="3"/>
  <c r="H80" i="3"/>
  <c r="G80" i="3"/>
  <c r="H188" i="3"/>
  <c r="G188" i="3"/>
  <c r="F188" i="3"/>
  <c r="E188" i="3"/>
  <c r="D188" i="3"/>
  <c r="F162" i="3"/>
  <c r="D162" i="3"/>
  <c r="G162" i="3"/>
  <c r="H162" i="3"/>
  <c r="E162" i="3"/>
  <c r="H125" i="3"/>
  <c r="D125" i="3"/>
  <c r="F125" i="3"/>
  <c r="G125" i="3"/>
  <c r="E125" i="3"/>
  <c r="G424" i="3"/>
  <c r="F424" i="3"/>
  <c r="D424" i="3"/>
  <c r="H424" i="3"/>
  <c r="E424" i="3"/>
  <c r="F39" i="3"/>
  <c r="H39" i="3"/>
  <c r="E39" i="3"/>
  <c r="G39" i="3"/>
  <c r="D39" i="3"/>
  <c r="F146" i="3"/>
  <c r="G146" i="3"/>
  <c r="H146" i="3"/>
  <c r="E146" i="3"/>
  <c r="D146" i="3"/>
  <c r="E191" i="3"/>
  <c r="F191" i="3"/>
  <c r="G191" i="3"/>
  <c r="D301" i="3"/>
  <c r="H301" i="3"/>
  <c r="E301" i="3"/>
  <c r="F301" i="3"/>
  <c r="G301" i="3"/>
  <c r="E419" i="3"/>
  <c r="F419" i="3"/>
  <c r="D419" i="3"/>
  <c r="G419" i="3"/>
  <c r="H419" i="3"/>
  <c r="G255" i="3"/>
  <c r="F255" i="3"/>
  <c r="H255" i="3"/>
  <c r="D255" i="3"/>
  <c r="E255" i="3"/>
  <c r="D8" i="3"/>
  <c r="H8" i="3"/>
  <c r="F8" i="3"/>
  <c r="G8" i="3"/>
  <c r="E8" i="3"/>
  <c r="E485" i="3"/>
  <c r="D485" i="3"/>
  <c r="H485" i="3"/>
  <c r="G485" i="3"/>
  <c r="F485" i="3"/>
  <c r="E402" i="3"/>
  <c r="G402" i="3"/>
  <c r="H402" i="3"/>
  <c r="D402" i="3"/>
  <c r="F402" i="3"/>
  <c r="F388" i="3"/>
  <c r="G388" i="3"/>
  <c r="D388" i="3"/>
  <c r="H388" i="3"/>
  <c r="E388" i="3"/>
  <c r="G117" i="3"/>
  <c r="D117" i="3"/>
  <c r="E117" i="3"/>
  <c r="H117" i="3"/>
  <c r="F117" i="3"/>
  <c r="H429" i="3"/>
  <c r="G429" i="3"/>
  <c r="D429" i="3"/>
  <c r="F429" i="3"/>
  <c r="E429" i="3"/>
  <c r="F9" i="7"/>
  <c r="E9" i="7"/>
  <c r="G9" i="7" s="1"/>
  <c r="F239" i="3"/>
  <c r="D239" i="3"/>
  <c r="G239" i="3"/>
  <c r="H239" i="3"/>
  <c r="E239" i="3"/>
  <c r="G198" i="3"/>
  <c r="H198" i="3"/>
  <c r="F198" i="3"/>
  <c r="D198" i="3"/>
  <c r="E198" i="3"/>
  <c r="D153" i="3"/>
  <c r="E153" i="3"/>
  <c r="H153" i="3"/>
  <c r="G153" i="3"/>
  <c r="F153" i="3"/>
  <c r="D218" i="3"/>
  <c r="E218" i="3"/>
  <c r="H218" i="3"/>
  <c r="F218" i="3"/>
  <c r="G218" i="3"/>
  <c r="J23" i="7"/>
  <c r="J11" i="7"/>
  <c r="H67" i="3"/>
  <c r="E67" i="3"/>
  <c r="F67" i="3"/>
  <c r="G67" i="3"/>
  <c r="D67" i="3"/>
  <c r="F468" i="3"/>
  <c r="H468" i="3"/>
  <c r="G468" i="3"/>
  <c r="D468" i="3"/>
  <c r="E468" i="3"/>
  <c r="E230" i="3"/>
  <c r="H230" i="3"/>
  <c r="F230" i="3"/>
  <c r="D230" i="3"/>
  <c r="G230" i="3"/>
  <c r="D338" i="3"/>
  <c r="E338" i="3"/>
  <c r="F338" i="3"/>
  <c r="H338" i="3"/>
  <c r="G338" i="3"/>
  <c r="D434" i="3"/>
  <c r="F434" i="3"/>
  <c r="G434" i="3"/>
  <c r="H434" i="3"/>
  <c r="E434" i="3"/>
  <c r="D13" i="7"/>
  <c r="F13" i="7" s="1"/>
  <c r="J4" i="7"/>
  <c r="J19" i="7"/>
  <c r="J13" i="7"/>
  <c r="G308" i="3"/>
  <c r="E308" i="3"/>
  <c r="D308" i="3"/>
  <c r="F308" i="3"/>
  <c r="H308" i="3"/>
  <c r="H174" i="3"/>
  <c r="G174" i="3"/>
  <c r="D174" i="3"/>
  <c r="E174" i="3"/>
  <c r="F174" i="3"/>
  <c r="H314" i="3"/>
  <c r="F314" i="3"/>
  <c r="E314" i="3"/>
  <c r="G314" i="3"/>
  <c r="D314" i="3"/>
  <c r="H57" i="3"/>
  <c r="F57" i="3"/>
  <c r="G57" i="3"/>
  <c r="D57" i="3"/>
  <c r="E57" i="3"/>
  <c r="D211" i="3"/>
  <c r="F211" i="3"/>
  <c r="H211" i="3"/>
  <c r="G211" i="3"/>
  <c r="E211" i="3"/>
  <c r="H442" i="3"/>
  <c r="G442" i="3"/>
  <c r="F442" i="3"/>
  <c r="D442" i="3"/>
  <c r="E442" i="3"/>
  <c r="H118" i="3"/>
  <c r="D118" i="3"/>
  <c r="E118" i="3"/>
  <c r="F118" i="3"/>
  <c r="G118" i="3"/>
  <c r="E372" i="3"/>
  <c r="F372" i="3"/>
  <c r="D372" i="3"/>
  <c r="G372" i="3"/>
  <c r="H372" i="3"/>
  <c r="F279" i="3"/>
  <c r="H279" i="3"/>
  <c r="E279" i="3"/>
  <c r="G279" i="3"/>
  <c r="D279" i="3"/>
  <c r="E256" i="3"/>
  <c r="F256" i="3"/>
  <c r="G256" i="3"/>
  <c r="H256" i="3"/>
  <c r="D256" i="3"/>
  <c r="D318" i="3"/>
  <c r="G318" i="3"/>
  <c r="H318" i="3"/>
  <c r="E318" i="3"/>
  <c r="F318" i="3"/>
  <c r="G172" i="3"/>
  <c r="F172" i="3"/>
  <c r="H172" i="3"/>
  <c r="D172" i="3"/>
  <c r="E172" i="3"/>
  <c r="E270" i="3"/>
  <c r="D270" i="3"/>
  <c r="F270" i="3"/>
  <c r="G270" i="3"/>
  <c r="H270" i="3"/>
  <c r="D398" i="3"/>
  <c r="F398" i="3"/>
  <c r="E398" i="3"/>
  <c r="G398" i="3"/>
  <c r="H398" i="3"/>
  <c r="G154" i="3"/>
  <c r="F154" i="3"/>
  <c r="H154" i="3"/>
  <c r="E154" i="3"/>
  <c r="D154" i="3"/>
  <c r="E433" i="3"/>
  <c r="H433" i="3"/>
  <c r="G433" i="3"/>
  <c r="F433" i="3"/>
  <c r="D433" i="3"/>
  <c r="G409" i="3"/>
  <c r="F409" i="3"/>
  <c r="E409" i="3"/>
  <c r="H409" i="3"/>
  <c r="D409" i="3"/>
  <c r="G290" i="3"/>
  <c r="H290" i="3"/>
  <c r="F290" i="3"/>
  <c r="E290" i="3"/>
  <c r="D290" i="3"/>
  <c r="E155" i="3"/>
  <c r="H155" i="3"/>
  <c r="G155" i="3"/>
  <c r="D155" i="3"/>
  <c r="F155" i="3"/>
  <c r="H325" i="3"/>
  <c r="F325" i="3"/>
  <c r="E325" i="3"/>
  <c r="G325" i="3"/>
  <c r="D325" i="3"/>
  <c r="H401" i="3"/>
  <c r="F401" i="3"/>
  <c r="G401" i="3"/>
  <c r="D401" i="3"/>
  <c r="E401" i="3"/>
  <c r="H60" i="3"/>
  <c r="F60" i="3"/>
  <c r="D60" i="3"/>
  <c r="G60" i="3"/>
  <c r="E60" i="3"/>
  <c r="E168" i="3"/>
  <c r="G168" i="3"/>
  <c r="H168" i="3"/>
  <c r="D168" i="3"/>
  <c r="F168" i="3"/>
  <c r="G453" i="3"/>
  <c r="F453" i="3"/>
  <c r="E453" i="3"/>
  <c r="H453" i="3"/>
  <c r="D453" i="3"/>
  <c r="D297" i="3"/>
  <c r="G297" i="3"/>
  <c r="H297" i="3"/>
  <c r="E297" i="3"/>
  <c r="F297" i="3"/>
  <c r="H112" i="3"/>
  <c r="F112" i="3"/>
  <c r="E112" i="3"/>
  <c r="G112" i="3"/>
  <c r="D112" i="3"/>
  <c r="D24" i="7"/>
  <c r="F24" i="7" s="1"/>
  <c r="J24" i="7"/>
  <c r="E22" i="7"/>
  <c r="G22" i="7" s="1"/>
  <c r="E7" i="7"/>
  <c r="G7" i="7" s="1"/>
  <c r="J25" i="7"/>
  <c r="J12" i="7"/>
  <c r="J21" i="7"/>
  <c r="F51" i="3"/>
  <c r="G51" i="3"/>
  <c r="D51" i="3"/>
  <c r="E51" i="3"/>
  <c r="H51" i="3"/>
  <c r="E66" i="3"/>
  <c r="F66" i="3"/>
  <c r="D66" i="3"/>
  <c r="H66" i="3"/>
  <c r="G66" i="3"/>
  <c r="D430" i="3"/>
  <c r="F430" i="3"/>
  <c r="G430" i="3"/>
  <c r="E430" i="3"/>
  <c r="H430" i="3"/>
  <c r="F495" i="3"/>
  <c r="G495" i="3"/>
  <c r="H495" i="3"/>
  <c r="E495" i="3"/>
  <c r="D495" i="3"/>
  <c r="F410" i="3"/>
  <c r="E410" i="3"/>
  <c r="D410" i="3"/>
  <c r="G410" i="3"/>
  <c r="H410" i="3"/>
  <c r="E200" i="3"/>
  <c r="D200" i="3"/>
  <c r="H200" i="3"/>
  <c r="F200" i="3"/>
  <c r="G200" i="3"/>
  <c r="G137" i="3"/>
  <c r="E137" i="3"/>
  <c r="D137" i="3"/>
  <c r="F137" i="3"/>
  <c r="H137" i="3"/>
  <c r="F79" i="3"/>
  <c r="H79" i="3"/>
  <c r="G79" i="3"/>
  <c r="D79" i="3"/>
  <c r="E79" i="3"/>
  <c r="F81" i="3"/>
  <c r="H81" i="3"/>
  <c r="G81" i="3"/>
  <c r="E81" i="3"/>
  <c r="D81" i="3"/>
  <c r="H194" i="3"/>
  <c r="F194" i="3"/>
  <c r="D194" i="3"/>
  <c r="G194" i="3"/>
  <c r="E194" i="3"/>
  <c r="D323" i="3"/>
  <c r="G323" i="3"/>
  <c r="F323" i="3"/>
  <c r="E323" i="3"/>
  <c r="H323" i="3"/>
  <c r="E362" i="3"/>
  <c r="D362" i="3"/>
  <c r="F362" i="3"/>
  <c r="H362" i="3"/>
  <c r="G362" i="3"/>
  <c r="D470" i="3"/>
  <c r="F470" i="3"/>
  <c r="H470" i="3"/>
  <c r="G470" i="3"/>
  <c r="E470" i="3"/>
  <c r="G462" i="3"/>
  <c r="D462" i="3"/>
  <c r="H462" i="3"/>
  <c r="F462" i="3"/>
  <c r="E462" i="3"/>
  <c r="E124" i="3"/>
  <c r="H124" i="3"/>
  <c r="G124" i="3"/>
  <c r="D124" i="3"/>
  <c r="F124" i="3"/>
  <c r="D263" i="3"/>
  <c r="E263" i="3"/>
  <c r="H263" i="3"/>
  <c r="F263" i="3"/>
  <c r="G263" i="3"/>
  <c r="E12" i="3"/>
  <c r="D12" i="3"/>
  <c r="G12" i="3"/>
  <c r="F12" i="3"/>
  <c r="H12" i="3"/>
  <c r="F295" i="3"/>
  <c r="G295" i="3"/>
  <c r="D295" i="3"/>
  <c r="H295" i="3"/>
  <c r="E295" i="3"/>
  <c r="H183" i="3"/>
  <c r="E183" i="3"/>
  <c r="F183" i="3"/>
  <c r="G183" i="3"/>
  <c r="D183" i="3"/>
  <c r="F217" i="3"/>
  <c r="G217" i="3"/>
  <c r="H217" i="3"/>
  <c r="D217" i="3"/>
  <c r="E217" i="3"/>
  <c r="G436" i="3"/>
  <c r="H436" i="3"/>
  <c r="D436" i="3"/>
  <c r="F436" i="3"/>
  <c r="E436" i="3"/>
  <c r="H376" i="3"/>
  <c r="F376" i="3"/>
  <c r="G376" i="3"/>
  <c r="E376" i="3"/>
  <c r="D376" i="3"/>
  <c r="E416" i="3"/>
  <c r="D416" i="3"/>
  <c r="F416" i="3"/>
  <c r="H416" i="3"/>
  <c r="G416" i="3"/>
  <c r="G306" i="3"/>
  <c r="F306" i="3"/>
  <c r="D306" i="3"/>
  <c r="E306" i="3"/>
  <c r="H306" i="3"/>
  <c r="H304" i="3"/>
  <c r="D304" i="3"/>
  <c r="E304" i="3"/>
  <c r="F304" i="3"/>
  <c r="G304" i="3"/>
  <c r="G58" i="3"/>
  <c r="F58" i="3"/>
  <c r="E58" i="3"/>
  <c r="H58" i="3"/>
  <c r="D58" i="3"/>
  <c r="G53" i="3"/>
  <c r="H53" i="3"/>
  <c r="D53" i="3"/>
  <c r="F53" i="3"/>
  <c r="E53" i="3"/>
  <c r="F403" i="3"/>
  <c r="D403" i="3"/>
  <c r="H403" i="3"/>
  <c r="G403" i="3"/>
  <c r="E403" i="3"/>
  <c r="H139" i="3"/>
  <c r="D139" i="3"/>
  <c r="G139" i="3"/>
  <c r="F139" i="3"/>
  <c r="E139" i="3"/>
  <c r="G405" i="3"/>
  <c r="F405" i="3"/>
  <c r="E405" i="3"/>
  <c r="H405" i="3"/>
  <c r="D405" i="3"/>
  <c r="H205" i="3"/>
  <c r="E205" i="3"/>
  <c r="G205" i="3"/>
  <c r="F205" i="3"/>
  <c r="D205" i="3"/>
  <c r="G477" i="3"/>
  <c r="F477" i="3"/>
  <c r="H477" i="3"/>
  <c r="D477" i="3"/>
  <c r="E477" i="3"/>
  <c r="F265" i="3"/>
  <c r="G265" i="3"/>
  <c r="H265" i="3"/>
  <c r="D265" i="3"/>
  <c r="E265" i="3"/>
  <c r="D18" i="7"/>
  <c r="F18" i="7" s="1"/>
  <c r="J18" i="7"/>
  <c r="G16" i="7"/>
  <c r="J14" i="7"/>
  <c r="J8" i="7"/>
  <c r="J20" i="7"/>
  <c r="H284" i="3"/>
  <c r="F284" i="3"/>
  <c r="E284" i="3"/>
  <c r="D284" i="3"/>
  <c r="G284" i="3"/>
  <c r="G288" i="3"/>
  <c r="H288" i="3"/>
  <c r="E288" i="3"/>
  <c r="F288" i="3"/>
  <c r="D288" i="3"/>
  <c r="D298" i="3"/>
  <c r="H298" i="3"/>
  <c r="E298" i="3"/>
  <c r="G298" i="3"/>
  <c r="F298" i="3"/>
  <c r="H169" i="3"/>
  <c r="E169" i="3"/>
  <c r="D169" i="3"/>
  <c r="F169" i="3"/>
  <c r="G169" i="3"/>
  <c r="H294" i="3"/>
  <c r="E294" i="3"/>
  <c r="D294" i="3"/>
  <c r="F294" i="3"/>
  <c r="G294" i="3"/>
  <c r="F427" i="3"/>
  <c r="H427" i="3"/>
  <c r="E427" i="3"/>
  <c r="D427" i="3"/>
  <c r="G427" i="3"/>
  <c r="G170" i="3"/>
  <c r="F170" i="3"/>
  <c r="H170" i="3"/>
  <c r="E170" i="3"/>
  <c r="D170" i="3"/>
  <c r="D83" i="3"/>
  <c r="G83" i="3"/>
  <c r="H83" i="3"/>
  <c r="F83" i="3"/>
  <c r="E83" i="3"/>
  <c r="F107" i="3"/>
  <c r="H107" i="3"/>
  <c r="D107" i="3"/>
  <c r="G107" i="3"/>
  <c r="E107" i="3"/>
  <c r="F406" i="3"/>
  <c r="D406" i="3"/>
  <c r="H406" i="3"/>
  <c r="G406" i="3"/>
  <c r="E406" i="3"/>
  <c r="F93" i="3"/>
  <c r="E93" i="3"/>
  <c r="G93" i="3"/>
  <c r="D93" i="3"/>
  <c r="H93" i="3"/>
  <c r="D343" i="3"/>
  <c r="E343" i="3"/>
  <c r="H343" i="3"/>
  <c r="G343" i="3"/>
  <c r="F343" i="3"/>
  <c r="E47" i="3"/>
  <c r="D47" i="3"/>
  <c r="F47" i="3"/>
  <c r="H47" i="3"/>
  <c r="G47" i="3"/>
  <c r="D52" i="3"/>
  <c r="F52" i="3"/>
  <c r="H52" i="3"/>
  <c r="E52" i="3"/>
  <c r="G52" i="3"/>
  <c r="E379" i="3"/>
  <c r="G379" i="3"/>
  <c r="F379" i="3"/>
  <c r="H379" i="3"/>
  <c r="D379" i="3"/>
  <c r="G267" i="3"/>
  <c r="F267" i="3"/>
  <c r="D267" i="3"/>
  <c r="E267" i="3"/>
  <c r="H267" i="3"/>
  <c r="F408" i="3"/>
  <c r="G408" i="3"/>
  <c r="H408" i="3"/>
  <c r="D408" i="3"/>
  <c r="E408" i="3"/>
  <c r="F27" i="3"/>
  <c r="H27" i="3"/>
  <c r="D27" i="3"/>
  <c r="G27" i="3"/>
  <c r="E27" i="3"/>
  <c r="F163" i="3"/>
  <c r="G163" i="3"/>
  <c r="E163" i="3"/>
  <c r="D163" i="3"/>
  <c r="H163" i="3"/>
  <c r="F23" i="3"/>
  <c r="D23" i="3"/>
  <c r="E23" i="3"/>
  <c r="H23" i="3"/>
  <c r="G23" i="3"/>
  <c r="F216" i="3"/>
  <c r="D216" i="3"/>
  <c r="H216" i="3"/>
  <c r="E216" i="3"/>
  <c r="G216" i="3"/>
  <c r="H195" i="3"/>
  <c r="F195" i="3"/>
  <c r="G195" i="3"/>
  <c r="E195" i="3"/>
  <c r="D195" i="3"/>
  <c r="E152" i="3"/>
  <c r="D152" i="3"/>
  <c r="H152" i="3"/>
  <c r="F152" i="3"/>
  <c r="G152" i="3"/>
  <c r="G5" i="7"/>
  <c r="J3" i="7"/>
  <c r="J5" i="7"/>
  <c r="G400" i="3"/>
  <c r="E400" i="3"/>
  <c r="H400" i="3"/>
  <c r="F400" i="3"/>
  <c r="D400" i="3"/>
  <c r="D38" i="3"/>
  <c r="H38" i="3"/>
  <c r="G38" i="3"/>
  <c r="E38" i="3"/>
  <c r="F38" i="3"/>
  <c r="F320" i="3"/>
  <c r="G320" i="3"/>
  <c r="D320" i="3"/>
  <c r="E320" i="3"/>
  <c r="H320" i="3"/>
  <c r="F15" i="3"/>
  <c r="H15" i="3"/>
  <c r="G15" i="3"/>
  <c r="E15" i="3"/>
  <c r="D15" i="3"/>
  <c r="E491" i="3"/>
  <c r="G491" i="3"/>
  <c r="D491" i="3"/>
  <c r="F491" i="3"/>
  <c r="H491" i="3"/>
  <c r="G77" i="3"/>
  <c r="H77" i="3"/>
  <c r="F77" i="3"/>
  <c r="D77" i="3"/>
  <c r="E77" i="3"/>
  <c r="D145" i="3"/>
  <c r="G145" i="3"/>
  <c r="E145" i="3"/>
  <c r="H145" i="3"/>
  <c r="F145" i="3"/>
  <c r="G300" i="3"/>
  <c r="F300" i="3"/>
  <c r="H300" i="3"/>
  <c r="D300" i="3"/>
  <c r="E300" i="3"/>
  <c r="G219" i="3"/>
  <c r="D219" i="3"/>
  <c r="F219" i="3"/>
  <c r="H219" i="3"/>
  <c r="E219" i="3"/>
  <c r="G173" i="3"/>
  <c r="D173" i="3"/>
  <c r="F173" i="3"/>
  <c r="E173" i="3"/>
  <c r="H173" i="3"/>
  <c r="D134" i="3"/>
  <c r="G134" i="3"/>
  <c r="E134" i="3"/>
  <c r="H134" i="3"/>
  <c r="F134" i="3"/>
  <c r="G147" i="3"/>
  <c r="F147" i="3"/>
  <c r="E147" i="3"/>
  <c r="H147" i="3"/>
  <c r="D147" i="3"/>
  <c r="H17" i="3"/>
  <c r="G17" i="3"/>
  <c r="E17" i="3"/>
  <c r="D17" i="3"/>
  <c r="F17" i="3"/>
  <c r="D21" i="3"/>
  <c r="F21" i="3"/>
  <c r="H21" i="3"/>
  <c r="G21" i="3"/>
  <c r="E21" i="3"/>
  <c r="G466" i="3"/>
  <c r="F466" i="3"/>
  <c r="H466" i="3"/>
  <c r="E466" i="3"/>
  <c r="D466" i="3"/>
  <c r="D391" i="3"/>
  <c r="F391" i="3"/>
  <c r="H391" i="3"/>
  <c r="G391" i="3"/>
  <c r="E391" i="3"/>
  <c r="G249" i="3"/>
  <c r="H249" i="3"/>
  <c r="D249" i="3"/>
  <c r="F249" i="3"/>
  <c r="E249" i="3"/>
  <c r="F488" i="3"/>
  <c r="D488" i="3"/>
  <c r="G488" i="3"/>
  <c r="E488" i="3"/>
  <c r="H488" i="3"/>
  <c r="D310" i="3"/>
  <c r="H310" i="3"/>
  <c r="E310" i="3"/>
  <c r="F310" i="3"/>
  <c r="G310" i="3"/>
  <c r="D381" i="3"/>
  <c r="G381" i="3"/>
  <c r="H381" i="3"/>
  <c r="F381" i="3"/>
  <c r="E381" i="3"/>
  <c r="H412" i="3"/>
  <c r="D412" i="3"/>
  <c r="G412" i="3"/>
  <c r="F412" i="3"/>
  <c r="E412" i="3"/>
  <c r="D296" i="3"/>
  <c r="F296" i="3"/>
  <c r="E296" i="3"/>
  <c r="G296" i="3"/>
  <c r="H296" i="3"/>
  <c r="E4" i="7"/>
  <c r="G4" i="7" s="1"/>
  <c r="J16" i="7"/>
  <c r="J10" i="7"/>
  <c r="D332" i="3"/>
  <c r="H332" i="3"/>
  <c r="E332" i="3"/>
  <c r="G332" i="3"/>
  <c r="F332" i="3"/>
  <c r="D132" i="3"/>
  <c r="H132" i="3"/>
  <c r="G132" i="3"/>
  <c r="F132" i="3"/>
  <c r="E132" i="3"/>
  <c r="G225" i="3"/>
  <c r="F225" i="3"/>
  <c r="H225" i="3"/>
  <c r="E225" i="3"/>
  <c r="D225" i="3"/>
  <c r="D120" i="3"/>
  <c r="G120" i="3"/>
  <c r="H120" i="3"/>
  <c r="F120" i="3"/>
  <c r="E120" i="3"/>
  <c r="D197" i="3"/>
  <c r="G197" i="3"/>
  <c r="H197" i="3"/>
  <c r="E197" i="3"/>
  <c r="F197" i="3"/>
  <c r="G363" i="3"/>
  <c r="F363" i="3"/>
  <c r="E363" i="3"/>
  <c r="H363" i="3"/>
  <c r="D363" i="3"/>
  <c r="D378" i="3"/>
  <c r="E378" i="3"/>
  <c r="H378" i="3"/>
  <c r="F378" i="3"/>
  <c r="G378" i="3"/>
  <c r="G358" i="3"/>
  <c r="H358" i="3"/>
  <c r="D358" i="3"/>
  <c r="E358" i="3"/>
  <c r="F358" i="3"/>
  <c r="F464" i="3"/>
  <c r="G464" i="3"/>
  <c r="H464" i="3"/>
  <c r="D464" i="3"/>
  <c r="E464" i="3"/>
  <c r="G345" i="3"/>
  <c r="F345" i="3"/>
  <c r="H345" i="3"/>
  <c r="E345" i="3"/>
  <c r="D345" i="3"/>
  <c r="H99" i="3"/>
  <c r="F99" i="3"/>
  <c r="D99" i="3"/>
  <c r="G99" i="3"/>
  <c r="E99" i="3"/>
  <c r="G109" i="3"/>
  <c r="F109" i="3"/>
  <c r="D109" i="3"/>
  <c r="H109" i="3"/>
  <c r="E109" i="3"/>
  <c r="E278" i="3"/>
  <c r="H278" i="3"/>
  <c r="F278" i="3"/>
  <c r="D278" i="3"/>
  <c r="G278" i="3"/>
  <c r="D451" i="3"/>
  <c r="E451" i="3"/>
  <c r="G451" i="3"/>
  <c r="H451" i="3"/>
  <c r="F451" i="3"/>
  <c r="F333" i="3"/>
  <c r="H333" i="3"/>
  <c r="G333" i="3"/>
  <c r="D333" i="3"/>
  <c r="E333" i="3"/>
  <c r="D254" i="3"/>
  <c r="E254" i="3"/>
  <c r="H254" i="3"/>
  <c r="G254" i="3"/>
  <c r="F254" i="3"/>
  <c r="G242" i="3"/>
  <c r="F242" i="3"/>
  <c r="D242" i="3"/>
  <c r="E242" i="3"/>
  <c r="H242" i="3"/>
  <c r="H481" i="3"/>
  <c r="G481" i="3"/>
  <c r="D481" i="3"/>
  <c r="F481" i="3"/>
  <c r="E481" i="3"/>
  <c r="F89" i="3"/>
  <c r="E89" i="3"/>
  <c r="G89" i="3"/>
  <c r="D89" i="3"/>
  <c r="H89" i="3"/>
  <c r="E274" i="3"/>
  <c r="F274" i="3"/>
  <c r="H274" i="3"/>
  <c r="D274" i="3"/>
  <c r="G274" i="3"/>
  <c r="F123" i="3"/>
  <c r="H123" i="3"/>
  <c r="E123" i="3"/>
  <c r="D123" i="3"/>
  <c r="G123" i="3"/>
  <c r="D394" i="3"/>
  <c r="G394" i="3"/>
  <c r="F394" i="3"/>
  <c r="H394" i="3"/>
  <c r="E394" i="3"/>
  <c r="F7" i="7"/>
  <c r="J6" i="7"/>
  <c r="G334" i="3"/>
  <c r="E334" i="3"/>
  <c r="H334" i="3"/>
  <c r="F334" i="3"/>
  <c r="D334" i="3"/>
  <c r="D102" i="3"/>
  <c r="E102" i="3"/>
  <c r="G102" i="3"/>
  <c r="H102" i="3"/>
  <c r="F102" i="3"/>
  <c r="G469" i="3"/>
  <c r="D469" i="3"/>
  <c r="F469" i="3"/>
  <c r="E469" i="3"/>
  <c r="H469" i="3"/>
  <c r="D88" i="3"/>
  <c r="H88" i="3"/>
  <c r="E88" i="3"/>
  <c r="G88" i="3"/>
  <c r="F88" i="3"/>
  <c r="H411" i="3"/>
  <c r="G411" i="3"/>
  <c r="E411" i="3"/>
  <c r="F411" i="3"/>
  <c r="D411" i="3"/>
  <c r="E258" i="3"/>
  <c r="H258" i="3"/>
  <c r="D258" i="3"/>
  <c r="G258" i="3"/>
  <c r="F258" i="3"/>
  <c r="D61" i="3"/>
  <c r="F61" i="3"/>
  <c r="G61" i="3"/>
  <c r="H61" i="3"/>
  <c r="E61" i="3"/>
  <c r="D130" i="3"/>
  <c r="F130" i="3"/>
  <c r="E130" i="3"/>
  <c r="H130" i="3"/>
  <c r="G130" i="3"/>
  <c r="E160" i="3"/>
  <c r="H160" i="3"/>
  <c r="G160" i="3"/>
  <c r="D160" i="3"/>
  <c r="F160" i="3"/>
  <c r="G165" i="3"/>
  <c r="D165" i="3"/>
  <c r="H165" i="3"/>
  <c r="E165" i="3"/>
  <c r="F165" i="3"/>
  <c r="H347" i="3"/>
  <c r="G347" i="3"/>
  <c r="D347" i="3"/>
  <c r="F347" i="3"/>
  <c r="E347" i="3"/>
  <c r="H483" i="3"/>
  <c r="F483" i="3"/>
  <c r="G483" i="3"/>
  <c r="D483" i="3"/>
  <c r="E483" i="3"/>
  <c r="D133" i="3"/>
  <c r="G133" i="3"/>
  <c r="H133" i="3"/>
  <c r="E133" i="3"/>
  <c r="F133" i="3"/>
  <c r="D395" i="3"/>
  <c r="F395" i="3"/>
  <c r="E395" i="3"/>
  <c r="H395" i="3"/>
  <c r="G395" i="3"/>
  <c r="E450" i="3"/>
  <c r="F450" i="3"/>
  <c r="D450" i="3"/>
  <c r="H450" i="3"/>
  <c r="G450" i="3"/>
  <c r="F103" i="3"/>
  <c r="G103" i="3"/>
  <c r="E103" i="3"/>
  <c r="H103" i="3"/>
  <c r="D103" i="3"/>
  <c r="G104" i="3"/>
  <c r="E104" i="3"/>
  <c r="D104" i="3"/>
  <c r="F104" i="3"/>
  <c r="H104" i="3"/>
  <c r="H226" i="3"/>
  <c r="F226" i="3"/>
  <c r="G226" i="3"/>
  <c r="E226" i="3"/>
  <c r="D226" i="3"/>
  <c r="F143" i="3"/>
  <c r="G143" i="3"/>
  <c r="H143" i="3"/>
  <c r="D143" i="3"/>
  <c r="E143" i="3"/>
  <c r="F369" i="3"/>
  <c r="H369" i="3"/>
  <c r="D369" i="3"/>
  <c r="G369" i="3"/>
  <c r="E369" i="3"/>
  <c r="G250" i="3"/>
  <c r="H250" i="3"/>
  <c r="D250" i="3"/>
  <c r="E250" i="3"/>
  <c r="F250" i="3"/>
  <c r="F486" i="3"/>
  <c r="H486" i="3"/>
  <c r="E486" i="3"/>
  <c r="G486" i="3"/>
  <c r="D486" i="3"/>
  <c r="H366" i="3"/>
  <c r="F366" i="3"/>
  <c r="E366" i="3"/>
  <c r="G366" i="3"/>
  <c r="D366" i="3"/>
  <c r="E348" i="3"/>
  <c r="G348" i="3"/>
  <c r="D348" i="3"/>
  <c r="F348" i="3"/>
  <c r="H348" i="3"/>
  <c r="F473" i="3"/>
  <c r="H473" i="3"/>
  <c r="D473" i="3"/>
  <c r="G473" i="3"/>
  <c r="E473" i="3"/>
  <c r="H229" i="3"/>
  <c r="G229" i="3"/>
  <c r="D229" i="3"/>
  <c r="E229" i="3"/>
  <c r="F229" i="3"/>
  <c r="D342" i="3"/>
  <c r="F342" i="3"/>
  <c r="E342" i="3"/>
  <c r="G342" i="3"/>
  <c r="H342" i="3"/>
  <c r="G428" i="3"/>
  <c r="E428" i="3"/>
  <c r="D428" i="3"/>
  <c r="H428" i="3"/>
  <c r="F428" i="3"/>
  <c r="F392" i="3"/>
  <c r="E392" i="3"/>
  <c r="D392" i="3"/>
  <c r="G392" i="3"/>
  <c r="H392" i="3"/>
  <c r="G330" i="3"/>
  <c r="D330" i="3"/>
  <c r="H330" i="3"/>
  <c r="E330" i="3"/>
  <c r="F330" i="3"/>
  <c r="E340" i="3"/>
  <c r="H340" i="3"/>
  <c r="F340" i="3"/>
  <c r="G340" i="3"/>
  <c r="D340" i="3"/>
  <c r="H235" i="3"/>
  <c r="F235" i="3"/>
  <c r="D235" i="3"/>
  <c r="E235" i="3"/>
  <c r="G235" i="3"/>
  <c r="D479" i="3"/>
  <c r="G479" i="3"/>
  <c r="H479" i="3"/>
  <c r="F479" i="3"/>
  <c r="E479" i="3"/>
  <c r="G28" i="3"/>
  <c r="F28" i="3"/>
  <c r="H28" i="3"/>
  <c r="E28" i="3"/>
  <c r="D28" i="3"/>
  <c r="G482" i="3"/>
  <c r="F482" i="3"/>
  <c r="D482" i="3"/>
  <c r="E482" i="3"/>
  <c r="H482" i="3"/>
  <c r="G11" i="3"/>
  <c r="E11" i="3"/>
  <c r="F11" i="3"/>
  <c r="H11" i="3"/>
  <c r="D11" i="3"/>
  <c r="S1" i="3"/>
  <c r="D467" i="3"/>
  <c r="G467" i="3"/>
  <c r="E467" i="3"/>
  <c r="F467" i="3"/>
  <c r="H467" i="3"/>
  <c r="H82" i="3"/>
  <c r="F82" i="3"/>
  <c r="G82" i="3"/>
  <c r="D82" i="3"/>
  <c r="E82" i="3"/>
  <c r="H159" i="3"/>
  <c r="E159" i="3"/>
  <c r="G159" i="3"/>
  <c r="D159" i="3"/>
  <c r="F159" i="3"/>
  <c r="G12" i="7"/>
  <c r="J27" i="7"/>
  <c r="J22" i="7"/>
  <c r="J7" i="7"/>
  <c r="E187" i="3"/>
  <c r="F187" i="3"/>
  <c r="H187" i="3"/>
  <c r="D187" i="3"/>
  <c r="G187" i="3"/>
  <c r="G444" i="3"/>
  <c r="F444" i="3"/>
  <c r="D444" i="3"/>
  <c r="E444" i="3"/>
  <c r="H444" i="3"/>
  <c r="G425" i="3"/>
  <c r="H425" i="3"/>
  <c r="D425" i="3"/>
  <c r="F425" i="3"/>
  <c r="E425" i="3"/>
  <c r="E312" i="3"/>
  <c r="D312" i="3"/>
  <c r="F312" i="3"/>
  <c r="G312" i="3"/>
  <c r="H312" i="3"/>
  <c r="F177" i="3"/>
  <c r="G177" i="3"/>
  <c r="H177" i="3"/>
  <c r="E177" i="3"/>
  <c r="D177" i="3"/>
  <c r="F351" i="3"/>
  <c r="G351" i="3"/>
  <c r="E351" i="3"/>
  <c r="H351" i="3"/>
  <c r="D351" i="3"/>
  <c r="D42" i="3"/>
  <c r="E42" i="3"/>
  <c r="F42" i="3"/>
  <c r="H42" i="3"/>
  <c r="G42" i="3"/>
  <c r="G449" i="3"/>
  <c r="H449" i="3"/>
  <c r="E449" i="3"/>
  <c r="D449" i="3"/>
  <c r="F449" i="3"/>
  <c r="F280" i="3"/>
  <c r="H280" i="3"/>
  <c r="E280" i="3"/>
  <c r="D280" i="3"/>
  <c r="G280" i="3"/>
  <c r="D17" i="7"/>
  <c r="J17" i="7"/>
  <c r="H271" i="3"/>
  <c r="D271" i="3"/>
  <c r="G271" i="3"/>
  <c r="F271" i="3"/>
  <c r="E271" i="3"/>
  <c r="G193" i="3"/>
  <c r="H193" i="3"/>
  <c r="E193" i="3"/>
  <c r="D193" i="3"/>
  <c r="F193" i="3"/>
  <c r="D227" i="3"/>
  <c r="G227" i="3"/>
  <c r="E227" i="3"/>
  <c r="H227" i="3"/>
  <c r="F227" i="3"/>
  <c r="D335" i="3"/>
  <c r="E335" i="3"/>
  <c r="G335" i="3"/>
  <c r="H335" i="3"/>
  <c r="F335" i="3"/>
  <c r="D397" i="3"/>
  <c r="H397" i="3"/>
  <c r="E397" i="3"/>
  <c r="G397" i="3"/>
  <c r="F397" i="3"/>
  <c r="D355" i="3"/>
  <c r="G355" i="3"/>
  <c r="F355" i="3"/>
  <c r="H355" i="3"/>
  <c r="E355" i="3"/>
  <c r="E84" i="3"/>
  <c r="G84" i="3"/>
  <c r="H84" i="3"/>
  <c r="F84" i="3"/>
  <c r="D84" i="3"/>
  <c r="D100" i="3"/>
  <c r="G100" i="3"/>
  <c r="E100" i="3"/>
  <c r="H100" i="3"/>
  <c r="F100" i="3"/>
  <c r="G283" i="3"/>
  <c r="E283" i="3"/>
  <c r="F283" i="3"/>
  <c r="H283" i="3"/>
  <c r="D283" i="3"/>
  <c r="G359" i="3"/>
  <c r="E359" i="3"/>
  <c r="H359" i="3"/>
  <c r="D359" i="3"/>
  <c r="F359" i="3"/>
  <c r="D62" i="3"/>
  <c r="G62" i="3"/>
  <c r="E62" i="3"/>
  <c r="H62" i="3"/>
  <c r="F62" i="3"/>
  <c r="H150" i="3"/>
  <c r="E150" i="3"/>
  <c r="G150" i="3"/>
  <c r="D150" i="3"/>
  <c r="F150" i="3"/>
  <c r="H371" i="3"/>
  <c r="F371" i="3"/>
  <c r="E371" i="3"/>
  <c r="G371" i="3"/>
  <c r="D371" i="3"/>
  <c r="G16" i="3"/>
  <c r="F16" i="3"/>
  <c r="E16" i="3"/>
  <c r="D16" i="3"/>
  <c r="H16" i="3"/>
  <c r="D180" i="3"/>
  <c r="F180" i="3"/>
  <c r="E180" i="3"/>
  <c r="G180" i="3"/>
  <c r="H180" i="3"/>
  <c r="H331" i="3"/>
  <c r="E331" i="3"/>
  <c r="D331" i="3"/>
  <c r="F331" i="3"/>
  <c r="G331" i="3"/>
  <c r="E396" i="3"/>
  <c r="H396" i="3"/>
  <c r="G396" i="3"/>
  <c r="D396" i="3"/>
  <c r="F396" i="3"/>
  <c r="H96" i="3"/>
  <c r="E96" i="3"/>
  <c r="G96" i="3"/>
  <c r="D96" i="3"/>
  <c r="F96" i="3"/>
  <c r="D461" i="3"/>
  <c r="G461" i="3"/>
  <c r="H461" i="3"/>
  <c r="F461" i="3"/>
  <c r="E461" i="3"/>
  <c r="H111" i="3"/>
  <c r="F111" i="3"/>
  <c r="G111" i="3"/>
  <c r="E111" i="3"/>
  <c r="D111" i="3"/>
  <c r="G324" i="3"/>
  <c r="F324" i="3"/>
  <c r="E324" i="3"/>
  <c r="H324" i="3"/>
  <c r="D324" i="3"/>
  <c r="D18" i="3"/>
  <c r="E18" i="3"/>
  <c r="F18" i="3"/>
  <c r="H18" i="3"/>
  <c r="G18" i="3"/>
  <c r="D90" i="3"/>
  <c r="E90" i="3"/>
  <c r="H90" i="3"/>
  <c r="G90" i="3"/>
  <c r="F90" i="3"/>
  <c r="D350" i="3"/>
  <c r="E350" i="3"/>
  <c r="F350" i="3"/>
  <c r="H350" i="3"/>
  <c r="G350" i="3"/>
  <c r="H390" i="3"/>
  <c r="E390" i="3"/>
  <c r="D390" i="3"/>
  <c r="G390" i="3"/>
  <c r="F390" i="3"/>
  <c r="H166" i="3"/>
  <c r="D166" i="3"/>
  <c r="E166" i="3"/>
  <c r="G166" i="3"/>
  <c r="F166" i="3"/>
  <c r="H48" i="3"/>
  <c r="F48" i="3"/>
  <c r="E48" i="3"/>
  <c r="D48" i="3"/>
  <c r="G48" i="3"/>
  <c r="E19" i="7"/>
  <c r="J15" i="7"/>
  <c r="J26" i="7"/>
  <c r="K22" i="7" l="1"/>
  <c r="K19" i="7"/>
  <c r="K7" i="7"/>
  <c r="F3" i="7"/>
  <c r="H13" i="7" s="1"/>
  <c r="F25" i="7"/>
  <c r="K12" i="7"/>
  <c r="G27" i="7"/>
  <c r="E21" i="7"/>
  <c r="G21" i="7" s="1"/>
  <c r="E10" i="7"/>
  <c r="G10" i="7" s="1"/>
  <c r="K14" i="7"/>
  <c r="E6" i="7"/>
  <c r="G6" i="7" s="1"/>
  <c r="F27" i="7"/>
  <c r="G3" i="7"/>
  <c r="G1" i="8"/>
  <c r="C5" i="3"/>
  <c r="K3" i="4"/>
  <c r="E34" i="10"/>
  <c r="G16" i="12" s="1"/>
  <c r="K20" i="7"/>
  <c r="K6" i="7"/>
  <c r="G19" i="7"/>
  <c r="K15" i="7"/>
  <c r="E24" i="7"/>
  <c r="K24" i="7"/>
  <c r="F17" i="7"/>
  <c r="H17" i="7" s="1"/>
  <c r="K26" i="7"/>
  <c r="K21" i="7"/>
  <c r="K4" i="7"/>
  <c r="K10" i="7"/>
  <c r="K13" i="7"/>
  <c r="E13" i="7"/>
  <c r="K25" i="7"/>
  <c r="K11" i="7"/>
  <c r="E17" i="7"/>
  <c r="G17" i="7" s="1"/>
  <c r="K17" i="7"/>
  <c r="K16" i="7"/>
  <c r="K8" i="7"/>
  <c r="E18" i="7"/>
  <c r="K18" i="7"/>
  <c r="K23" i="7"/>
  <c r="K9" i="7"/>
  <c r="H22" i="7"/>
  <c r="M22" i="7" s="1"/>
  <c r="K3" i="7"/>
  <c r="K27" i="7"/>
  <c r="K5" i="7"/>
  <c r="L21" i="7" l="1"/>
  <c r="M13" i="7"/>
  <c r="M17" i="7"/>
  <c r="L12" i="7"/>
  <c r="L7" i="7"/>
  <c r="L27" i="7"/>
  <c r="H27" i="7"/>
  <c r="M27" i="7" s="1"/>
  <c r="L18" i="7"/>
  <c r="G18" i="7"/>
  <c r="L15" i="7"/>
  <c r="H12" i="7"/>
  <c r="M12" i="7" s="1"/>
  <c r="L24" i="7"/>
  <c r="L23" i="7"/>
  <c r="L3" i="7"/>
  <c r="L26" i="7"/>
  <c r="H3" i="7"/>
  <c r="M3" i="7" s="1"/>
  <c r="H15" i="7"/>
  <c r="M15" i="7" s="1"/>
  <c r="H7" i="7"/>
  <c r="M7" i="7" s="1"/>
  <c r="H25" i="7"/>
  <c r="M25" i="7" s="1"/>
  <c r="H24" i="7"/>
  <c r="M24" i="7" s="1"/>
  <c r="L13" i="7"/>
  <c r="L5" i="7"/>
  <c r="L8" i="7"/>
  <c r="H11" i="7"/>
  <c r="M11" i="7" s="1"/>
  <c r="L20" i="7"/>
  <c r="H21" i="7"/>
  <c r="M21" i="7" s="1"/>
  <c r="L4" i="7"/>
  <c r="H6" i="7"/>
  <c r="M6" i="7" s="1"/>
  <c r="H26" i="7"/>
  <c r="M26" i="7" s="1"/>
  <c r="L6" i="7"/>
  <c r="H10" i="7"/>
  <c r="M10" i="7" s="1"/>
  <c r="H14" i="7"/>
  <c r="M14" i="7" s="1"/>
  <c r="H9" i="7"/>
  <c r="M9" i="7" s="1"/>
  <c r="L10" i="7"/>
  <c r="G13" i="7"/>
  <c r="H5" i="7"/>
  <c r="M5" i="7" s="1"/>
  <c r="H19" i="7"/>
  <c r="M19" i="7" s="1"/>
  <c r="H20" i="7"/>
  <c r="M20" i="7" s="1"/>
  <c r="H4" i="7"/>
  <c r="M4" i="7" s="1"/>
  <c r="L22" i="7"/>
  <c r="H23" i="7"/>
  <c r="M23" i="7" s="1"/>
  <c r="H16" i="7"/>
  <c r="M16" i="7" s="1"/>
  <c r="L9" i="7"/>
  <c r="L11" i="7"/>
  <c r="L19" i="7"/>
  <c r="H18" i="7"/>
  <c r="M18" i="7" s="1"/>
  <c r="L16" i="7"/>
  <c r="L17" i="7"/>
  <c r="L25" i="7"/>
  <c r="L14" i="7"/>
  <c r="H8" i="7"/>
  <c r="M8" i="7" s="1"/>
  <c r="G24" i="7"/>
  <c r="I18" i="7" l="1"/>
  <c r="N18" i="7" s="1"/>
  <c r="Q15" i="7"/>
  <c r="Q9" i="7"/>
  <c r="Q16" i="7"/>
  <c r="Q13" i="7"/>
  <c r="Q22" i="7"/>
  <c r="Q17" i="7"/>
  <c r="Q26" i="7"/>
  <c r="Q10" i="7"/>
  <c r="Q19" i="7"/>
  <c r="Q12" i="7"/>
  <c r="Q6" i="7"/>
  <c r="Q8" i="7"/>
  <c r="Q23" i="7"/>
  <c r="Q7" i="7"/>
  <c r="Q25" i="7"/>
  <c r="Q21" i="7"/>
  <c r="Q24" i="7"/>
  <c r="Q14" i="7"/>
  <c r="Q18" i="7"/>
  <c r="Q11" i="7"/>
  <c r="Q4" i="7"/>
  <c r="Q3" i="7"/>
  <c r="Q27" i="7"/>
  <c r="Q20" i="7"/>
  <c r="Q5" i="7"/>
  <c r="I13" i="7"/>
  <c r="N13" i="7" s="1"/>
  <c r="I14" i="7"/>
  <c r="N14" i="7" s="1"/>
  <c r="I8" i="7"/>
  <c r="N8" i="7" s="1"/>
  <c r="I26" i="7"/>
  <c r="N26" i="7" s="1"/>
  <c r="I6" i="7"/>
  <c r="N6" i="7" s="1"/>
  <c r="I9" i="7"/>
  <c r="N9" i="7" s="1"/>
  <c r="I21" i="7"/>
  <c r="N21" i="7" s="1"/>
  <c r="I16" i="7"/>
  <c r="N16" i="7" s="1"/>
  <c r="I27" i="7"/>
  <c r="N27" i="7" s="1"/>
  <c r="I10" i="7"/>
  <c r="N10" i="7" s="1"/>
  <c r="I7" i="7"/>
  <c r="N7" i="7" s="1"/>
  <c r="I3" i="7"/>
  <c r="N3" i="7" s="1"/>
  <c r="I4" i="7"/>
  <c r="N4" i="7" s="1"/>
  <c r="I15" i="7"/>
  <c r="N15" i="7" s="1"/>
  <c r="I5" i="7"/>
  <c r="N5" i="7" s="1"/>
  <c r="I23" i="7"/>
  <c r="N23" i="7" s="1"/>
  <c r="I20" i="7"/>
  <c r="N20" i="7" s="1"/>
  <c r="I12" i="7"/>
  <c r="N12" i="7" s="1"/>
  <c r="I22" i="7"/>
  <c r="N22" i="7" s="1"/>
  <c r="I25" i="7"/>
  <c r="N25" i="7" s="1"/>
  <c r="I11" i="7"/>
  <c r="N11" i="7" s="1"/>
  <c r="I19" i="7"/>
  <c r="N19" i="7" s="1"/>
  <c r="I24" i="7"/>
  <c r="N24" i="7" s="1"/>
  <c r="I17" i="7"/>
  <c r="N17" i="7" s="1"/>
  <c r="R10" i="7" l="1"/>
  <c r="T10" i="7" s="1"/>
  <c r="R3" i="7"/>
  <c r="T3" i="7" s="1"/>
  <c r="R8" i="7"/>
  <c r="T8" i="7" s="1"/>
  <c r="R9" i="7"/>
  <c r="T9" i="7" s="1"/>
  <c r="R6" i="7"/>
  <c r="T6" i="7" s="1"/>
  <c r="R14" i="7"/>
  <c r="T14" i="7" s="1"/>
  <c r="R21" i="7"/>
  <c r="T21" i="7" s="1"/>
  <c r="R19" i="7"/>
  <c r="T19" i="7" s="1"/>
  <c r="R13" i="7"/>
  <c r="T13" i="7" s="1"/>
  <c r="R23" i="7"/>
  <c r="T23" i="7" s="1"/>
  <c r="R20" i="7"/>
  <c r="T20" i="7" s="1"/>
  <c r="R25" i="7"/>
  <c r="T25" i="7" s="1"/>
  <c r="R15" i="7"/>
  <c r="T15" i="7" s="1"/>
  <c r="R4" i="7"/>
  <c r="T4" i="7" s="1"/>
  <c r="R26" i="7"/>
  <c r="T26" i="7" s="1"/>
  <c r="R11" i="7"/>
  <c r="T11" i="7" s="1"/>
  <c r="R24" i="7"/>
  <c r="T24" i="7" s="1"/>
  <c r="R16" i="7"/>
  <c r="T16" i="7" s="1"/>
  <c r="R22" i="7"/>
  <c r="T22" i="7" s="1"/>
  <c r="R5" i="7"/>
  <c r="T5" i="7" s="1"/>
  <c r="R12" i="7"/>
  <c r="T12" i="7" s="1"/>
  <c r="R27" i="7"/>
  <c r="T27" i="7" s="1"/>
  <c r="R18" i="7"/>
  <c r="T18" i="7" s="1"/>
  <c r="R7" i="7"/>
  <c r="T7" i="7" s="1"/>
  <c r="R17" i="7"/>
  <c r="T17" i="7" s="1"/>
  <c r="W7" i="7" l="1"/>
  <c r="G212" i="8" s="1"/>
  <c r="V7" i="7"/>
  <c r="F212" i="8" s="1"/>
  <c r="D212" i="8"/>
  <c r="U7" i="7"/>
  <c r="E212" i="8" s="1"/>
  <c r="V11" i="7"/>
  <c r="F216" i="8" s="1"/>
  <c r="D216" i="8"/>
  <c r="X11" i="7"/>
  <c r="I216" i="8" s="1"/>
  <c r="U11" i="7"/>
  <c r="E216" i="8" s="1"/>
  <c r="W11" i="7"/>
  <c r="G216" i="8" s="1"/>
  <c r="D224" i="8"/>
  <c r="W19" i="7"/>
  <c r="G224" i="8" s="1"/>
  <c r="U19" i="7"/>
  <c r="E224" i="8" s="1"/>
  <c r="X19" i="7"/>
  <c r="I224" i="8" s="1"/>
  <c r="V19" i="7"/>
  <c r="F224" i="8" s="1"/>
  <c r="X21" i="7"/>
  <c r="I226" i="8" s="1"/>
  <c r="V21" i="7"/>
  <c r="F226" i="8" s="1"/>
  <c r="U21" i="7"/>
  <c r="E226" i="8" s="1"/>
  <c r="D226" i="8"/>
  <c r="W21" i="7"/>
  <c r="G226" i="8" s="1"/>
  <c r="U4" i="7"/>
  <c r="E209" i="8" s="1"/>
  <c r="W4" i="7"/>
  <c r="G209" i="8" s="1"/>
  <c r="D209" i="8"/>
  <c r="V4" i="7"/>
  <c r="F209" i="8" s="1"/>
  <c r="D219" i="8"/>
  <c r="X14" i="7"/>
  <c r="I219" i="8" s="1"/>
  <c r="W14" i="7"/>
  <c r="G219" i="8" s="1"/>
  <c r="V14" i="7"/>
  <c r="F219" i="8" s="1"/>
  <c r="U14" i="7"/>
  <c r="E219" i="8" s="1"/>
  <c r="U18" i="7"/>
  <c r="E223" i="8" s="1"/>
  <c r="D223" i="8"/>
  <c r="V18" i="7"/>
  <c r="F223" i="8" s="1"/>
  <c r="X18" i="7"/>
  <c r="I223" i="8" s="1"/>
  <c r="W18" i="7"/>
  <c r="G223" i="8" s="1"/>
  <c r="W15" i="7"/>
  <c r="G220" i="8" s="1"/>
  <c r="X15" i="7"/>
  <c r="I220" i="8" s="1"/>
  <c r="U15" i="7"/>
  <c r="E220" i="8" s="1"/>
  <c r="V15" i="7"/>
  <c r="F220" i="8" s="1"/>
  <c r="D220" i="8"/>
  <c r="V6" i="7"/>
  <c r="F211" i="8" s="1"/>
  <c r="D211" i="8"/>
  <c r="U6" i="7"/>
  <c r="E211" i="8" s="1"/>
  <c r="W6" i="7"/>
  <c r="G211" i="8" s="1"/>
  <c r="W5" i="7"/>
  <c r="G210" i="8" s="1"/>
  <c r="V5" i="7"/>
  <c r="F210" i="8" s="1"/>
  <c r="D210" i="8"/>
  <c r="U5" i="7"/>
  <c r="E210" i="8" s="1"/>
  <c r="W25" i="7"/>
  <c r="G230" i="8" s="1"/>
  <c r="V25" i="7"/>
  <c r="F230" i="8" s="1"/>
  <c r="D230" i="8"/>
  <c r="U25" i="7"/>
  <c r="E230" i="8" s="1"/>
  <c r="X25" i="7"/>
  <c r="I230" i="8" s="1"/>
  <c r="X9" i="7"/>
  <c r="I214" i="8" s="1"/>
  <c r="W9" i="7"/>
  <c r="G214" i="8" s="1"/>
  <c r="U9" i="7"/>
  <c r="E214" i="8" s="1"/>
  <c r="V9" i="7"/>
  <c r="F214" i="8" s="1"/>
  <c r="D214" i="8"/>
  <c r="W12" i="7"/>
  <c r="G217" i="8" s="1"/>
  <c r="U12" i="7"/>
  <c r="E217" i="8" s="1"/>
  <c r="D217" i="8"/>
  <c r="X12" i="7"/>
  <c r="I217" i="8" s="1"/>
  <c r="V12" i="7"/>
  <c r="F217" i="8" s="1"/>
  <c r="U22" i="7"/>
  <c r="E227" i="8" s="1"/>
  <c r="W22" i="7"/>
  <c r="G227" i="8" s="1"/>
  <c r="X22" i="7"/>
  <c r="I227" i="8" s="1"/>
  <c r="D227" i="8"/>
  <c r="V22" i="7"/>
  <c r="F227" i="8" s="1"/>
  <c r="U20" i="7"/>
  <c r="E225" i="8" s="1"/>
  <c r="D225" i="8"/>
  <c r="V20" i="7"/>
  <c r="F225" i="8" s="1"/>
  <c r="W20" i="7"/>
  <c r="G225" i="8" s="1"/>
  <c r="X20" i="7"/>
  <c r="I225" i="8" s="1"/>
  <c r="U8" i="7"/>
  <c r="E213" i="8" s="1"/>
  <c r="X8" i="7"/>
  <c r="I213" i="8" s="1"/>
  <c r="V8" i="7"/>
  <c r="F213" i="8" s="1"/>
  <c r="W8" i="7"/>
  <c r="G213" i="8" s="1"/>
  <c r="D213" i="8"/>
  <c r="W26" i="7"/>
  <c r="G231" i="8" s="1"/>
  <c r="D231" i="8"/>
  <c r="X26" i="7"/>
  <c r="I231" i="8" s="1"/>
  <c r="U26" i="7"/>
  <c r="E231" i="8" s="1"/>
  <c r="V26" i="7"/>
  <c r="F231" i="8" s="1"/>
  <c r="U16" i="7"/>
  <c r="E221" i="8" s="1"/>
  <c r="X16" i="7"/>
  <c r="I221" i="8" s="1"/>
  <c r="D221" i="8"/>
  <c r="V16" i="7"/>
  <c r="F221" i="8" s="1"/>
  <c r="W16" i="7"/>
  <c r="G221" i="8" s="1"/>
  <c r="V23" i="7"/>
  <c r="F228" i="8" s="1"/>
  <c r="D228" i="8"/>
  <c r="W23" i="7"/>
  <c r="G228" i="8" s="1"/>
  <c r="U23" i="7"/>
  <c r="E228" i="8" s="1"/>
  <c r="X23" i="7"/>
  <c r="I228" i="8" s="1"/>
  <c r="D208" i="8"/>
  <c r="U3" i="7"/>
  <c r="E208" i="8" s="1"/>
  <c r="V3" i="7"/>
  <c r="F208" i="8" s="1"/>
  <c r="W3" i="7"/>
  <c r="G208" i="8" s="1"/>
  <c r="D232" i="8"/>
  <c r="U27" i="7"/>
  <c r="E232" i="8" s="1"/>
  <c r="X27" i="7"/>
  <c r="I232" i="8" s="1"/>
  <c r="V27" i="7"/>
  <c r="F232" i="8" s="1"/>
  <c r="W27" i="7"/>
  <c r="G232" i="8" s="1"/>
  <c r="X17" i="7"/>
  <c r="I222" i="8" s="1"/>
  <c r="U17" i="7"/>
  <c r="E222" i="8" s="1"/>
  <c r="V17" i="7"/>
  <c r="F222" i="8" s="1"/>
  <c r="D222" i="8"/>
  <c r="W17" i="7"/>
  <c r="G222" i="8" s="1"/>
  <c r="X24" i="7"/>
  <c r="I229" i="8" s="1"/>
  <c r="U24" i="7"/>
  <c r="E229" i="8" s="1"/>
  <c r="V24" i="7"/>
  <c r="F229" i="8" s="1"/>
  <c r="D229" i="8"/>
  <c r="W24" i="7"/>
  <c r="G229" i="8" s="1"/>
  <c r="W13" i="7"/>
  <c r="G218" i="8" s="1"/>
  <c r="X13" i="7"/>
  <c r="I218" i="8" s="1"/>
  <c r="V13" i="7"/>
  <c r="F218" i="8" s="1"/>
  <c r="D218" i="8"/>
  <c r="U13" i="7"/>
  <c r="E218" i="8" s="1"/>
  <c r="W10" i="7"/>
  <c r="G215" i="8" s="1"/>
  <c r="V10" i="7"/>
  <c r="F215" i="8" s="1"/>
  <c r="X10" i="7"/>
  <c r="I215" i="8" s="1"/>
  <c r="D215" i="8"/>
  <c r="U10" i="7"/>
  <c r="E215" i="8" s="1"/>
  <c r="J208" i="8" l="1"/>
  <c r="X6" i="7"/>
  <c r="I211" i="8" s="1"/>
  <c r="X5" i="7"/>
  <c r="I210" i="8" s="1"/>
  <c r="X7" i="7"/>
  <c r="I212" i="8" s="1"/>
  <c r="X3" i="7"/>
  <c r="I208" i="8" s="1"/>
  <c r="X4" i="7"/>
  <c r="I209" i="8" s="1"/>
</calcChain>
</file>

<file path=xl/sharedStrings.xml><?xml version="1.0" encoding="utf-8"?>
<sst xmlns="http://schemas.openxmlformats.org/spreadsheetml/2006/main" count="2999" uniqueCount="1408">
  <si>
    <t xml:space="preserve">     EPREUVE :</t>
  </si>
  <si>
    <t xml:space="preserve">     VILLE :</t>
  </si>
  <si>
    <t>DEPARTEMENT :</t>
  </si>
  <si>
    <t xml:space="preserve">     DATE :</t>
  </si>
  <si>
    <t>CLASSE :</t>
  </si>
  <si>
    <t xml:space="preserve">     CATEGORIES :</t>
  </si>
  <si>
    <t xml:space="preserve">     CIRCUIT DE :</t>
  </si>
  <si>
    <t>DISTANCE TOTALE :</t>
  </si>
  <si>
    <t xml:space="preserve">     A PARCOURIR :</t>
  </si>
  <si>
    <t>FOIS</t>
  </si>
  <si>
    <t>NOMBRE D'ENGAGE(S) :</t>
  </si>
  <si>
    <t>NOMBRE DE PARTANT(S) :</t>
  </si>
  <si>
    <t>CATEGORIE</t>
  </si>
  <si>
    <t>S/Cat</t>
  </si>
  <si>
    <t>Date de naissance</t>
  </si>
  <si>
    <t>DOSSARD</t>
  </si>
  <si>
    <t>PRES.</t>
  </si>
  <si>
    <t>UCI ID</t>
  </si>
  <si>
    <t>LICENCE</t>
  </si>
  <si>
    <t>NOM</t>
  </si>
  <si>
    <t>PRENOM</t>
  </si>
  <si>
    <t>EQUIPE</t>
  </si>
  <si>
    <t>Dossard</t>
  </si>
  <si>
    <t>Licence</t>
  </si>
  <si>
    <t>NOM Prénom</t>
  </si>
  <si>
    <t>Equipe</t>
  </si>
  <si>
    <t>Catégorie</t>
  </si>
  <si>
    <t>Epreuve :</t>
  </si>
  <si>
    <t>CATEGORIE :</t>
  </si>
  <si>
    <t>CLASSES :</t>
  </si>
  <si>
    <t>Moyenne du 1er :</t>
  </si>
  <si>
    <t>km/h</t>
  </si>
  <si>
    <t>Pts
 PE</t>
  </si>
  <si>
    <t>Place</t>
  </si>
  <si>
    <t>Doss.</t>
  </si>
  <si>
    <t>Temps</t>
  </si>
  <si>
    <t>Prénom</t>
  </si>
  <si>
    <t>Ecart</t>
  </si>
  <si>
    <t>h</t>
  </si>
  <si>
    <t>mn</t>
  </si>
  <si>
    <t>s</t>
  </si>
  <si>
    <t>Club</t>
  </si>
  <si>
    <t>PRIX D EQUIPE</t>
  </si>
  <si>
    <t>CLUB</t>
  </si>
  <si>
    <t>Liste des Partants</t>
  </si>
  <si>
    <t>Sur 3H</t>
  </si>
  <si>
    <t>Sur 2H</t>
  </si>
  <si>
    <t>Class Pr 2</t>
  </si>
  <si>
    <t>Class Pr 3</t>
  </si>
  <si>
    <t>Places 1</t>
  </si>
  <si>
    <t>Places 2</t>
  </si>
  <si>
    <t>Places 3</t>
  </si>
  <si>
    <t>PE2</t>
  </si>
  <si>
    <t>PE3</t>
  </si>
  <si>
    <t>Class 2</t>
  </si>
  <si>
    <t>Class 3</t>
  </si>
  <si>
    <t>Place 1</t>
  </si>
  <si>
    <t>Place 2</t>
  </si>
  <si>
    <t>Indiquez le nombre de coureurs à prendre dans le PE (2 ou 3)</t>
  </si>
  <si>
    <t xml:space="preserve">Prix d'équipe </t>
  </si>
  <si>
    <t>Points</t>
  </si>
  <si>
    <t>Classement épreuve</t>
  </si>
  <si>
    <t>Rg</t>
  </si>
  <si>
    <t>Dos</t>
  </si>
  <si>
    <t>FEUILLE D EMARGEMENT</t>
  </si>
  <si>
    <t>FEDERATION FRANCAISE DE CYCLISME</t>
  </si>
  <si>
    <t>COMITE DE L'ILE-DE-FRANCE</t>
  </si>
  <si>
    <t>1, rue Laurent Fignon</t>
  </si>
  <si>
    <t>78180 MONTIGNY LE BRETONNEUX</t>
  </si>
  <si>
    <t>Tél.: 01 81 88 08 36</t>
  </si>
  <si>
    <t>Etat de Résultats</t>
  </si>
  <si>
    <t>à transmettre dans les 48 heures qui suivent l'épreuve,</t>
  </si>
  <si>
    <t>pour HOMOLOGATION au Comité de l'Ile-de-France</t>
  </si>
  <si>
    <t>CONTRÔLE MEDICAL</t>
  </si>
  <si>
    <t>OUI</t>
  </si>
  <si>
    <t>NON</t>
  </si>
  <si>
    <t>(Rayer la mention inutile)</t>
  </si>
  <si>
    <t>DATE :</t>
  </si>
  <si>
    <t>Titre de l'épreuve :</t>
  </si>
  <si>
    <t>Lieu de l'épreuve :</t>
  </si>
  <si>
    <t>Association organisatrice :</t>
  </si>
  <si>
    <t>Séries ou Catégories :</t>
  </si>
  <si>
    <t>Distance :</t>
  </si>
  <si>
    <t>km</t>
  </si>
  <si>
    <t>TEMPS :</t>
  </si>
  <si>
    <t>Commissaires</t>
  </si>
  <si>
    <t>1.</t>
  </si>
  <si>
    <t>}</t>
  </si>
  <si>
    <t>2.</t>
  </si>
  <si>
    <t>Arbitres</t>
  </si>
  <si>
    <t>3.</t>
  </si>
  <si>
    <t>Juge à l'arrivée</t>
  </si>
  <si>
    <t>Arbitre moto</t>
  </si>
  <si>
    <t>Chronométreur</t>
  </si>
  <si>
    <t xml:space="preserve">ENGAGES : </t>
  </si>
  <si>
    <t>PARTANTS :</t>
  </si>
  <si>
    <t>CLASSES:</t>
  </si>
  <si>
    <t>AVIS IMPORTANT :</t>
  </si>
  <si>
    <t>- Cet ETAT DE RESULTATS doit être rempli intégralement, le nom, le prénom usuel, le n°de licence et le nom de l'association du coureur doivent être indiqués en entier.</t>
  </si>
  <si>
    <t xml:space="preserve">   - Ne pas omettre de signer au verso (Arbitres, chrono, etc…).</t>
  </si>
  <si>
    <t xml:space="preserve">   - Joindre obligatoirement la liste pointée</t>
  </si>
  <si>
    <t>LIEU :</t>
  </si>
  <si>
    <t>DATE</t>
  </si>
  <si>
    <t>CAT.:</t>
  </si>
  <si>
    <t>AVIS 
SUR LES DECISIONS CI-CONTRE</t>
  </si>
  <si>
    <r>
      <rPr>
        <b/>
        <sz val="10"/>
        <rFont val="Arial"/>
        <family val="2"/>
      </rPr>
      <t xml:space="preserve">PENALITES : </t>
    </r>
    <r>
      <rPr>
        <sz val="10"/>
        <rFont val="Arial"/>
        <family val="2"/>
      </rPr>
      <t>(s'il y a lieu), par décision des trois arbitres de Course, qui doivent apposer leur signature sous le(s) motif(s).</t>
    </r>
  </si>
  <si>
    <t>N°</t>
  </si>
  <si>
    <t>ASSOCIATION</t>
  </si>
  <si>
    <t xml:space="preserve">MONTANT </t>
  </si>
  <si>
    <t>du Délégué</t>
  </si>
  <si>
    <t>du Président</t>
  </si>
  <si>
    <t>DE</t>
  </si>
  <si>
    <t>N° DE LICENCE</t>
  </si>
  <si>
    <t>MOTIF(S)</t>
  </si>
  <si>
    <t>de service</t>
  </si>
  <si>
    <t>du Comité régional</t>
  </si>
  <si>
    <t>L'AMENDE</t>
  </si>
  <si>
    <t>CHUTES – ACCIDENTS :</t>
  </si>
  <si>
    <t xml:space="preserve">SUITE DONNEE </t>
  </si>
  <si>
    <t>Les soussignés, arbitres de Course, Juge à l'arrivée et Chronométreur, certifient la sincérité des résultats mentionnés au tableau ci-contre.</t>
  </si>
  <si>
    <t>A</t>
  </si>
  <si>
    <t>le</t>
  </si>
  <si>
    <t>RAPPEL</t>
  </si>
  <si>
    <t>SIGNATURE DES TROIS ARBITRES:</t>
  </si>
  <si>
    <t>SIGNATURE DU JUGE A L'ARRIVEE:</t>
  </si>
  <si>
    <t>SIGNATURE DU CHRONOMETREUR:</t>
  </si>
  <si>
    <t>Cet état dûment rempli et signé doit parvenir dans les 48 heures qui suivent l'épreuve, pour homologation, au Comité de l'Ile-de-France.</t>
  </si>
  <si>
    <t>COMITE DE L’ILE DE FRANCE</t>
  </si>
  <si>
    <t>-------------------------</t>
  </si>
  <si>
    <t>RAPPORT DU PRESIDENT DU JURY</t>
  </si>
  <si>
    <t>Renseignements sur la course :</t>
  </si>
  <si>
    <t>Nom de l'épreuve :</t>
  </si>
  <si>
    <t>Date :</t>
  </si>
  <si>
    <t>Ville :</t>
  </si>
  <si>
    <t>Dépt :</t>
  </si>
  <si>
    <t>Organisateur(s) :</t>
  </si>
  <si>
    <t>Catégorie de la course :</t>
  </si>
  <si>
    <t>Engagés :</t>
  </si>
  <si>
    <t>Partants :</t>
  </si>
  <si>
    <t>Classés :</t>
  </si>
  <si>
    <t>Kilométrage parcouru :  </t>
  </si>
  <si>
    <t xml:space="preserve">Temps : </t>
  </si>
  <si>
    <t>Epreuve en circuit</t>
  </si>
  <si>
    <t>oui</t>
  </si>
  <si>
    <t>non</t>
  </si>
  <si>
    <t>Longueur du circuit</t>
  </si>
  <si>
    <t xml:space="preserve">Epreuve en ligne </t>
  </si>
  <si>
    <t>Collège des arbitres :</t>
  </si>
  <si>
    <t>Nom - prénom</t>
  </si>
  <si>
    <t>Qualification</t>
  </si>
  <si>
    <t>Président du jury</t>
  </si>
  <si>
    <t>Arbitre 1</t>
  </si>
  <si>
    <t>Arbitre 2</t>
  </si>
  <si>
    <t>Moto 1</t>
  </si>
  <si>
    <t>Moto 2</t>
  </si>
  <si>
    <t>Les arbitres étaient-ils identifiables ?</t>
  </si>
  <si>
    <t>Organisation :</t>
  </si>
  <si>
    <t>(mettre un x dans la case)</t>
  </si>
  <si>
    <t>Présentation de l'autorisation préfectorale</t>
  </si>
  <si>
    <t>Secrétariat</t>
  </si>
  <si>
    <t>médiocre</t>
  </si>
  <si>
    <t>moyen</t>
  </si>
  <si>
    <t>bon</t>
  </si>
  <si>
    <t>Local réservé pour les arbitres</t>
  </si>
  <si>
    <t>Structure de la course :</t>
  </si>
  <si>
    <t>WC prévus au départ</t>
  </si>
  <si>
    <t>Barrières au départ</t>
  </si>
  <si>
    <t>Parking suffisant au départ</t>
  </si>
  <si>
    <t>Barrières à l'arrivée</t>
  </si>
  <si>
    <t>Podium couvert indépendant pour les arbitres à l'arrivée</t>
  </si>
  <si>
    <t>Podium protocolaire situé conformément après la ligne</t>
  </si>
  <si>
    <t>Local du contrôle anti-dopage : est-il prévu ?</t>
  </si>
  <si>
    <t xml:space="preserve">                                                        est-il conforme ?</t>
  </si>
  <si>
    <t>Médecin dans la course</t>
  </si>
  <si>
    <t>Secours présent au départ de l'épreuve</t>
  </si>
  <si>
    <t>Véhicule balai</t>
  </si>
  <si>
    <t>Véhicules neutres de dépannage</t>
  </si>
  <si>
    <t>zéro</t>
  </si>
  <si>
    <t>Radio course</t>
  </si>
  <si>
    <t>Efficacité</t>
  </si>
  <si>
    <t>Photo finish ou numérique</t>
  </si>
  <si>
    <t>ou autre moyen vidéo d'arrivée</t>
  </si>
  <si>
    <t>Sécurité de la course :</t>
  </si>
  <si>
    <t>Importance des moyens mis en œuvre</t>
  </si>
  <si>
    <t>Nature des moyens</t>
  </si>
  <si>
    <t>escorte motos (nombre)</t>
  </si>
  <si>
    <t>signaleurs (nombre)</t>
  </si>
  <si>
    <t>Efficacité des moyens</t>
  </si>
  <si>
    <t>Signalisation course :</t>
  </si>
  <si>
    <t>Fléchage du parcours (au sol ou sur panneau)</t>
  </si>
  <si>
    <t>Banderole au départ</t>
  </si>
  <si>
    <t>Banderole à l'arrivée</t>
  </si>
  <si>
    <t>Observations complémentaires sur l'organisation et éventuellement suggestions d'améliorations dont vous aurez parlé avec l'organisateur</t>
  </si>
  <si>
    <t>Appréciation du président du jury</t>
  </si>
  <si>
    <t>Signature :</t>
  </si>
  <si>
    <t>Annexes à joindre :</t>
  </si>
  <si>
    <t>Etat de résultats.</t>
  </si>
  <si>
    <t>Liste pointée des partants.</t>
  </si>
  <si>
    <t>Le récapitulatif des décisions arbitrales (feuille de pénalité).</t>
  </si>
  <si>
    <t>Les lettres de réclamation (éventuellement, avec décision notifiée).</t>
  </si>
  <si>
    <t>Ce rapport doit être adressé dans les 48 heures après la course au siège du
 Comité de l’Ile de France</t>
  </si>
  <si>
    <t>Nombre d'engagé(s) au départ:</t>
  </si>
  <si>
    <t>KM</t>
  </si>
  <si>
    <t>Sexe</t>
  </si>
  <si>
    <t xml:space="preserve">     ORGANISATEUR (S) :</t>
  </si>
  <si>
    <t>N° CLUB</t>
  </si>
  <si>
    <t>km                            PARTANTS :</t>
  </si>
  <si>
    <t>Classement par équipe</t>
  </si>
  <si>
    <t xml:space="preserve">     NOM DE L'EPREUVE :</t>
  </si>
  <si>
    <t>Qualif.</t>
  </si>
  <si>
    <t>Nom - Prénom</t>
  </si>
  <si>
    <t>ENGAGEMENTS SUR PLACE AU PRIX D EQUIPE (Nom de l'association)</t>
  </si>
  <si>
    <t>RECAPITULATIF :</t>
  </si>
  <si>
    <t>P.E. :</t>
  </si>
  <si>
    <t>x</t>
  </si>
  <si>
    <t>€    =</t>
  </si>
  <si>
    <t>Total :</t>
  </si>
  <si>
    <t>L' ARBITRE :
NOM :
SIGNATURE :</t>
  </si>
  <si>
    <t>LE CLUB ORGANISATEUR :
NOM :
SIGNATURE :</t>
  </si>
  <si>
    <t>VISA COMPTABILITE :
DATE :</t>
  </si>
  <si>
    <t>IMPRIME A JOINDRE AVEC L'ETAT DE RESULTAT</t>
  </si>
  <si>
    <t>Engagements sur place :</t>
  </si>
  <si>
    <t>Classement</t>
  </si>
  <si>
    <t>Rang</t>
  </si>
  <si>
    <t>N° Licence</t>
  </si>
  <si>
    <t>Nom</t>
  </si>
  <si>
    <t>3 Nom du Club/Code équipe</t>
  </si>
  <si>
    <t>4 Temps</t>
  </si>
  <si>
    <t>4 Ecart</t>
  </si>
  <si>
    <t/>
  </si>
  <si>
    <t>Autres (précisez)</t>
  </si>
  <si>
    <t xml:space="preserve"> -&gt;</t>
  </si>
  <si>
    <t>Sous Catégorie</t>
  </si>
  <si>
    <t>resultats@cif-ffc.fr</t>
  </si>
  <si>
    <r>
      <t xml:space="preserve">Engagement Manuel </t>
    </r>
    <r>
      <rPr>
        <b/>
        <sz val="16"/>
        <color indexed="10"/>
        <rFont val="Arial"/>
        <family val="2"/>
      </rPr>
      <t>Il faut Indiquer la date de Naissance et le sexe H ou D</t>
    </r>
  </si>
  <si>
    <t>Pos. Départ</t>
  </si>
  <si>
    <t>Code classif.</t>
  </si>
  <si>
    <t>Comité</t>
  </si>
  <si>
    <t>Team</t>
  </si>
  <si>
    <t>Nationalité</t>
  </si>
  <si>
    <t>Engagement</t>
  </si>
  <si>
    <t>Entité Eng.</t>
  </si>
  <si>
    <t>Montant</t>
  </si>
  <si>
    <t>Uci-Id</t>
  </si>
  <si>
    <t>1</t>
  </si>
  <si>
    <t>ILE DE FRANCE</t>
  </si>
  <si>
    <t>FRA</t>
  </si>
  <si>
    <t>Titulaires</t>
  </si>
  <si>
    <t>2</t>
  </si>
  <si>
    <t>3</t>
  </si>
  <si>
    <t>4</t>
  </si>
  <si>
    <t>5</t>
  </si>
  <si>
    <t>6</t>
  </si>
  <si>
    <t>7</t>
  </si>
  <si>
    <t>13</t>
  </si>
  <si>
    <t>14</t>
  </si>
  <si>
    <t>Âge sur la saison</t>
  </si>
  <si>
    <t>15</t>
  </si>
  <si>
    <t>16</t>
  </si>
  <si>
    <t>LAGNY PONTCARRE CYC.</t>
  </si>
  <si>
    <t>8</t>
  </si>
  <si>
    <t>9</t>
  </si>
  <si>
    <t>10</t>
  </si>
  <si>
    <t>11</t>
  </si>
  <si>
    <t>12</t>
  </si>
  <si>
    <t>EC MONTGERON VIGNEUX</t>
  </si>
  <si>
    <t>PARIS CYCLISTE OLYMPIQUE</t>
  </si>
  <si>
    <t>VC MONTIGNY BRETONNEUX</t>
  </si>
  <si>
    <t>DE ARRIBA</t>
  </si>
  <si>
    <t>Léane</t>
  </si>
  <si>
    <t>F</t>
  </si>
  <si>
    <t>48771280343</t>
  </si>
  <si>
    <t>U17</t>
  </si>
  <si>
    <t>10067604738</t>
  </si>
  <si>
    <t>VANHOUTTE</t>
  </si>
  <si>
    <t>Agathe</t>
  </si>
  <si>
    <t>48771280412</t>
  </si>
  <si>
    <t>10147220217</t>
  </si>
  <si>
    <t>GOUIN</t>
  </si>
  <si>
    <t>Anaïs</t>
  </si>
  <si>
    <t>48771140360</t>
  </si>
  <si>
    <t>JS FERTE GAUCHER</t>
  </si>
  <si>
    <t>10085417170</t>
  </si>
  <si>
    <t>DUBOIS</t>
  </si>
  <si>
    <t>Irene</t>
  </si>
  <si>
    <t>48913070381</t>
  </si>
  <si>
    <t>10108750017</t>
  </si>
  <si>
    <t>SCA 2000 EVRY</t>
  </si>
  <si>
    <t>10065920675</t>
  </si>
  <si>
    <t>ENTZMANN</t>
  </si>
  <si>
    <t>Jeanne</t>
  </si>
  <si>
    <t>10153846226</t>
  </si>
  <si>
    <t>RAMIREZ ZULUAGA</t>
  </si>
  <si>
    <t>ELOISE</t>
  </si>
  <si>
    <t>10098758108</t>
  </si>
  <si>
    <t>SAHRAOUI</t>
  </si>
  <si>
    <t>Nelia</t>
  </si>
  <si>
    <t>48946040604</t>
  </si>
  <si>
    <t>US CRETEIL</t>
  </si>
  <si>
    <t>10078158540</t>
  </si>
  <si>
    <t>ARGENTEUIL VAL DE SEINE 95</t>
  </si>
  <si>
    <t>Lic_Num</t>
  </si>
  <si>
    <t>UCI_ID</t>
  </si>
  <si>
    <t>Prenom</t>
  </si>
  <si>
    <t>Club_Nom</t>
  </si>
  <si>
    <t>Categorie</t>
  </si>
  <si>
    <t>NIP</t>
  </si>
  <si>
    <t>Access</t>
  </si>
  <si>
    <t>Nicolas</t>
  </si>
  <si>
    <t>US NEMOURS ST PIERRE</t>
  </si>
  <si>
    <t>Romain</t>
  </si>
  <si>
    <t>ENTENTE CYCLISTE AULNAY DRANCY 93</t>
  </si>
  <si>
    <t>US MAULE CYCLISME</t>
  </si>
  <si>
    <t>COURBEVOIE SPORTS CYCLISME</t>
  </si>
  <si>
    <t>AV THIAIS</t>
  </si>
  <si>
    <t>Alexis</t>
  </si>
  <si>
    <t>ES PERSANAISE</t>
  </si>
  <si>
    <t>EC NEUILLY PLAISANCE</t>
  </si>
  <si>
    <t>PARISIS A.C. 95</t>
  </si>
  <si>
    <t>VC SULPICIEN</t>
  </si>
  <si>
    <t>GUIDON PROVINOIS</t>
  </si>
  <si>
    <t>WATT CYCLING CLUB</t>
  </si>
  <si>
    <t>CC IGNY PALAISEAU 91</t>
  </si>
  <si>
    <t>VC FONTAINEBLEAU AVON</t>
  </si>
  <si>
    <t>Arthur</t>
  </si>
  <si>
    <t>US EZANVILLE ECOUEN</t>
  </si>
  <si>
    <t>Guillaume</t>
  </si>
  <si>
    <t>Yann</t>
  </si>
  <si>
    <t>BESCOND</t>
  </si>
  <si>
    <t>A. SOISY ENGHIEN LA BARRE</t>
  </si>
  <si>
    <t>TEAM CHATOU CYCLISME</t>
  </si>
  <si>
    <t>MENAGER</t>
  </si>
  <si>
    <t>RUEIL A.C.</t>
  </si>
  <si>
    <t>CSM PUTEAUX</t>
  </si>
  <si>
    <t>VC SAINT-MAMMES</t>
  </si>
  <si>
    <t>BIBARD</t>
  </si>
  <si>
    <t>Thomas</t>
  </si>
  <si>
    <t>LE MERRER</t>
  </si>
  <si>
    <t>Paul</t>
  </si>
  <si>
    <t>TEAM CYCLISTE LINAS MONTLHERY</t>
  </si>
  <si>
    <t>EC DU HOUDANAIS</t>
  </si>
  <si>
    <t>AS CORBEIL ESSONNES</t>
  </si>
  <si>
    <t>Sébastien</t>
  </si>
  <si>
    <t>Franck</t>
  </si>
  <si>
    <t>Bastien</t>
  </si>
  <si>
    <t>TEAM 94 CYCLING</t>
  </si>
  <si>
    <t>DONNONS DES ELLES AU VELO - EVRY COURCOURONNES</t>
  </si>
  <si>
    <t>VC CHATENAY MALABRY</t>
  </si>
  <si>
    <t>Clément</t>
  </si>
  <si>
    <t>BOUTELOUP</t>
  </si>
  <si>
    <t>Jean</t>
  </si>
  <si>
    <t>CC PONTHIERRY PRINGY</t>
  </si>
  <si>
    <t>CS VILLETANEUSE</t>
  </si>
  <si>
    <t>Benjamin</t>
  </si>
  <si>
    <t>Rémy</t>
  </si>
  <si>
    <t>CALLICO</t>
  </si>
  <si>
    <t>Tom</t>
  </si>
  <si>
    <t>OFF ROAD CYCLISTE D'EPONE</t>
  </si>
  <si>
    <t>Nolan</t>
  </si>
  <si>
    <t>BABOIN</t>
  </si>
  <si>
    <t>Corentin</t>
  </si>
  <si>
    <t>Martin</t>
  </si>
  <si>
    <t>Victor</t>
  </si>
  <si>
    <t>ANTONY BERNY CYCLISTE</t>
  </si>
  <si>
    <t>Maxime</t>
  </si>
  <si>
    <t>AC MARINES</t>
  </si>
  <si>
    <t>LE BOURHIS</t>
  </si>
  <si>
    <t>ES GERVAIS LILAS</t>
  </si>
  <si>
    <t>Raphaël</t>
  </si>
  <si>
    <t>EC VERNOUILLET V. T.</t>
  </si>
  <si>
    <t>BERTOLDI</t>
  </si>
  <si>
    <t>Thibaut</t>
  </si>
  <si>
    <t>FLORELLA</t>
  </si>
  <si>
    <t>Simon</t>
  </si>
  <si>
    <t>Lucas</t>
  </si>
  <si>
    <t>CS DOURDANNAIS</t>
  </si>
  <si>
    <t>DENIS</t>
  </si>
  <si>
    <t>Hugo</t>
  </si>
  <si>
    <t>Maxence</t>
  </si>
  <si>
    <t>BERTHELOT</t>
  </si>
  <si>
    <t>Loic</t>
  </si>
  <si>
    <t>Valentin</t>
  </si>
  <si>
    <t>Aymeric</t>
  </si>
  <si>
    <t>Charles</t>
  </si>
  <si>
    <t>Louis</t>
  </si>
  <si>
    <t>Aurélien</t>
  </si>
  <si>
    <t>LAMBERT</t>
  </si>
  <si>
    <t>Nathan</t>
  </si>
  <si>
    <t>Enzo</t>
  </si>
  <si>
    <t>Baptiste</t>
  </si>
  <si>
    <t>Robin</t>
  </si>
  <si>
    <t>LES RAYONS DE L'AVENIR</t>
  </si>
  <si>
    <t>Samuel</t>
  </si>
  <si>
    <t>VALAT</t>
  </si>
  <si>
    <t>Titouan</t>
  </si>
  <si>
    <t>Gabriel</t>
  </si>
  <si>
    <t>Noah</t>
  </si>
  <si>
    <t>Eliott</t>
  </si>
  <si>
    <t>CLEMENT</t>
  </si>
  <si>
    <t>Mathis</t>
  </si>
  <si>
    <t>48750330020</t>
  </si>
  <si>
    <t>10127096656</t>
  </si>
  <si>
    <t>NAYAGAM</t>
  </si>
  <si>
    <t>Zoran</t>
  </si>
  <si>
    <t>20220112337</t>
  </si>
  <si>
    <t>48771130330</t>
  </si>
  <si>
    <t>10104281953</t>
  </si>
  <si>
    <t>SEUROT</t>
  </si>
  <si>
    <t>20200050848</t>
  </si>
  <si>
    <t>Justine</t>
  </si>
  <si>
    <t>Amélie</t>
  </si>
  <si>
    <t>Zoé</t>
  </si>
  <si>
    <t>Louna</t>
  </si>
  <si>
    <t>Anaelle</t>
  </si>
  <si>
    <t>RIBAULT</t>
  </si>
  <si>
    <t>Eva</t>
  </si>
  <si>
    <t>H</t>
  </si>
  <si>
    <t>48913180271</t>
  </si>
  <si>
    <t>10103728245</t>
  </si>
  <si>
    <t>FIKRI</t>
  </si>
  <si>
    <t>Ahmed</t>
  </si>
  <si>
    <t>20200049325</t>
  </si>
  <si>
    <t>48935040157</t>
  </si>
  <si>
    <t>10024883514</t>
  </si>
  <si>
    <t>BLANCO</t>
  </si>
  <si>
    <t>Angelo</t>
  </si>
  <si>
    <t>20200051047</t>
  </si>
  <si>
    <t>TITRE TEMPORAIRE</t>
  </si>
  <si>
    <t>sexe</t>
  </si>
  <si>
    <r>
      <t xml:space="preserve">EQUIPE              </t>
    </r>
    <r>
      <rPr>
        <b/>
        <sz val="10"/>
        <color indexed="10"/>
        <rFont val="Arial"/>
        <family val="2"/>
      </rPr>
      <t>indiquer "titre temporaire" si nécéssaire</t>
    </r>
  </si>
  <si>
    <t>HARDY</t>
  </si>
  <si>
    <t>Noa</t>
  </si>
  <si>
    <t>Malo</t>
  </si>
  <si>
    <t>CHOUGUI VAREYON</t>
  </si>
  <si>
    <t>CLERE</t>
  </si>
  <si>
    <t>François Régis</t>
  </si>
  <si>
    <t>GINEYS</t>
  </si>
  <si>
    <t>Emilien</t>
  </si>
  <si>
    <t>Augustin</t>
  </si>
  <si>
    <t>10134020133</t>
  </si>
  <si>
    <t>10069398935</t>
  </si>
  <si>
    <t>10074041902</t>
  </si>
  <si>
    <t>GRENIER</t>
  </si>
  <si>
    <t>10145413690</t>
  </si>
  <si>
    <t>10158459079</t>
  </si>
  <si>
    <t>10133389936</t>
  </si>
  <si>
    <t>10156361051</t>
  </si>
  <si>
    <t>THIREAU</t>
  </si>
  <si>
    <t>10158111192</t>
  </si>
  <si>
    <t>10155935463</t>
  </si>
  <si>
    <t>10066179545</t>
  </si>
  <si>
    <t>10071641049</t>
  </si>
  <si>
    <t>10122227862</t>
  </si>
  <si>
    <t>CHAUVELIERE</t>
  </si>
  <si>
    <t>Honorine</t>
  </si>
  <si>
    <t>10133465011</t>
  </si>
  <si>
    <t>RODDE</t>
  </si>
  <si>
    <t>10135520401</t>
  </si>
  <si>
    <t>10136453015</t>
  </si>
  <si>
    <t>GUERRIER</t>
  </si>
  <si>
    <t>10157542633</t>
  </si>
  <si>
    <t>10122612327</t>
  </si>
  <si>
    <t>10121238159</t>
  </si>
  <si>
    <t>10085916116</t>
  </si>
  <si>
    <t>10068456823</t>
  </si>
  <si>
    <t>CAILLIAUX</t>
  </si>
  <si>
    <t>10157792813</t>
  </si>
  <si>
    <t>10156597992</t>
  </si>
  <si>
    <t>10108595423</t>
  </si>
  <si>
    <t>MICHOUT</t>
  </si>
  <si>
    <t>10147249418</t>
  </si>
  <si>
    <t>10157062077</t>
  </si>
  <si>
    <t>10098704857</t>
  </si>
  <si>
    <t>10109272706</t>
  </si>
  <si>
    <t>MIRLAND</t>
  </si>
  <si>
    <t>Jules</t>
  </si>
  <si>
    <t>10157348734</t>
  </si>
  <si>
    <t>10145753796</t>
  </si>
  <si>
    <t>10145163110</t>
  </si>
  <si>
    <t>10121638182</t>
  </si>
  <si>
    <t>10133464910</t>
  </si>
  <si>
    <t>LUANG APHAY SAINTEVILLE</t>
  </si>
  <si>
    <t>10158624787</t>
  </si>
  <si>
    <t>10156597386</t>
  </si>
  <si>
    <t>10135782200</t>
  </si>
  <si>
    <t>10124343876</t>
  </si>
  <si>
    <t>10069398733</t>
  </si>
  <si>
    <t>10066793877</t>
  </si>
  <si>
    <t>10068948691</t>
  </si>
  <si>
    <t>10156600218</t>
  </si>
  <si>
    <t>10087634834</t>
  </si>
  <si>
    <t>UNVOAS LAVITRY</t>
  </si>
  <si>
    <t>Mael</t>
  </si>
  <si>
    <t>10157061976</t>
  </si>
  <si>
    <t>10145975684</t>
  </si>
  <si>
    <t>10069068024</t>
  </si>
  <si>
    <t>10087792963</t>
  </si>
  <si>
    <t>10145818363</t>
  </si>
  <si>
    <t>10157644986</t>
  </si>
  <si>
    <t>10120806107</t>
  </si>
  <si>
    <t>10138614903</t>
  </si>
  <si>
    <t>10068835527</t>
  </si>
  <si>
    <t>10157013375</t>
  </si>
  <si>
    <t>10146532224</t>
  </si>
  <si>
    <t>HURÉ</t>
  </si>
  <si>
    <t>Abel</t>
  </si>
  <si>
    <t>10150469212</t>
  </si>
  <si>
    <t>10146055914</t>
  </si>
  <si>
    <t>10065764667</t>
  </si>
  <si>
    <t>10133735702</t>
  </si>
  <si>
    <t>10067937568</t>
  </si>
  <si>
    <t>Nolhan</t>
  </si>
  <si>
    <t>10158296607</t>
  </si>
  <si>
    <t>10148026933</t>
  </si>
  <si>
    <t>10057835424</t>
  </si>
  <si>
    <t>10098568956</t>
  </si>
  <si>
    <t>10133319814</t>
  </si>
  <si>
    <t>10156672259</t>
  </si>
  <si>
    <t>10109064760</t>
  </si>
  <si>
    <t>Clovis</t>
  </si>
  <si>
    <t>10109164285</t>
  </si>
  <si>
    <t>10068575546</t>
  </si>
  <si>
    <t>10159137170</t>
  </si>
  <si>
    <t>Maximilien</t>
  </si>
  <si>
    <t>10086059592</t>
  </si>
  <si>
    <t>10086064040</t>
  </si>
  <si>
    <t>10156328618</t>
  </si>
  <si>
    <t>ASSELBOURG</t>
  </si>
  <si>
    <t>10108436886</t>
  </si>
  <si>
    <t>10149043817</t>
  </si>
  <si>
    <t>10121581194</t>
  </si>
  <si>
    <t>10109963325</t>
  </si>
  <si>
    <t>COUE</t>
  </si>
  <si>
    <t>10121862292</t>
  </si>
  <si>
    <t>NOUVELLON</t>
  </si>
  <si>
    <t>10145334070</t>
  </si>
  <si>
    <t>10146096532</t>
  </si>
  <si>
    <t>10066447711</t>
  </si>
  <si>
    <t>10121139543</t>
  </si>
  <si>
    <t>CHAHED</t>
  </si>
  <si>
    <t>Léo</t>
  </si>
  <si>
    <t>10088536328</t>
  </si>
  <si>
    <t>10157338428</t>
  </si>
  <si>
    <t>Noé</t>
  </si>
  <si>
    <t>10100252615</t>
  </si>
  <si>
    <t>10109044754</t>
  </si>
  <si>
    <t>10102357818</t>
  </si>
  <si>
    <t>JEBAHI</t>
  </si>
  <si>
    <t>Khalil</t>
  </si>
  <si>
    <t>10157345094</t>
  </si>
  <si>
    <t>10123293549</t>
  </si>
  <si>
    <t>10146918305</t>
  </si>
  <si>
    <t>10146918103</t>
  </si>
  <si>
    <t>10146097946</t>
  </si>
  <si>
    <t>10098567643</t>
  </si>
  <si>
    <t>10146061772</t>
  </si>
  <si>
    <t>10157013173</t>
  </si>
  <si>
    <t>EMERY</t>
  </si>
  <si>
    <t>10157348835</t>
  </si>
  <si>
    <t>10109449730</t>
  </si>
  <si>
    <t>10145814828</t>
  </si>
  <si>
    <t>10121644852</t>
  </si>
  <si>
    <t>10156710958</t>
  </si>
  <si>
    <t>10146608915</t>
  </si>
  <si>
    <t>10146092084</t>
  </si>
  <si>
    <t>Esteban</t>
  </si>
  <si>
    <t>10111215938</t>
  </si>
  <si>
    <t>10066153677</t>
  </si>
  <si>
    <t>Léopold</t>
  </si>
  <si>
    <t>10122218566</t>
  </si>
  <si>
    <t>10147111291</t>
  </si>
  <si>
    <t>10133849674</t>
  </si>
  <si>
    <t>10146044392</t>
  </si>
  <si>
    <t>10109791149</t>
  </si>
  <si>
    <t>LESPINASSE</t>
  </si>
  <si>
    <t>10066794584</t>
  </si>
  <si>
    <t>10121643135</t>
  </si>
  <si>
    <t>10156989733</t>
  </si>
  <si>
    <t>10099526125</t>
  </si>
  <si>
    <t>10156670037</t>
  </si>
  <si>
    <t>10156975989</t>
  </si>
  <si>
    <t>10085568027</t>
  </si>
  <si>
    <t>10087545009</t>
  </si>
  <si>
    <t>10147062084</t>
  </si>
  <si>
    <t>10160661585</t>
  </si>
  <si>
    <t>10145941736</t>
  </si>
  <si>
    <t>10150597332</t>
  </si>
  <si>
    <t>10066569767</t>
  </si>
  <si>
    <t>SAMSON</t>
  </si>
  <si>
    <t>10152323326</t>
  </si>
  <si>
    <t>10134852212</t>
  </si>
  <si>
    <t>10073247714</t>
  </si>
  <si>
    <t>10109421034</t>
  </si>
  <si>
    <t>DESSEAUX</t>
  </si>
  <si>
    <t>10145816848</t>
  </si>
  <si>
    <t>10157792409</t>
  </si>
  <si>
    <t>DROUINEAUD JACQUET</t>
  </si>
  <si>
    <t>10156747940</t>
  </si>
  <si>
    <t>10146350247</t>
  </si>
  <si>
    <t>10068453486</t>
  </si>
  <si>
    <t>10100380331</t>
  </si>
  <si>
    <t>10156878686</t>
  </si>
  <si>
    <t>10160368161</t>
  </si>
  <si>
    <t>10156082882</t>
  </si>
  <si>
    <t>10156599107</t>
  </si>
  <si>
    <t>10149208414</t>
  </si>
  <si>
    <t>10157756336</t>
  </si>
  <si>
    <t>10075233180</t>
  </si>
  <si>
    <t>10099114883</t>
  </si>
  <si>
    <t>10156875656</t>
  </si>
  <si>
    <t>10121900385</t>
  </si>
  <si>
    <t>10157320543</t>
  </si>
  <si>
    <t>10120846422</t>
  </si>
  <si>
    <t>10112969618</t>
  </si>
  <si>
    <t>DU PONTAVICE</t>
  </si>
  <si>
    <t>Aristide</t>
  </si>
  <si>
    <t>10145144720</t>
  </si>
  <si>
    <t>10135782301</t>
  </si>
  <si>
    <t>10158225269</t>
  </si>
  <si>
    <t>10126926807</t>
  </si>
  <si>
    <t>10067833292</t>
  </si>
  <si>
    <t>10146032167</t>
  </si>
  <si>
    <t>MORVANNOU</t>
  </si>
  <si>
    <t>Oscar</t>
  </si>
  <si>
    <t>10145163514</t>
  </si>
  <si>
    <t>10109648376</t>
  </si>
  <si>
    <t>Malone</t>
  </si>
  <si>
    <t>10156398841</t>
  </si>
  <si>
    <t>LEFEBVRE</t>
  </si>
  <si>
    <t>10156825136</t>
  </si>
  <si>
    <t>10147335506</t>
  </si>
  <si>
    <t>Timéo</t>
  </si>
  <si>
    <t>10134130368</t>
  </si>
  <si>
    <t>10136014491</t>
  </si>
  <si>
    <t>GUERIF</t>
  </si>
  <si>
    <t>10156974878</t>
  </si>
  <si>
    <t>10109516317</t>
  </si>
  <si>
    <t>10145930420</t>
  </si>
  <si>
    <t>10156670845</t>
  </si>
  <si>
    <t>10161557524</t>
  </si>
  <si>
    <t>CARRE</t>
  </si>
  <si>
    <t>Aude</t>
  </si>
  <si>
    <t>VOUILLON</t>
  </si>
  <si>
    <t>10065875007</t>
  </si>
  <si>
    <t>ANDRY</t>
  </si>
  <si>
    <t>Mélanie</t>
  </si>
  <si>
    <t>10137793231</t>
  </si>
  <si>
    <t>JEANDEAU</t>
  </si>
  <si>
    <t>Antonin</t>
  </si>
  <si>
    <t>Ismael</t>
  </si>
  <si>
    <t>MATHIAS BARNU</t>
  </si>
  <si>
    <t>Thyméo</t>
  </si>
  <si>
    <t>10156747738</t>
  </si>
  <si>
    <t>DUFOUR</t>
  </si>
  <si>
    <t>Julia</t>
  </si>
  <si>
    <t>BANCAREL</t>
  </si>
  <si>
    <t>BENAHMED</t>
  </si>
  <si>
    <t>mohamed</t>
  </si>
  <si>
    <t>Ulysse</t>
  </si>
  <si>
    <t>LAFFINEUR MARTINOT</t>
  </si>
  <si>
    <t>Artur</t>
  </si>
  <si>
    <t>10121894527</t>
  </si>
  <si>
    <t>GUÉRIN</t>
  </si>
  <si>
    <t>Adeline</t>
  </si>
  <si>
    <t>10135216465</t>
  </si>
  <si>
    <t>GANITO DA ROCHA</t>
  </si>
  <si>
    <t>Kassandra</t>
  </si>
  <si>
    <t>TIRMARCHE</t>
  </si>
  <si>
    <t>BORNET</t>
  </si>
  <si>
    <t>GARNIER LE BORGNE</t>
  </si>
  <si>
    <t>10109963123</t>
  </si>
  <si>
    <t>10140551263</t>
  </si>
  <si>
    <t>GOUNOT</t>
  </si>
  <si>
    <t>Ofelia</t>
  </si>
  <si>
    <t>10068416306</t>
  </si>
  <si>
    <t>MESNARD</t>
  </si>
  <si>
    <t>10066162468</t>
  </si>
  <si>
    <t>PANOR</t>
  </si>
  <si>
    <t>Océane</t>
  </si>
  <si>
    <t>10069683568</t>
  </si>
  <si>
    <t>POIRIER</t>
  </si>
  <si>
    <t>10140551364</t>
  </si>
  <si>
    <t>Oriana</t>
  </si>
  <si>
    <t>CORNU</t>
  </si>
  <si>
    <t>Nikodem</t>
  </si>
  <si>
    <t>10157877079</t>
  </si>
  <si>
    <t>DE VILLIERS BEST</t>
  </si>
  <si>
    <t>Penelope</t>
  </si>
  <si>
    <t>10135479274</t>
  </si>
  <si>
    <t>10066605436</t>
  </si>
  <si>
    <t>FRAGNOLI</t>
  </si>
  <si>
    <t>Louane</t>
  </si>
  <si>
    <t>LEPAGE</t>
  </si>
  <si>
    <t>Tiago</t>
  </si>
  <si>
    <t>GALLARD</t>
  </si>
  <si>
    <t>Ilyan</t>
  </si>
  <si>
    <t>BERNARDO</t>
  </si>
  <si>
    <t>SOULAS</t>
  </si>
  <si>
    <t>10098082441</t>
  </si>
  <si>
    <t>CABALLERO GEOFFROY</t>
  </si>
  <si>
    <t>THOMERY VTT</t>
  </si>
  <si>
    <t>US DOMONT CYCLISME</t>
  </si>
  <si>
    <t>TEAM ALL CYCLES MEAUX</t>
  </si>
  <si>
    <t>OC GIF VTT</t>
  </si>
  <si>
    <t>48782350946</t>
  </si>
  <si>
    <t>48782350922</t>
  </si>
  <si>
    <t>48957140148</t>
  </si>
  <si>
    <t>48750161065</t>
  </si>
  <si>
    <t>48924110810</t>
  </si>
  <si>
    <t>48924090546</t>
  </si>
  <si>
    <t>48771130478</t>
  </si>
  <si>
    <t>48771280388</t>
  </si>
  <si>
    <t>48957130303</t>
  </si>
  <si>
    <t>48913070384</t>
  </si>
  <si>
    <t>48771130477</t>
  </si>
  <si>
    <t>48935160271</t>
  </si>
  <si>
    <t>48750161035</t>
  </si>
  <si>
    <t>48924100120</t>
  </si>
  <si>
    <t>48771140434</t>
  </si>
  <si>
    <t>48771210153</t>
  </si>
  <si>
    <t>48771280426</t>
  </si>
  <si>
    <t>48957110218</t>
  </si>
  <si>
    <t>48924150293</t>
  </si>
  <si>
    <t>48935380089</t>
  </si>
  <si>
    <t>48782350983</t>
  </si>
  <si>
    <t>48924010466</t>
  </si>
  <si>
    <t>48750160705</t>
  </si>
  <si>
    <t>48935380155</t>
  </si>
  <si>
    <t>48782350810</t>
  </si>
  <si>
    <t>48924110811</t>
  </si>
  <si>
    <t>48924110516</t>
  </si>
  <si>
    <t>48924010398</t>
  </si>
  <si>
    <t>48924110694</t>
  </si>
  <si>
    <t>48924010468</t>
  </si>
  <si>
    <t>48750160697</t>
  </si>
  <si>
    <t>48924010487</t>
  </si>
  <si>
    <t>48924110680</t>
  </si>
  <si>
    <t>48771140512</t>
  </si>
  <si>
    <t>48957020134</t>
  </si>
  <si>
    <t>48771280390</t>
  </si>
  <si>
    <t>48957140183</t>
  </si>
  <si>
    <t>48957140661</t>
  </si>
  <si>
    <t>48913230204</t>
  </si>
  <si>
    <t>48782350988</t>
  </si>
  <si>
    <t>48935240054</t>
  </si>
  <si>
    <t>48750161017</t>
  </si>
  <si>
    <t>48913050302</t>
  </si>
  <si>
    <t>48935380050</t>
  </si>
  <si>
    <t>48957130371</t>
  </si>
  <si>
    <t>48771240051</t>
  </si>
  <si>
    <t>48957140525</t>
  </si>
  <si>
    <t>48957140103</t>
  </si>
  <si>
    <t>48771130378</t>
  </si>
  <si>
    <t>48913070436</t>
  </si>
  <si>
    <t>48771380199</t>
  </si>
  <si>
    <t>48913530067</t>
  </si>
  <si>
    <t>48913500105</t>
  </si>
  <si>
    <t>48782210210</t>
  </si>
  <si>
    <t>48913070435</t>
  </si>
  <si>
    <t>48782280503</t>
  </si>
  <si>
    <t>48935160406</t>
  </si>
  <si>
    <t>48771090389</t>
  </si>
  <si>
    <t>48771280375</t>
  </si>
  <si>
    <t>48771570103</t>
  </si>
  <si>
    <t>48782350976</t>
  </si>
  <si>
    <t>48771280429</t>
  </si>
  <si>
    <t>48782350958</t>
  </si>
  <si>
    <t>48771280292</t>
  </si>
  <si>
    <t>20240169587</t>
  </si>
  <si>
    <t>20240159991</t>
  </si>
  <si>
    <t>20150022778</t>
  </si>
  <si>
    <t>20240159102</t>
  </si>
  <si>
    <t>20180019075</t>
  </si>
  <si>
    <t>20240173711</t>
  </si>
  <si>
    <t>20230120796</t>
  </si>
  <si>
    <t>20230138255</t>
  </si>
  <si>
    <t>20220094485</t>
  </si>
  <si>
    <t>20210069717</t>
  </si>
  <si>
    <t>20230124386</t>
  </si>
  <si>
    <t>20190017442</t>
  </si>
  <si>
    <t>20240161469</t>
  </si>
  <si>
    <t>20160009235</t>
  </si>
  <si>
    <t>20210068427</t>
  </si>
  <si>
    <t>20250199724</t>
  </si>
  <si>
    <t>20250187481</t>
  </si>
  <si>
    <t>20210061544</t>
  </si>
  <si>
    <t>20220093155</t>
  </si>
  <si>
    <t>20220090453</t>
  </si>
  <si>
    <t>20250183010</t>
  </si>
  <si>
    <t>20200048220</t>
  </si>
  <si>
    <t>20250194321</t>
  </si>
  <si>
    <t>20240153964</t>
  </si>
  <si>
    <t>20210070599</t>
  </si>
  <si>
    <t>20240173273</t>
  </si>
  <si>
    <t>20210064740</t>
  </si>
  <si>
    <t>20250196855</t>
  </si>
  <si>
    <t>20200033727</t>
  </si>
  <si>
    <t>20210070344</t>
  </si>
  <si>
    <t>20230137255</t>
  </si>
  <si>
    <t>20240158040</t>
  </si>
  <si>
    <t>20210062087</t>
  </si>
  <si>
    <t>20250180085</t>
  </si>
  <si>
    <t>20160019823</t>
  </si>
  <si>
    <t>20230133771</t>
  </si>
  <si>
    <t>20250204281</t>
  </si>
  <si>
    <t>20220091454</t>
  </si>
  <si>
    <t>20160007955</t>
  </si>
  <si>
    <t>20210056811</t>
  </si>
  <si>
    <t>20230130820</t>
  </si>
  <si>
    <t>20160011101</t>
  </si>
  <si>
    <t>20190023653</t>
  </si>
  <si>
    <t>20250185811</t>
  </si>
  <si>
    <t>20220103273</t>
  </si>
  <si>
    <t>20150009524</t>
  </si>
  <si>
    <t>20240161927</t>
  </si>
  <si>
    <t>20220095143</t>
  </si>
  <si>
    <t>20180023610</t>
  </si>
  <si>
    <t>20230130488</t>
  </si>
  <si>
    <t>20250188394</t>
  </si>
  <si>
    <t>20160009636</t>
  </si>
  <si>
    <t>20180005062</t>
  </si>
  <si>
    <t>20150011986</t>
  </si>
  <si>
    <t>20210072873</t>
  </si>
  <si>
    <t>20230143320</t>
  </si>
  <si>
    <t>20160009192</t>
  </si>
  <si>
    <t>20150013036</t>
  </si>
  <si>
    <t>20140040590</t>
  </si>
  <si>
    <t>20150028372</t>
  </si>
  <si>
    <t>20230143230</t>
  </si>
  <si>
    <t>20230149601</t>
  </si>
  <si>
    <t>20250197858</t>
  </si>
  <si>
    <t>20230137370</t>
  </si>
  <si>
    <t>20150009661</t>
  </si>
  <si>
    <t>20230128289</t>
  </si>
  <si>
    <t>20190014327</t>
  </si>
  <si>
    <t>20250189427</t>
  </si>
  <si>
    <t>20180004483</t>
  </si>
  <si>
    <t>20170003347</t>
  </si>
  <si>
    <t>20240166122</t>
  </si>
  <si>
    <t>20190006703</t>
  </si>
  <si>
    <t>20200032120</t>
  </si>
  <si>
    <t>Route, Code épreuve : 1.31.0</t>
  </si>
  <si>
    <t>Date de l'engagement</t>
  </si>
  <si>
    <t>1.31.0</t>
  </si>
  <si>
    <t>6,50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</si>
  <si>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</si>
  <si>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</si>
  <si>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</si>
  <si>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</si>
  <si>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</si>
  <si>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</si>
  <si>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</si>
  <si>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</si>
  <si>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</si>
  <si>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</si>
  <si>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</si>
  <si>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</si>
  <si>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</si>
  <si>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</si>
  <si>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</si>
  <si>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</si>
  <si>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</si>
  <si>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</si>
  <si>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SEGALA</t>
  </si>
  <si>
    <t>48782280571</t>
  </si>
  <si>
    <t>RIFFLET</t>
  </si>
  <si>
    <t>Josef</t>
  </si>
  <si>
    <t>48957080692</t>
  </si>
  <si>
    <t>Sacha</t>
  </si>
  <si>
    <t>Gabin</t>
  </si>
  <si>
    <t>RONOT</t>
  </si>
  <si>
    <t>Apolline</t>
  </si>
  <si>
    <t>VAN DEN DRIESSCHE</t>
  </si>
  <si>
    <t>Lylou</t>
  </si>
  <si>
    <t>GARO SANTOS</t>
  </si>
  <si>
    <t>Pauline</t>
  </si>
  <si>
    <t>BC CHELLES</t>
  </si>
  <si>
    <t>GARNIER</t>
  </si>
  <si>
    <t>Adèle</t>
  </si>
  <si>
    <t>CLAMART CYCLISME 92</t>
  </si>
  <si>
    <t>ARGENTIN</t>
  </si>
  <si>
    <t>Maëly</t>
  </si>
  <si>
    <t>VOISINS BMX CLUB</t>
  </si>
  <si>
    <t>GONZALES</t>
  </si>
  <si>
    <t>Margaux</t>
  </si>
  <si>
    <t>BISHOP</t>
  </si>
  <si>
    <t>Teah</t>
  </si>
  <si>
    <t>GEVREY</t>
  </si>
  <si>
    <t>Milena</t>
  </si>
  <si>
    <t>LADEVIE</t>
  </si>
  <si>
    <t>Caroline</t>
  </si>
  <si>
    <t>PIERRE</t>
  </si>
  <si>
    <t>Louise</t>
  </si>
  <si>
    <t>BC BOUTIGNY</t>
  </si>
  <si>
    <t>DIERX</t>
  </si>
  <si>
    <t>Maëline</t>
  </si>
  <si>
    <t>VAL BMX</t>
  </si>
  <si>
    <t>TULMETS</t>
  </si>
  <si>
    <t>Suzanne</t>
  </si>
  <si>
    <t>POUSSET</t>
  </si>
  <si>
    <t>Albane</t>
  </si>
  <si>
    <t>PAULY</t>
  </si>
  <si>
    <t>Emmy</t>
  </si>
  <si>
    <t>SOLTANI</t>
  </si>
  <si>
    <t>Anais</t>
  </si>
  <si>
    <t>OSNY BMX CLUB</t>
  </si>
  <si>
    <t>BAZIN</t>
  </si>
  <si>
    <t>Annaé</t>
  </si>
  <si>
    <t>BMX LES CLAYES SOUS BOIS</t>
  </si>
  <si>
    <t>LOY BEYLOT</t>
  </si>
  <si>
    <t>Milla</t>
  </si>
  <si>
    <t>VIE LECLERC</t>
  </si>
  <si>
    <t>Margot</t>
  </si>
  <si>
    <t>MONTESSON BMX</t>
  </si>
  <si>
    <t>MOUMENI</t>
  </si>
  <si>
    <t>Mohamed Hamza</t>
  </si>
  <si>
    <t>Gustave</t>
  </si>
  <si>
    <t>PAQUEREAU</t>
  </si>
  <si>
    <t>VALLA</t>
  </si>
  <si>
    <t>TERRIER</t>
  </si>
  <si>
    <t>Timothée</t>
  </si>
  <si>
    <t>TAHIR</t>
  </si>
  <si>
    <t>Rédwan</t>
  </si>
  <si>
    <t>PETIT N'DIAYE</t>
  </si>
  <si>
    <t>Hector</t>
  </si>
  <si>
    <t>JACQUET</t>
  </si>
  <si>
    <t>Loïc</t>
  </si>
  <si>
    <t>PLAQUET</t>
  </si>
  <si>
    <t>ZORKO</t>
  </si>
  <si>
    <t>MARICHAL</t>
  </si>
  <si>
    <t>PLANQUETTE</t>
  </si>
  <si>
    <t>Zacharie</t>
  </si>
  <si>
    <t>OUHARZOUNE</t>
  </si>
  <si>
    <t>Aksel</t>
  </si>
  <si>
    <t>PEUCHET BOJSZCZAK</t>
  </si>
  <si>
    <t>DUPONT VIGNOLES</t>
  </si>
  <si>
    <t>MAUGER</t>
  </si>
  <si>
    <t>FLICHY</t>
  </si>
  <si>
    <t>Gaspard</t>
  </si>
  <si>
    <t>TOUCHEFEU</t>
  </si>
  <si>
    <t>TAMOKA</t>
  </si>
  <si>
    <t>Sean Cris</t>
  </si>
  <si>
    <t>FREMIOT</t>
  </si>
  <si>
    <t>Auguste</t>
  </si>
  <si>
    <t>GIORDANI</t>
  </si>
  <si>
    <t>DUMONT</t>
  </si>
  <si>
    <t>MARIUS</t>
  </si>
  <si>
    <t>BIZIEN BAYART</t>
  </si>
  <si>
    <t>DELAHAUTEMAISON</t>
  </si>
  <si>
    <t>LEMAITRE</t>
  </si>
  <si>
    <t>BERLIOCCHI</t>
  </si>
  <si>
    <t>Lysandre</t>
  </si>
  <si>
    <t>BELIN</t>
  </si>
  <si>
    <t>Leandre</t>
  </si>
  <si>
    <t>BORDE</t>
  </si>
  <si>
    <t>Anselin</t>
  </si>
  <si>
    <t>DE BENITO FRELIN</t>
  </si>
  <si>
    <t>Flavio</t>
  </si>
  <si>
    <t>TAUGOURDEAU</t>
  </si>
  <si>
    <t>FABRE</t>
  </si>
  <si>
    <t>DEWILDE PINAULT</t>
  </si>
  <si>
    <t>BOTTONE</t>
  </si>
  <si>
    <t>Amadéo</t>
  </si>
  <si>
    <t>DEPAUD</t>
  </si>
  <si>
    <t>Gregoire</t>
  </si>
  <si>
    <t>HAMON</t>
  </si>
  <si>
    <t>Michael</t>
  </si>
  <si>
    <t>DAVERSIN</t>
  </si>
  <si>
    <t>GODIN</t>
  </si>
  <si>
    <t>SAVARIN</t>
  </si>
  <si>
    <t>Barthelemy</t>
  </si>
  <si>
    <t>DAUDENTHUN</t>
  </si>
  <si>
    <t>Erwin</t>
  </si>
  <si>
    <t>LE COMPAGNON</t>
  </si>
  <si>
    <t>GOGUILLON</t>
  </si>
  <si>
    <t>ESAN</t>
  </si>
  <si>
    <t>ellis</t>
  </si>
  <si>
    <t>BRESSON</t>
  </si>
  <si>
    <t>VIGNAUD</t>
  </si>
  <si>
    <t>Mathys</t>
  </si>
  <si>
    <t>VILAIN</t>
  </si>
  <si>
    <t>FORÊT</t>
  </si>
  <si>
    <t>Honoré</t>
  </si>
  <si>
    <t>PERICHON</t>
  </si>
  <si>
    <t>BECKER LEVY</t>
  </si>
  <si>
    <t>DE MEDEIROS</t>
  </si>
  <si>
    <t>ACH</t>
  </si>
  <si>
    <t>Eitan</t>
  </si>
  <si>
    <t>CANU</t>
  </si>
  <si>
    <t>Eloan</t>
  </si>
  <si>
    <t>ALEON</t>
  </si>
  <si>
    <t>Driss</t>
  </si>
  <si>
    <t>NORENA GOMEZ</t>
  </si>
  <si>
    <t>Sebastian</t>
  </si>
  <si>
    <t>ROTTEMENT</t>
  </si>
  <si>
    <t>GALLOIS</t>
  </si>
  <si>
    <t>ERNER DEGANDT</t>
  </si>
  <si>
    <t>Tadzio</t>
  </si>
  <si>
    <t>GAUTHIER</t>
  </si>
  <si>
    <t>Elvis</t>
  </si>
  <si>
    <t>MAISONHAUTE</t>
  </si>
  <si>
    <t>VANDEWEGHE WAKSELMAN</t>
  </si>
  <si>
    <t>BAUCAL</t>
  </si>
  <si>
    <t>MOROS ARLOT</t>
  </si>
  <si>
    <t>Salvador</t>
  </si>
  <si>
    <t>GUILLUT</t>
  </si>
  <si>
    <t>Leon</t>
  </si>
  <si>
    <t>COULIBALY</t>
  </si>
  <si>
    <t>Modibo Fabrice</t>
  </si>
  <si>
    <t>FASQUEL</t>
  </si>
  <si>
    <t>MARCIANO CHAUVEAU</t>
  </si>
  <si>
    <t>MAGD</t>
  </si>
  <si>
    <t>RACINET</t>
  </si>
  <si>
    <t>ANTON</t>
  </si>
  <si>
    <t>BREGOU</t>
  </si>
  <si>
    <t>Martial</t>
  </si>
  <si>
    <t>BERTOLOTTI</t>
  </si>
  <si>
    <t>Tristan</t>
  </si>
  <si>
    <t>CANON</t>
  </si>
  <si>
    <t>PIERLOT</t>
  </si>
  <si>
    <t>Dorian</t>
  </si>
  <si>
    <t>LANDOIS</t>
  </si>
  <si>
    <t>Loup</t>
  </si>
  <si>
    <t>DE LAVENERE</t>
  </si>
  <si>
    <t>Côme</t>
  </si>
  <si>
    <t>SAO JOSE</t>
  </si>
  <si>
    <t>L'HOMME</t>
  </si>
  <si>
    <t>PARNOT</t>
  </si>
  <si>
    <t>CALVARESE</t>
  </si>
  <si>
    <t>Mathias</t>
  </si>
  <si>
    <t>REDT ZIMMER</t>
  </si>
  <si>
    <t>MENARD</t>
  </si>
  <si>
    <t>DUBOUSSET FAUGERON</t>
  </si>
  <si>
    <t>Cyrano</t>
  </si>
  <si>
    <t>ESSAME MBENGALACK</t>
  </si>
  <si>
    <t>Kyliann</t>
  </si>
  <si>
    <t>HIESSLER</t>
  </si>
  <si>
    <t>Lucien</t>
  </si>
  <si>
    <t>GAECKLER REBOURS</t>
  </si>
  <si>
    <t>CULIT</t>
  </si>
  <si>
    <t>Edfridge Mario</t>
  </si>
  <si>
    <t>LUCCHINA</t>
  </si>
  <si>
    <t>CAVALLI DOIZENET</t>
  </si>
  <si>
    <t>HEIDE</t>
  </si>
  <si>
    <t>KURNIKOWSKI</t>
  </si>
  <si>
    <t>COURSAULT</t>
  </si>
  <si>
    <t>Roméo</t>
  </si>
  <si>
    <t>ADEL CHMURA</t>
  </si>
  <si>
    <t>RULLIER</t>
  </si>
  <si>
    <t>MEYNIER</t>
  </si>
  <si>
    <t>SOW</t>
  </si>
  <si>
    <t>LE BIHAN</t>
  </si>
  <si>
    <t>GENDRON</t>
  </si>
  <si>
    <t>ALLAIRE</t>
  </si>
  <si>
    <t>Aliocha</t>
  </si>
  <si>
    <t>VOISIN</t>
  </si>
  <si>
    <t>Grégoire</t>
  </si>
  <si>
    <t>DYBIONA</t>
  </si>
  <si>
    <t>Micah</t>
  </si>
  <si>
    <t>GENTER</t>
  </si>
  <si>
    <t>Vivien</t>
  </si>
  <si>
    <t>RETAILLEAU</t>
  </si>
  <si>
    <t>Alonso</t>
  </si>
  <si>
    <t>BOUTEBTOUB</t>
  </si>
  <si>
    <t>Yanis</t>
  </si>
  <si>
    <t>GIRET</t>
  </si>
  <si>
    <t>NADAN</t>
  </si>
  <si>
    <t>DHORBAIT</t>
  </si>
  <si>
    <t>Julien</t>
  </si>
  <si>
    <t>HEUDE</t>
  </si>
  <si>
    <t>48935380189</t>
  </si>
  <si>
    <t>48924110639</t>
  </si>
  <si>
    <t>48782280578</t>
  </si>
  <si>
    <t>48935380029</t>
  </si>
  <si>
    <t>48924150296</t>
  </si>
  <si>
    <t>48913020516</t>
  </si>
  <si>
    <t>48750160918</t>
  </si>
  <si>
    <t>48782280586</t>
  </si>
  <si>
    <t>48771280458</t>
  </si>
  <si>
    <t>48913010246</t>
  </si>
  <si>
    <t>48771140443</t>
  </si>
  <si>
    <t>48957290084</t>
  </si>
  <si>
    <t>48913530144</t>
  </si>
  <si>
    <t>48771010494</t>
  </si>
  <si>
    <t>48957170382</t>
  </si>
  <si>
    <t>48782280580</t>
  </si>
  <si>
    <t>48782120272</t>
  </si>
  <si>
    <t>48913530135</t>
  </si>
  <si>
    <t>48750161292</t>
  </si>
  <si>
    <t>48750161217</t>
  </si>
  <si>
    <t>48782430453</t>
  </si>
  <si>
    <t>48957140879</t>
  </si>
  <si>
    <t>48913380031</t>
  </si>
  <si>
    <t>48750161189</t>
  </si>
  <si>
    <t>48913050363</t>
  </si>
  <si>
    <t>48782540016</t>
  </si>
  <si>
    <t>48782120270</t>
  </si>
  <si>
    <t>48750160591</t>
  </si>
  <si>
    <t>48957140875</t>
  </si>
  <si>
    <t>48782430496</t>
  </si>
  <si>
    <t>48750161188</t>
  </si>
  <si>
    <t>48771130630</t>
  </si>
  <si>
    <t>48913020457</t>
  </si>
  <si>
    <t>48913020509</t>
  </si>
  <si>
    <t>48782280584</t>
  </si>
  <si>
    <t>48935380205</t>
  </si>
  <si>
    <t>48924090459</t>
  </si>
  <si>
    <t>48771280350</t>
  </si>
  <si>
    <t>48924110834</t>
  </si>
  <si>
    <t>48957170277</t>
  </si>
  <si>
    <t>48750160896</t>
  </si>
  <si>
    <t>48924010509</t>
  </si>
  <si>
    <t>48913180246</t>
  </si>
  <si>
    <t>48750160475</t>
  </si>
  <si>
    <t>48782430482</t>
  </si>
  <si>
    <t>48782351033</t>
  </si>
  <si>
    <t>48924090495</t>
  </si>
  <si>
    <t>48924010464</t>
  </si>
  <si>
    <t>48782351032</t>
  </si>
  <si>
    <t>48935160439</t>
  </si>
  <si>
    <t>48957130307</t>
  </si>
  <si>
    <t>48924010493</t>
  </si>
  <si>
    <t>48957130210</t>
  </si>
  <si>
    <t>48935160428</t>
  </si>
  <si>
    <t>48750161150</t>
  </si>
  <si>
    <t>48913070103</t>
  </si>
  <si>
    <t>48924090613</t>
  </si>
  <si>
    <t>48771130648</t>
  </si>
  <si>
    <t>48750161191</t>
  </si>
  <si>
    <t>48935160394</t>
  </si>
  <si>
    <t>48750161011</t>
  </si>
  <si>
    <t>48924090326</t>
  </si>
  <si>
    <t>48957170273</t>
  </si>
  <si>
    <t>48924090604</t>
  </si>
  <si>
    <t>48750161279</t>
  </si>
  <si>
    <t>48957130356</t>
  </si>
  <si>
    <t>48924090477</t>
  </si>
  <si>
    <t>48771090109</t>
  </si>
  <si>
    <t>48913020402</t>
  </si>
  <si>
    <t>48771090287</t>
  </si>
  <si>
    <t>48957140895</t>
  </si>
  <si>
    <t>48782351034</t>
  </si>
  <si>
    <t>48782430271</t>
  </si>
  <si>
    <t>48771570116</t>
  </si>
  <si>
    <t>48782280583</t>
  </si>
  <si>
    <t>48924150307</t>
  </si>
  <si>
    <t>48946010166</t>
  </si>
  <si>
    <t>48924090621</t>
  </si>
  <si>
    <t>48782351020</t>
  </si>
  <si>
    <t>48771130617</t>
  </si>
  <si>
    <t>48750161291</t>
  </si>
  <si>
    <t>48924110881</t>
  </si>
  <si>
    <t>48771140515</t>
  </si>
  <si>
    <t>48924110674</t>
  </si>
  <si>
    <t>48935240225</t>
  </si>
  <si>
    <t>48750161182</t>
  </si>
  <si>
    <t>48913070328</t>
  </si>
  <si>
    <t>48782430498</t>
  </si>
  <si>
    <t>48957170329</t>
  </si>
  <si>
    <t>48750161204</t>
  </si>
  <si>
    <t>48750161193</t>
  </si>
  <si>
    <t>48771280250</t>
  </si>
  <si>
    <t>48957130252</t>
  </si>
  <si>
    <t>48935190079</t>
  </si>
  <si>
    <t>48750161224</t>
  </si>
  <si>
    <t>48924110831</t>
  </si>
  <si>
    <t>48750161293</t>
  </si>
  <si>
    <t>48946270389</t>
  </si>
  <si>
    <t>48771280293</t>
  </si>
  <si>
    <t>48750161110</t>
  </si>
  <si>
    <t>48782280542</t>
  </si>
  <si>
    <t>48782430492</t>
  </si>
  <si>
    <t>48957110310</t>
  </si>
  <si>
    <t>48750161262</t>
  </si>
  <si>
    <t>48913050358</t>
  </si>
  <si>
    <t>48957140859</t>
  </si>
  <si>
    <t>48924030127</t>
  </si>
  <si>
    <t>48924010521</t>
  </si>
  <si>
    <t>48771140431</t>
  </si>
  <si>
    <t>48782351031</t>
  </si>
  <si>
    <t>VC SAVIGNY SUR ORGE</t>
  </si>
  <si>
    <t>EC OSNY PONTOISE</t>
  </si>
  <si>
    <t>VC VILLEJUST</t>
  </si>
  <si>
    <t>RACING CLUB DE FRANCE</t>
  </si>
  <si>
    <t>SE PAVILLONNAIS</t>
  </si>
  <si>
    <t>20180004758</t>
  </si>
  <si>
    <t>20210067736</t>
  </si>
  <si>
    <t>20260240803</t>
  </si>
  <si>
    <t>20220096407</t>
  </si>
  <si>
    <t>20250194961</t>
  </si>
  <si>
    <t>20260251165</t>
  </si>
  <si>
    <t>20230132921</t>
  </si>
  <si>
    <t>20250185640</t>
  </si>
  <si>
    <t>20250228394</t>
  </si>
  <si>
    <t>20260235079</t>
  </si>
  <si>
    <t>20200056200</t>
  </si>
  <si>
    <t>20260253987</t>
  </si>
  <si>
    <t>20180003463</t>
  </si>
  <si>
    <t>20220097908</t>
  </si>
  <si>
    <t>20260234619</t>
  </si>
  <si>
    <t>20220109660</t>
  </si>
  <si>
    <t>20260231883</t>
  </si>
  <si>
    <t>20170001374</t>
  </si>
  <si>
    <t>20260248461</t>
  </si>
  <si>
    <t>20260235137</t>
  </si>
  <si>
    <t>20250184123</t>
  </si>
  <si>
    <t>20170001983</t>
  </si>
  <si>
    <t>20200050387</t>
  </si>
  <si>
    <t>20260231188</t>
  </si>
  <si>
    <t>20250208700</t>
  </si>
  <si>
    <t>20240151398</t>
  </si>
  <si>
    <t>20260257080</t>
  </si>
  <si>
    <t>20250182202</t>
  </si>
  <si>
    <t>20200033072</t>
  </si>
  <si>
    <t>20260248329</t>
  </si>
  <si>
    <t>20260232487</t>
  </si>
  <si>
    <t>20260240476</t>
  </si>
  <si>
    <t>20220095985</t>
  </si>
  <si>
    <t>20190004306</t>
  </si>
  <si>
    <t>20190015367</t>
  </si>
  <si>
    <t>20220096409</t>
  </si>
  <si>
    <t>20220104000</t>
  </si>
  <si>
    <t>20220098185</t>
  </si>
  <si>
    <t>20260235600</t>
  </si>
  <si>
    <t>20150013601</t>
  </si>
  <si>
    <t>20190005791</t>
  </si>
  <si>
    <t>20230129265</t>
  </si>
  <si>
    <t>20240177151</t>
  </si>
  <si>
    <t>20220098586</t>
  </si>
  <si>
    <t>20190007777</t>
  </si>
  <si>
    <t>20260254929</t>
  </si>
  <si>
    <t>20230128426</t>
  </si>
  <si>
    <t>20240154436</t>
  </si>
  <si>
    <t>20260254927</t>
  </si>
  <si>
    <t>20260248384</t>
  </si>
  <si>
    <t>20220097904</t>
  </si>
  <si>
    <t>20250179737</t>
  </si>
  <si>
    <t>20170016942</t>
  </si>
  <si>
    <t>20260243698</t>
  </si>
  <si>
    <t>20250186440</t>
  </si>
  <si>
    <t>20160011011</t>
  </si>
  <si>
    <t>20260242591</t>
  </si>
  <si>
    <t>20260231262</t>
  </si>
  <si>
    <t>20250188165</t>
  </si>
  <si>
    <t>20240160944</t>
  </si>
  <si>
    <t>20200033510</t>
  </si>
  <si>
    <t>20190003868</t>
  </si>
  <si>
    <t>20260238556</t>
  </si>
  <si>
    <t>20260242938</t>
  </si>
  <si>
    <t>20170009081</t>
  </si>
  <si>
    <t>20170010301</t>
  </si>
  <si>
    <t>20160023497</t>
  </si>
  <si>
    <t>20200031890</t>
  </si>
  <si>
    <t>20190014152</t>
  </si>
  <si>
    <t>20260257712</t>
  </si>
  <si>
    <t>20260254930</t>
  </si>
  <si>
    <t>20170008847</t>
  </si>
  <si>
    <t>20220095592</t>
  </si>
  <si>
    <t>20220120268</t>
  </si>
  <si>
    <t>20260238333</t>
  </si>
  <si>
    <t>20160011459</t>
  </si>
  <si>
    <t>20210066930</t>
  </si>
  <si>
    <t>20250218374</t>
  </si>
  <si>
    <t>20260248877</t>
  </si>
  <si>
    <t>20260249382</t>
  </si>
  <si>
    <t>20260234403</t>
  </si>
  <si>
    <t>20230132384</t>
  </si>
  <si>
    <t>20230140854</t>
  </si>
  <si>
    <t>20260231342</t>
  </si>
  <si>
    <t>20190017919</t>
  </si>
  <si>
    <t>20260242543</t>
  </si>
  <si>
    <t>20190007825</t>
  </si>
  <si>
    <t>20260231765</t>
  </si>
  <si>
    <t>20260231524</t>
  </si>
  <si>
    <t>20180009528</t>
  </si>
  <si>
    <t>20190005211</t>
  </si>
  <si>
    <t>20250211071</t>
  </si>
  <si>
    <t>20260231156</t>
  </si>
  <si>
    <t>20260235596</t>
  </si>
  <si>
    <t>20260248745</t>
  </si>
  <si>
    <t>20250184596</t>
  </si>
  <si>
    <t>20200030471</t>
  </si>
  <si>
    <t>20250188725</t>
  </si>
  <si>
    <t>20250179529</t>
  </si>
  <si>
    <t>20260248173</t>
  </si>
  <si>
    <t>20260243572</t>
  </si>
  <si>
    <t>20160011802</t>
  </si>
  <si>
    <t>20240153801</t>
  </si>
  <si>
    <t>20260241475</t>
  </si>
  <si>
    <t>20260255955</t>
  </si>
  <si>
    <t>20260253052</t>
  </si>
  <si>
    <t>20210062526</t>
  </si>
  <si>
    <t>20260254924</t>
  </si>
  <si>
    <t>10170369467</t>
  </si>
  <si>
    <t>ansermin</t>
  </si>
  <si>
    <t>CCC</t>
  </si>
  <si>
    <t>N</t>
  </si>
  <si>
    <t>10067679308</t>
  </si>
  <si>
    <t>HAUTS DE FRANCE</t>
  </si>
  <si>
    <t>GRAND EST</t>
  </si>
  <si>
    <t>10156669532</t>
  </si>
  <si>
    <t>01/04/2026</t>
  </si>
  <si>
    <t>10171159615</t>
  </si>
  <si>
    <t>10067163588</t>
  </si>
  <si>
    <t>10098082542</t>
  </si>
  <si>
    <t>10069493107</t>
  </si>
  <si>
    <t>BETGHA</t>
  </si>
  <si>
    <t>Abd Djalil</t>
  </si>
  <si>
    <t>47600370728</t>
  </si>
  <si>
    <t>CC NOGENT / OISE</t>
  </si>
  <si>
    <t>26/03/2026</t>
  </si>
  <si>
    <t>10156826247</t>
  </si>
  <si>
    <t>Morgan</t>
  </si>
  <si>
    <t>06/04/2026</t>
  </si>
  <si>
    <t>07/04/2026</t>
  </si>
  <si>
    <t>10146866367</t>
  </si>
  <si>
    <t>35</t>
  </si>
  <si>
    <t>36</t>
  </si>
  <si>
    <t>10146128258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</si>
  <si>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</si>
  <si>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</si>
  <si>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</si>
  <si>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</si>
  <si>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</si>
  <si>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</si>
  <si>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</si>
  <si>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</si>
  <si>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</si>
  <si>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</si>
  <si>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</si>
  <si>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</si>
  <si>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</si>
  <si>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</si>
  <si>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</si>
  <si>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10092511914</t>
  </si>
  <si>
    <t>12/04/2026</t>
  </si>
  <si>
    <t>C4895714084 : ST-GRATIEN - U17 - 1e Manche Coupe Val d'Oise - SOUVENIR J. GOETZ ET D. HERAULT</t>
  </si>
  <si>
    <t>Extraction du 16/04/2026 à 21h21</t>
  </si>
  <si>
    <t>10067834205</t>
  </si>
  <si>
    <t>10167548585</t>
  </si>
  <si>
    <t>10171779304</t>
  </si>
  <si>
    <t>10065994134</t>
  </si>
  <si>
    <t>10079890493</t>
  </si>
  <si>
    <t>FAREY</t>
  </si>
  <si>
    <t>48957140870</t>
  </si>
  <si>
    <t>10065994033</t>
  </si>
  <si>
    <t>10068665472</t>
  </si>
  <si>
    <t>10138442727</t>
  </si>
  <si>
    <t>10085069182</t>
  </si>
  <si>
    <t>10168986310</t>
  </si>
  <si>
    <t>15/04/2026</t>
  </si>
  <si>
    <t>10085565502</t>
  </si>
  <si>
    <t>10167057020</t>
  </si>
  <si>
    <t>14/04/2026</t>
  </si>
  <si>
    <t>HAOUAM</t>
  </si>
  <si>
    <t>Soumeyah</t>
  </si>
  <si>
    <t>48935380085</t>
  </si>
  <si>
    <t>10121513803</t>
  </si>
  <si>
    <t>13/04/2026</t>
  </si>
  <si>
    <t>10145604559</t>
  </si>
  <si>
    <t>16/04/2026</t>
  </si>
  <si>
    <t>VAUDOIR</t>
  </si>
  <si>
    <t>Raphael</t>
  </si>
  <si>
    <t>46100070453</t>
  </si>
  <si>
    <t>U.V.AUBE</t>
  </si>
  <si>
    <t>10152005751</t>
  </si>
  <si>
    <t>BENAUT</t>
  </si>
  <si>
    <t>49271150157</t>
  </si>
  <si>
    <t>ENTENTE GISORSIENNE CYCLISME</t>
  </si>
  <si>
    <t>NORMANDIE</t>
  </si>
  <si>
    <t>10105534263</t>
  </si>
  <si>
    <t>BINET</t>
  </si>
  <si>
    <t>49271150173</t>
  </si>
  <si>
    <t>10118708176</t>
  </si>
  <si>
    <t>PERRIMAN</t>
  </si>
  <si>
    <t>Rafael</t>
  </si>
  <si>
    <t>49271150161</t>
  </si>
  <si>
    <t>10111892312</t>
  </si>
  <si>
    <t>SOULAINE</t>
  </si>
  <si>
    <t>Adrien</t>
  </si>
  <si>
    <t>44410550260</t>
  </si>
  <si>
    <t>AAJ BLOIS CYCLISME</t>
  </si>
  <si>
    <t>CENTRE VAL DE LOIRE</t>
  </si>
  <si>
    <t>10086477706</t>
  </si>
  <si>
    <t>10121414981</t>
  </si>
  <si>
    <t>10172125874</t>
  </si>
  <si>
    <t>BOURDIN</t>
  </si>
  <si>
    <t>Aubin</t>
  </si>
  <si>
    <t>47601500196</t>
  </si>
  <si>
    <t>TEAM OISE ORGANISATION</t>
  </si>
  <si>
    <t>10085805574</t>
  </si>
  <si>
    <t>PAYET</t>
  </si>
  <si>
    <t>Ilan</t>
  </si>
  <si>
    <t>47601500411</t>
  </si>
  <si>
    <t>10135070157</t>
  </si>
  <si>
    <t>10109173581</t>
  </si>
  <si>
    <t>10168325595</t>
  </si>
  <si>
    <t>10098007366</t>
  </si>
  <si>
    <t>10137801820</t>
  </si>
  <si>
    <t>BOUTLEUX</t>
  </si>
  <si>
    <t>Matéo</t>
  </si>
  <si>
    <t>49760340188</t>
  </si>
  <si>
    <t>VC EUDOIS ET BRESLOIS</t>
  </si>
  <si>
    <t>10133131268</t>
  </si>
  <si>
    <t>19/04/2026</t>
  </si>
  <si>
    <t>ST GRATIEN</t>
  </si>
  <si>
    <t>95</t>
  </si>
  <si>
    <t>PARISIS AC 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</si>
</sst>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#,##0.00\ &quot;€&quot;;[Red]\-#,##0.00\ &quot;€&quot;"/>
    <numFmt numFmtId="166" formatCode="d\ mmmm\ yyyy"/>
    <numFmt numFmtId="167" formatCode="h:mm:ss;@"/>
    <numFmt numFmtId="168" formatCode="[h]\.mm\.ss"/>
    <numFmt numFmtId="169" formatCode="[$-40C]d\ mmmm\ yyyy;@"/>
    <numFmt numFmtId="170" formatCode="hh&quot;h&quot;mm&quot;mn&quot;ss"/>
    <numFmt numFmtId="171" formatCode="#,##0.00_ ;[Red]\-#,##0.00\ "/>
    <numFmt numFmtId="172" formatCode="[$-F800]dddd\,\ mmmm\ dd\,\ yyyy"/>
    <numFmt numFmtId="177" formatCode="0.0"/>
    <numFmt numFmtId="178" formatCode="yyyy"/>
  </numFmts>
  <fonts count="47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name val="Arial Narrow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48"/>
      <name val="Arial"/>
      <family val="2"/>
    </font>
    <font>
      <b/>
      <sz val="11"/>
      <color indexed="8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b/>
      <sz val="20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u/>
      <sz val="11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i/>
      <sz val="11"/>
      <name val="Arial"/>
      <family val="2"/>
    </font>
    <font>
      <b/>
      <sz val="10"/>
      <color indexed="8"/>
      <name val="Arial"/>
      <family val="2"/>
    </font>
    <font>
      <b/>
      <sz val="16"/>
      <color indexed="10"/>
      <name val="Arial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C00000"/>
      <name val="Arial"/>
      <family val="2"/>
    </font>
    <font>
      <b/>
      <sz val="10"/>
      <color rgb="FFFF0000"/>
      <name val="Arial"/>
      <family val="2"/>
    </font>
    <font>
      <sz val="10"/>
      <color rgb="FFC0000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sz val="36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sz val="11"/>
      <name val="Calibri"/>
      <family val="2"/>
      <scheme val="minor"/>
    </font>
    <font>
      <sz val="11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35" fillId="0" borderId="0"/>
    <xf numFmtId="0" fontId="1" fillId="0" borderId="0"/>
  </cellStyleXfs>
  <cellXfs count="482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 applyAlignment="1">
      <alignment horizontal="left" vertical="center"/>
    </xf>
    <xf numFmtId="0" fontId="1" fillId="0" borderId="1" xfId="0" quotePrefix="1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2" fillId="7" borderId="2" xfId="0" applyFont="1" applyFill="1" applyBorder="1" applyAlignment="1" applyProtection="1">
      <alignment horizontal="right" vertical="center"/>
    </xf>
    <xf numFmtId="49" fontId="3" fillId="7" borderId="2" xfId="0" applyNumberFormat="1" applyFont="1" applyFill="1" applyBorder="1" applyAlignment="1" applyProtection="1">
      <alignment horizontal="left" vertical="center"/>
    </xf>
    <xf numFmtId="166" fontId="2" fillId="7" borderId="2" xfId="0" applyNumberFormat="1" applyFont="1" applyFill="1" applyBorder="1" applyAlignment="1" applyProtection="1">
      <alignment horizontal="right" vertical="center"/>
    </xf>
    <xf numFmtId="0" fontId="3" fillId="7" borderId="2" xfId="0" applyFont="1" applyFill="1" applyBorder="1" applyAlignment="1" applyProtection="1">
      <alignment horizontal="center" vertical="center"/>
    </xf>
    <xf numFmtId="0" fontId="2" fillId="7" borderId="3" xfId="0" applyFont="1" applyFill="1" applyBorder="1" applyAlignment="1" applyProtection="1">
      <alignment horizontal="left" vertical="center"/>
    </xf>
    <xf numFmtId="0" fontId="3" fillId="7" borderId="4" xfId="0" applyFont="1" applyFill="1" applyBorder="1" applyAlignment="1" applyProtection="1">
      <alignment horizontal="center" vertical="center"/>
    </xf>
    <xf numFmtId="0" fontId="2" fillId="7" borderId="4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/>
    </xf>
    <xf numFmtId="0" fontId="3" fillId="7" borderId="5" xfId="0" applyFont="1" applyFill="1" applyBorder="1" applyAlignment="1" applyProtection="1">
      <alignment horizontal="left" vertical="center"/>
    </xf>
    <xf numFmtId="0" fontId="3" fillId="7" borderId="6" xfId="0" applyFont="1" applyFill="1" applyBorder="1" applyAlignment="1" applyProtection="1">
      <alignment horizontal="left" vertical="center"/>
    </xf>
    <xf numFmtId="0" fontId="3" fillId="7" borderId="7" xfId="0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2" fillId="8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left" vertical="center"/>
    </xf>
    <xf numFmtId="14" fontId="1" fillId="0" borderId="10" xfId="0" applyNumberFormat="1" applyFont="1" applyBorder="1" applyAlignment="1" applyProtection="1">
      <alignment horizontal="center" vertical="center"/>
    </xf>
    <xf numFmtId="0" fontId="0" fillId="0" borderId="0" xfId="0" applyFill="1" applyProtection="1"/>
    <xf numFmtId="0" fontId="0" fillId="0" borderId="0" xfId="0" applyAlignment="1">
      <alignment vertical="center"/>
    </xf>
    <xf numFmtId="0" fontId="7" fillId="0" borderId="11" xfId="3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left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 applyProtection="1">
      <alignment vertical="center"/>
    </xf>
    <xf numFmtId="0" fontId="3" fillId="7" borderId="12" xfId="0" applyFont="1" applyFill="1" applyBorder="1" applyAlignment="1" applyProtection="1">
      <alignment vertical="center"/>
    </xf>
    <xf numFmtId="0" fontId="3" fillId="7" borderId="2" xfId="0" applyFont="1" applyFill="1" applyBorder="1" applyAlignment="1" applyProtection="1">
      <alignment horizontal="right" vertical="center"/>
    </xf>
    <xf numFmtId="0" fontId="3" fillId="7" borderId="4" xfId="0" applyFont="1" applyFill="1" applyBorder="1" applyAlignment="1" applyProtection="1">
      <alignment vertical="center"/>
    </xf>
    <xf numFmtId="0" fontId="3" fillId="7" borderId="1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8" borderId="10" xfId="0" applyFont="1" applyFill="1" applyBorder="1" applyAlignment="1" applyProtection="1">
      <alignment horizontal="center" vertical="center"/>
      <protection locked="0"/>
    </xf>
    <xf numFmtId="0" fontId="1" fillId="8" borderId="1" xfId="0" applyNumberFormat="1" applyFont="1" applyFill="1" applyBorder="1" applyAlignment="1" applyProtection="1">
      <alignment horizontal="center" vertical="center"/>
      <protection locked="0"/>
    </xf>
    <xf numFmtId="1" fontId="1" fillId="8" borderId="12" xfId="0" applyNumberFormat="1" applyFont="1" applyFill="1" applyBorder="1" applyAlignment="1" applyProtection="1">
      <alignment horizontal="center" vertical="center"/>
      <protection locked="0"/>
    </xf>
    <xf numFmtId="167" fontId="1" fillId="4" borderId="12" xfId="0" applyNumberFormat="1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168" fontId="3" fillId="5" borderId="1" xfId="0" applyNumberFormat="1" applyFont="1" applyFill="1" applyBorder="1" applyAlignment="1" applyProtection="1">
      <alignment horizontal="center" vertical="center"/>
    </xf>
    <xf numFmtId="0" fontId="1" fillId="8" borderId="1" xfId="0" applyFont="1" applyFill="1" applyBorder="1" applyAlignment="1" applyProtection="1">
      <alignment horizontal="center" vertical="center"/>
      <protection locked="0"/>
    </xf>
    <xf numFmtId="0" fontId="1" fillId="8" borderId="1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center" vertical="center"/>
    </xf>
    <xf numFmtId="49" fontId="37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38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/>
    <xf numFmtId="49" fontId="39" fillId="0" borderId="0" xfId="0" applyNumberFormat="1" applyFont="1" applyFill="1" applyAlignment="1">
      <alignment horizontal="center"/>
    </xf>
    <xf numFmtId="49" fontId="39" fillId="0" borderId="1" xfId="0" applyNumberFormat="1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3" fillId="7" borderId="2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49" fontId="3" fillId="7" borderId="2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0" xfId="1" applyAlignment="1" applyProtection="1">
      <alignment vertical="center"/>
    </xf>
    <xf numFmtId="0" fontId="1" fillId="0" borderId="0" xfId="1" applyAlignment="1" applyProtection="1">
      <alignment horizontal="center" vertical="center"/>
    </xf>
    <xf numFmtId="0" fontId="1" fillId="0" borderId="0" xfId="1" applyFill="1" applyAlignment="1" applyProtection="1">
      <alignment vertical="center"/>
    </xf>
    <xf numFmtId="0" fontId="40" fillId="0" borderId="51" xfId="1" applyFont="1" applyBorder="1" applyAlignment="1" applyProtection="1">
      <alignment horizontal="center" vertical="center"/>
    </xf>
    <xf numFmtId="0" fontId="3" fillId="7" borderId="14" xfId="1" applyFont="1" applyFill="1" applyBorder="1" applyAlignment="1" applyProtection="1">
      <alignment horizontal="center" vertical="center" wrapText="1"/>
    </xf>
    <xf numFmtId="0" fontId="3" fillId="7" borderId="8" xfId="1" applyFont="1" applyFill="1" applyBorder="1" applyAlignment="1" applyProtection="1">
      <alignment horizontal="center" vertical="center" wrapText="1"/>
    </xf>
    <xf numFmtId="0" fontId="3" fillId="7" borderId="15" xfId="1" applyFont="1" applyFill="1" applyBorder="1" applyAlignment="1" applyProtection="1">
      <alignment horizontal="left" vertical="center" wrapText="1"/>
    </xf>
    <xf numFmtId="49" fontId="1" fillId="8" borderId="10" xfId="1" applyNumberFormat="1" applyFont="1" applyFill="1" applyBorder="1" applyAlignment="1" applyProtection="1">
      <alignment horizontal="center" vertical="center"/>
      <protection locked="0"/>
    </xf>
    <xf numFmtId="0" fontId="1" fillId="7" borderId="1" xfId="1" applyFont="1" applyFill="1" applyBorder="1" applyAlignment="1" applyProtection="1">
      <alignment horizontal="center" vertical="center"/>
    </xf>
    <xf numFmtId="0" fontId="1" fillId="7" borderId="10" xfId="1" applyFont="1" applyFill="1" applyBorder="1" applyAlignment="1" applyProtection="1">
      <alignment horizontal="center" vertical="center"/>
    </xf>
    <xf numFmtId="0" fontId="0" fillId="0" borderId="1" xfId="0" applyBorder="1"/>
    <xf numFmtId="14" fontId="7" fillId="0" borderId="0" xfId="3" applyNumberFormat="1" applyFont="1" applyBorder="1" applyAlignment="1">
      <alignment vertical="center" wrapText="1"/>
    </xf>
    <xf numFmtId="0" fontId="41" fillId="0" borderId="0" xfId="0" applyFont="1" applyAlignment="1">
      <alignment vertical="center"/>
    </xf>
    <xf numFmtId="0" fontId="1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" fillId="0" borderId="1" xfId="0" quotePrefix="1" applyNumberFormat="1" applyFont="1" applyBorder="1" applyAlignment="1" applyProtection="1">
      <alignment horizontal="center" vertical="center"/>
    </xf>
    <xf numFmtId="0" fontId="1" fillId="0" borderId="0" xfId="0" applyFont="1"/>
    <xf numFmtId="0" fontId="13" fillId="0" borderId="0" xfId="0" applyFont="1"/>
    <xf numFmtId="0" fontId="1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16" xfId="0" applyFont="1" applyBorder="1"/>
    <xf numFmtId="0" fontId="13" fillId="0" borderId="17" xfId="0" applyFont="1" applyBorder="1"/>
    <xf numFmtId="0" fontId="13" fillId="0" borderId="18" xfId="0" applyFont="1" applyBorder="1"/>
    <xf numFmtId="0" fontId="11" fillId="0" borderId="0" xfId="1" applyFont="1" applyFill="1" applyAlignment="1" applyProtection="1">
      <alignment vertical="center"/>
      <protection hidden="1"/>
    </xf>
    <xf numFmtId="0" fontId="11" fillId="0" borderId="0" xfId="1" applyFont="1" applyFill="1" applyAlignment="1" applyProtection="1">
      <alignment vertical="center"/>
    </xf>
    <xf numFmtId="0" fontId="14" fillId="0" borderId="0" xfId="1" applyFont="1" applyFill="1" applyAlignment="1" applyProtection="1">
      <alignment vertical="center"/>
      <protection hidden="1"/>
    </xf>
    <xf numFmtId="0" fontId="14" fillId="0" borderId="0" xfId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  <protection hidden="1"/>
    </xf>
    <xf numFmtId="0" fontId="1" fillId="0" borderId="0" xfId="1" applyFill="1" applyAlignment="1" applyProtection="1">
      <alignment horizontal="center" vertical="center"/>
    </xf>
    <xf numFmtId="2" fontId="1" fillId="0" borderId="0" xfId="1" applyNumberFormat="1" applyFill="1" applyAlignment="1" applyProtection="1">
      <alignment vertical="center"/>
    </xf>
    <xf numFmtId="2" fontId="1" fillId="0" borderId="0" xfId="1" applyNumberFormat="1" applyFill="1" applyAlignment="1" applyProtection="1">
      <alignment horizontal="center" vertical="center"/>
    </xf>
    <xf numFmtId="2" fontId="3" fillId="0" borderId="0" xfId="1" applyNumberFormat="1" applyFont="1" applyFill="1" applyAlignment="1" applyProtection="1">
      <alignment horizontal="right" vertical="center"/>
    </xf>
    <xf numFmtId="0" fontId="1" fillId="0" borderId="0" xfId="1" applyFill="1" applyBorder="1" applyAlignment="1" applyProtection="1">
      <alignment vertical="center"/>
      <protection hidden="1"/>
    </xf>
    <xf numFmtId="0" fontId="1" fillId="0" borderId="0" xfId="1" applyFill="1" applyBorder="1" applyAlignment="1" applyProtection="1">
      <alignment vertical="center"/>
    </xf>
    <xf numFmtId="167" fontId="1" fillId="0" borderId="0" xfId="1" applyNumberFormat="1" applyFill="1" applyAlignment="1" applyProtection="1">
      <alignment horizontal="center" vertical="center"/>
    </xf>
    <xf numFmtId="49" fontId="1" fillId="0" borderId="0" xfId="1" applyNumberFormat="1" applyFill="1" applyAlignment="1" applyProtection="1">
      <alignment vertical="center"/>
    </xf>
    <xf numFmtId="0" fontId="4" fillId="0" borderId="0" xfId="1" applyFont="1" applyFill="1" applyAlignment="1" applyProtection="1">
      <alignment vertical="center" wrapText="1"/>
    </xf>
    <xf numFmtId="0" fontId="17" fillId="5" borderId="19" xfId="3" applyFont="1" applyFill="1" applyBorder="1" applyAlignment="1" applyProtection="1">
      <alignment horizontal="center" vertical="center"/>
    </xf>
    <xf numFmtId="0" fontId="1" fillId="0" borderId="20" xfId="1" applyFill="1" applyBorder="1" applyAlignment="1" applyProtection="1">
      <alignment horizontal="center" vertical="center"/>
    </xf>
    <xf numFmtId="0" fontId="2" fillId="0" borderId="20" xfId="1" applyFont="1" applyFill="1" applyBorder="1" applyAlignment="1" applyProtection="1">
      <alignment vertical="center"/>
    </xf>
    <xf numFmtId="0" fontId="1" fillId="0" borderId="20" xfId="1" applyFill="1" applyBorder="1" applyAlignment="1" applyProtection="1">
      <alignment vertical="center"/>
    </xf>
    <xf numFmtId="167" fontId="1" fillId="0" borderId="20" xfId="1" applyNumberForma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horizontal="left"/>
    </xf>
    <xf numFmtId="0" fontId="1" fillId="0" borderId="0" xfId="2" applyAlignment="1" applyProtection="1">
      <alignment vertical="center"/>
      <protection locked="0"/>
    </xf>
    <xf numFmtId="0" fontId="14" fillId="0" borderId="1" xfId="2" applyFont="1" applyBorder="1" applyAlignment="1" applyProtection="1">
      <alignment horizontal="center" vertical="center"/>
    </xf>
    <xf numFmtId="0" fontId="19" fillId="0" borderId="1" xfId="2" applyFont="1" applyBorder="1" applyAlignment="1" applyProtection="1">
      <alignment horizontal="left" vertical="center"/>
    </xf>
    <xf numFmtId="0" fontId="1" fillId="0" borderId="1" xfId="2" applyBorder="1" applyAlignment="1" applyProtection="1">
      <alignment vertical="center"/>
      <protection locked="0"/>
    </xf>
    <xf numFmtId="0" fontId="1" fillId="0" borderId="0" xfId="2" applyFont="1" applyAlignment="1" applyProtection="1">
      <alignment vertical="center"/>
      <protection locked="0"/>
    </xf>
    <xf numFmtId="0" fontId="1" fillId="0" borderId="0" xfId="1"/>
    <xf numFmtId="0" fontId="14" fillId="0" borderId="1" xfId="1" applyFont="1" applyBorder="1" applyAlignment="1">
      <alignment horizontal="center"/>
    </xf>
    <xf numFmtId="0" fontId="14" fillId="0" borderId="0" xfId="1" applyFont="1"/>
    <xf numFmtId="0" fontId="14" fillId="0" borderId="21" xfId="1" applyFont="1" applyBorder="1" applyAlignment="1">
      <alignment vertical="center"/>
    </xf>
    <xf numFmtId="0" fontId="3" fillId="0" borderId="22" xfId="1" applyFont="1" applyBorder="1" applyAlignment="1">
      <alignment horizontal="right"/>
    </xf>
    <xf numFmtId="0" fontId="1" fillId="0" borderId="22" xfId="1" applyBorder="1"/>
    <xf numFmtId="0" fontId="5" fillId="0" borderId="0" xfId="1" applyFont="1" applyBorder="1" applyAlignment="1"/>
    <xf numFmtId="0" fontId="3" fillId="0" borderId="22" xfId="1" applyFont="1" applyBorder="1" applyAlignment="1"/>
    <xf numFmtId="0" fontId="23" fillId="0" borderId="22" xfId="1" applyFont="1" applyBorder="1" applyAlignment="1">
      <alignment horizontal="left" indent="1"/>
    </xf>
    <xf numFmtId="0" fontId="1" fillId="0" borderId="0" xfId="1" applyBorder="1" applyAlignment="1"/>
    <xf numFmtId="0" fontId="23" fillId="0" borderId="22" xfId="1" applyFont="1" applyBorder="1" applyAlignment="1"/>
    <xf numFmtId="0" fontId="23" fillId="0" borderId="22" xfId="1" applyFont="1" applyBorder="1"/>
    <xf numFmtId="170" fontId="1" fillId="0" borderId="0" xfId="1" applyNumberFormat="1" applyAlignment="1"/>
    <xf numFmtId="0" fontId="10" fillId="0" borderId="23" xfId="1" applyFont="1" applyBorder="1" applyAlignment="1">
      <alignment horizontal="center"/>
    </xf>
    <xf numFmtId="0" fontId="1" fillId="0" borderId="0" xfId="1" quotePrefix="1" applyAlignment="1">
      <alignment horizontal="center"/>
    </xf>
    <xf numFmtId="0" fontId="1" fillId="0" borderId="24" xfId="1" applyBorder="1" applyAlignment="1">
      <alignment horizontal="center"/>
    </xf>
    <xf numFmtId="0" fontId="1" fillId="0" borderId="25" xfId="1" applyBorder="1" applyAlignment="1">
      <alignment horizontal="center"/>
    </xf>
    <xf numFmtId="0" fontId="1" fillId="0" borderId="24" xfId="1" applyBorder="1"/>
    <xf numFmtId="0" fontId="1" fillId="0" borderId="25" xfId="1" applyBorder="1"/>
    <xf numFmtId="0" fontId="1" fillId="0" borderId="2" xfId="1" applyBorder="1" applyAlignment="1">
      <alignment vertical="center"/>
    </xf>
    <xf numFmtId="0" fontId="1" fillId="0" borderId="2" xfId="1" applyBorder="1" applyAlignment="1">
      <alignment horizontal="left" vertical="center"/>
    </xf>
    <xf numFmtId="0" fontId="9" fillId="0" borderId="0" xfId="1" applyFont="1"/>
    <xf numFmtId="0" fontId="3" fillId="0" borderId="0" xfId="1" applyFont="1"/>
    <xf numFmtId="0" fontId="18" fillId="0" borderId="1" xfId="1" applyFont="1" applyBorder="1" applyAlignment="1">
      <alignment horizontal="left"/>
    </xf>
    <xf numFmtId="0" fontId="19" fillId="0" borderId="19" xfId="1" applyFont="1" applyBorder="1" applyAlignment="1">
      <alignment horizontal="center"/>
    </xf>
    <xf numFmtId="0" fontId="1" fillId="0" borderId="19" xfId="1" applyBorder="1"/>
    <xf numFmtId="0" fontId="19" fillId="0" borderId="26" xfId="1" applyFont="1" applyBorder="1" applyAlignment="1">
      <alignment horizontal="center"/>
    </xf>
    <xf numFmtId="0" fontId="19" fillId="0" borderId="10" xfId="1" applyFont="1" applyBorder="1" applyAlignment="1">
      <alignment horizontal="center"/>
    </xf>
    <xf numFmtId="0" fontId="1" fillId="0" borderId="10" xfId="1" applyBorder="1" applyAlignment="1">
      <alignment horizontal="center"/>
    </xf>
    <xf numFmtId="0" fontId="19" fillId="0" borderId="0" xfId="1" applyFont="1" applyBorder="1" applyAlignment="1">
      <alignment vertical="center"/>
    </xf>
    <xf numFmtId="0" fontId="19" fillId="0" borderId="0" xfId="1" applyFont="1" applyBorder="1" applyAlignment="1">
      <alignment horizontal="center" vertical="center"/>
    </xf>
    <xf numFmtId="0" fontId="19" fillId="0" borderId="0" xfId="1" applyFont="1" applyBorder="1" applyAlignment="1">
      <alignment horizontal="left" wrapText="1" indent="1"/>
    </xf>
    <xf numFmtId="0" fontId="15" fillId="0" borderId="0" xfId="1" applyFont="1" applyAlignment="1">
      <alignment horizontal="center"/>
    </xf>
    <xf numFmtId="0" fontId="15" fillId="0" borderId="0" xfId="1" applyFont="1" applyAlignment="1">
      <alignment horizontal="left"/>
    </xf>
    <xf numFmtId="0" fontId="15" fillId="0" borderId="0" xfId="1" applyFont="1"/>
    <xf numFmtId="0" fontId="19" fillId="0" borderId="0" xfId="1" applyFont="1"/>
    <xf numFmtId="0" fontId="1" fillId="0" borderId="0" xfId="1" applyFont="1"/>
    <xf numFmtId="0" fontId="26" fillId="0" borderId="0" xfId="1" applyFont="1" applyAlignment="1">
      <alignment vertical="center"/>
    </xf>
    <xf numFmtId="0" fontId="24" fillId="0" borderId="0" xfId="1" applyFont="1" applyBorder="1" applyAlignment="1">
      <alignment vertical="center"/>
    </xf>
    <xf numFmtId="0" fontId="26" fillId="0" borderId="0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 wrapText="1"/>
    </xf>
    <xf numFmtId="0" fontId="28" fillId="0" borderId="0" xfId="1" applyFont="1" applyBorder="1" applyAlignment="1">
      <alignment horizontal="center" vertical="center" wrapText="1"/>
    </xf>
    <xf numFmtId="14" fontId="26" fillId="0" borderId="0" xfId="1" applyNumberFormat="1" applyFont="1" applyFill="1" applyBorder="1" applyAlignment="1">
      <alignment vertical="center"/>
    </xf>
    <xf numFmtId="0" fontId="26" fillId="0" borderId="0" xfId="1" applyFont="1" applyFill="1" applyBorder="1" applyAlignment="1">
      <alignment horizontal="left" vertical="center"/>
    </xf>
    <xf numFmtId="0" fontId="28" fillId="9" borderId="0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vertical="center" wrapText="1"/>
    </xf>
    <xf numFmtId="0" fontId="29" fillId="0" borderId="0" xfId="1" applyFont="1" applyAlignment="1">
      <alignment vertical="center"/>
    </xf>
    <xf numFmtId="0" fontId="28" fillId="9" borderId="0" xfId="1" applyFont="1" applyFill="1" applyAlignment="1">
      <alignment horizontal="center" vertical="center"/>
    </xf>
    <xf numFmtId="0" fontId="28" fillId="0" borderId="0" xfId="1" applyFont="1" applyFill="1" applyBorder="1" applyAlignment="1">
      <alignment horizontal="center" vertical="center" wrapText="1"/>
    </xf>
    <xf numFmtId="0" fontId="28" fillId="0" borderId="0" xfId="1" applyFont="1" applyAlignment="1">
      <alignment horizontal="right" vertical="center"/>
    </xf>
    <xf numFmtId="0" fontId="28" fillId="0" borderId="0" xfId="1" applyFont="1" applyAlignment="1">
      <alignment vertical="center"/>
    </xf>
    <xf numFmtId="0" fontId="26" fillId="0" borderId="0" xfId="1" applyFont="1" applyFill="1" applyAlignment="1">
      <alignment vertical="center"/>
    </xf>
    <xf numFmtId="0" fontId="28" fillId="0" borderId="0" xfId="1" applyFont="1" applyFill="1" applyAlignment="1">
      <alignment horizontal="center" vertical="center"/>
    </xf>
    <xf numFmtId="0" fontId="26" fillId="0" borderId="0" xfId="1" applyFont="1" applyFill="1" applyAlignment="1">
      <alignment horizontal="center" vertical="center"/>
    </xf>
    <xf numFmtId="170" fontId="26" fillId="0" borderId="0" xfId="1" applyNumberFormat="1" applyFont="1" applyFill="1" applyAlignment="1">
      <alignment horizontal="center" vertical="center"/>
    </xf>
    <xf numFmtId="0" fontId="26" fillId="0" borderId="0" xfId="1" applyFont="1" applyBorder="1" applyAlignment="1">
      <alignment horizontal="center" vertical="center"/>
    </xf>
    <xf numFmtId="0" fontId="26" fillId="9" borderId="0" xfId="1" applyFont="1" applyFill="1" applyBorder="1" applyAlignment="1">
      <alignment horizontal="center" vertical="center"/>
    </xf>
    <xf numFmtId="0" fontId="28" fillId="0" borderId="0" xfId="1" applyFont="1" applyFill="1" applyBorder="1" applyAlignment="1">
      <alignment horizontal="center" vertical="center"/>
    </xf>
    <xf numFmtId="0" fontId="26" fillId="0" borderId="0" xfId="1" applyFont="1" applyFill="1" applyBorder="1" applyAlignment="1">
      <alignment vertical="center"/>
    </xf>
    <xf numFmtId="0" fontId="26" fillId="0" borderId="0" xfId="1" applyFont="1" applyFill="1" applyBorder="1" applyAlignment="1">
      <alignment horizontal="center" vertical="center"/>
    </xf>
    <xf numFmtId="0" fontId="24" fillId="0" borderId="0" xfId="1" applyFont="1" applyBorder="1" applyAlignment="1">
      <alignment horizontal="left" vertical="center"/>
    </xf>
    <xf numFmtId="0" fontId="25" fillId="0" borderId="0" xfId="1" applyFont="1" applyBorder="1" applyAlignment="1">
      <alignment horizontal="center" vertical="center"/>
    </xf>
    <xf numFmtId="0" fontId="26" fillId="0" borderId="1" xfId="1" applyFont="1" applyBorder="1" applyAlignment="1">
      <alignment vertical="center"/>
    </xf>
    <xf numFmtId="0" fontId="26" fillId="0" borderId="0" xfId="1" applyFont="1" applyBorder="1" applyAlignment="1">
      <alignment horizontal="left" vertical="center"/>
    </xf>
    <xf numFmtId="0" fontId="30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26" fillId="0" borderId="0" xfId="1" applyFont="1" applyBorder="1" applyAlignment="1">
      <alignment horizontal="left" vertical="center" indent="1"/>
    </xf>
    <xf numFmtId="0" fontId="27" fillId="0" borderId="0" xfId="1" applyFont="1" applyAlignment="1">
      <alignment vertical="center"/>
    </xf>
    <xf numFmtId="0" fontId="28" fillId="0" borderId="0" xfId="1" applyFont="1" applyBorder="1" applyAlignment="1">
      <alignment vertical="center"/>
    </xf>
    <xf numFmtId="0" fontId="18" fillId="0" borderId="27" xfId="1" applyFont="1" applyBorder="1" applyAlignment="1" applyProtection="1">
      <alignment horizontal="center" vertical="center"/>
      <protection locked="0"/>
    </xf>
    <xf numFmtId="49" fontId="28" fillId="9" borderId="0" xfId="1" applyNumberFormat="1" applyFont="1" applyFill="1" applyBorder="1" applyAlignment="1">
      <alignment horizontal="center" vertical="center"/>
    </xf>
    <xf numFmtId="0" fontId="10" fillId="7" borderId="0" xfId="0" applyFont="1" applyFill="1" applyBorder="1" applyAlignment="1" applyProtection="1">
      <alignment horizontal="center" vertical="center"/>
    </xf>
    <xf numFmtId="0" fontId="3" fillId="7" borderId="28" xfId="0" applyFont="1" applyFill="1" applyBorder="1" applyAlignment="1" applyProtection="1">
      <alignment vertical="center"/>
    </xf>
    <xf numFmtId="0" fontId="3" fillId="7" borderId="4" xfId="0" applyFont="1" applyFill="1" applyBorder="1" applyAlignment="1" applyProtection="1">
      <alignment horizontal="left" vertical="center"/>
    </xf>
    <xf numFmtId="0" fontId="3" fillId="7" borderId="29" xfId="0" applyFont="1" applyFill="1" applyBorder="1" applyAlignment="1" applyProtection="1">
      <alignment vertical="center"/>
    </xf>
    <xf numFmtId="49" fontId="3" fillId="7" borderId="2" xfId="0" applyNumberFormat="1" applyFont="1" applyFill="1" applyBorder="1" applyAlignment="1" applyProtection="1">
      <alignment horizontal="left" vertical="center"/>
      <protection locked="0"/>
    </xf>
    <xf numFmtId="0" fontId="19" fillId="0" borderId="23" xfId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2" fillId="10" borderId="30" xfId="0" applyFont="1" applyFill="1" applyBorder="1" applyAlignment="1" applyProtection="1">
      <alignment horizontal="center" vertical="center"/>
      <protection locked="0"/>
    </xf>
    <xf numFmtId="0" fontId="1" fillId="0" borderId="0" xfId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vertical="center"/>
    </xf>
    <xf numFmtId="167" fontId="1" fillId="0" borderId="0" xfId="1" applyNumberFormat="1" applyFill="1" applyBorder="1" applyAlignment="1" applyProtection="1">
      <alignment horizontal="center" vertical="center"/>
    </xf>
    <xf numFmtId="1" fontId="1" fillId="0" borderId="0" xfId="1" applyNumberFormat="1" applyFill="1" applyAlignment="1" applyProtection="1">
      <alignment horizontal="left" vertical="center"/>
    </xf>
    <xf numFmtId="0" fontId="1" fillId="0" borderId="0" xfId="1" applyFill="1" applyAlignment="1" applyProtection="1">
      <alignment horizontal="left" vertical="center"/>
    </xf>
    <xf numFmtId="0" fontId="23" fillId="0" borderId="0" xfId="1" applyFont="1" applyFill="1" applyAlignment="1" applyProtection="1">
      <alignment horizontal="left" vertical="center"/>
    </xf>
    <xf numFmtId="0" fontId="4" fillId="0" borderId="0" xfId="1" applyFont="1" applyFill="1" applyAlignment="1" applyProtection="1">
      <alignment vertical="center"/>
    </xf>
    <xf numFmtId="0" fontId="1" fillId="0" borderId="31" xfId="1" applyBorder="1"/>
    <xf numFmtId="2" fontId="5" fillId="0" borderId="22" xfId="1" applyNumberFormat="1" applyFont="1" applyBorder="1" applyAlignment="1"/>
    <xf numFmtId="170" fontId="1" fillId="0" borderId="22" xfId="1" applyNumberFormat="1" applyBorder="1" applyAlignment="1"/>
    <xf numFmtId="8" fontId="1" fillId="0" borderId="3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NumberFormat="1" applyFont="1"/>
    <xf numFmtId="0" fontId="3" fillId="0" borderId="0" xfId="0" applyFont="1" applyBorder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9" fillId="0" borderId="0" xfId="0" applyFont="1"/>
    <xf numFmtId="0" fontId="1" fillId="0" borderId="22" xfId="0" quotePrefix="1" applyFont="1" applyBorder="1" applyAlignment="1">
      <alignment horizontal="center"/>
    </xf>
    <xf numFmtId="0" fontId="1" fillId="0" borderId="0" xfId="0" applyFont="1" applyBorder="1"/>
    <xf numFmtId="0" fontId="3" fillId="0" borderId="0" xfId="0" applyFont="1"/>
    <xf numFmtId="171" fontId="1" fillId="0" borderId="31" xfId="0" applyNumberFormat="1" applyFont="1" applyBorder="1" applyAlignment="1">
      <alignment horizontal="center"/>
    </xf>
    <xf numFmtId="0" fontId="1" fillId="0" borderId="32" xfId="1" applyBorder="1" applyAlignment="1" applyProtection="1">
      <alignment horizontal="center" shrinkToFit="1"/>
      <protection locked="0"/>
    </xf>
    <xf numFmtId="49" fontId="1" fillId="0" borderId="10" xfId="0" applyNumberFormat="1" applyFont="1" applyBorder="1" applyAlignment="1" applyProtection="1">
      <alignment horizontal="center" vertical="center"/>
    </xf>
    <xf numFmtId="0" fontId="18" fillId="0" borderId="0" xfId="1" applyFont="1" applyBorder="1" applyAlignment="1">
      <alignment horizontal="left"/>
    </xf>
    <xf numFmtId="0" fontId="1" fillId="0" borderId="28" xfId="1" applyBorder="1"/>
    <xf numFmtId="49" fontId="15" fillId="0" borderId="0" xfId="1" applyNumberFormat="1" applyFont="1" applyAlignment="1">
      <alignment horizontal="left"/>
    </xf>
    <xf numFmtId="0" fontId="1" fillId="0" borderId="1" xfId="2" applyFont="1" applyBorder="1" applyAlignment="1" applyProtection="1">
      <alignment horizontal="left" vertical="center" shrinkToFit="1"/>
    </xf>
    <xf numFmtId="0" fontId="1" fillId="0" borderId="1" xfId="2" applyFont="1" applyBorder="1" applyAlignment="1" applyProtection="1">
      <alignment horizontal="left" vertical="center"/>
    </xf>
    <xf numFmtId="0" fontId="18" fillId="0" borderId="1" xfId="2" applyFont="1" applyBorder="1" applyAlignment="1" applyProtection="1">
      <alignment horizontal="left" vertical="center"/>
    </xf>
    <xf numFmtId="0" fontId="1" fillId="0" borderId="0" xfId="1" applyNumberFormat="1" applyFill="1" applyAlignment="1" applyProtection="1">
      <alignment horizontal="left" vertical="center"/>
    </xf>
    <xf numFmtId="0" fontId="1" fillId="0" borderId="0" xfId="0" applyFont="1" applyBorder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71" fontId="1" fillId="0" borderId="22" xfId="0" applyNumberFormat="1" applyFont="1" applyBorder="1" applyAlignment="1" applyProtection="1">
      <alignment horizontal="center"/>
      <protection locked="0"/>
    </xf>
    <xf numFmtId="0" fontId="14" fillId="0" borderId="0" xfId="1" applyFont="1" applyFill="1" applyBorder="1" applyAlignment="1" applyProtection="1">
      <alignment horizontal="center" vertical="center"/>
    </xf>
    <xf numFmtId="0" fontId="13" fillId="0" borderId="0" xfId="0" applyNumberFormat="1" applyFont="1"/>
    <xf numFmtId="0" fontId="31" fillId="2" borderId="33" xfId="0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vertical="center" wrapText="1"/>
    </xf>
    <xf numFmtId="0" fontId="4" fillId="2" borderId="29" xfId="0" applyFont="1" applyFill="1" applyBorder="1" applyAlignment="1" applyProtection="1">
      <alignment vertical="center" wrapText="1"/>
    </xf>
    <xf numFmtId="0" fontId="4" fillId="2" borderId="34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4" fillId="2" borderId="27" xfId="0" applyFont="1" applyFill="1" applyBorder="1" applyAlignment="1" applyProtection="1">
      <alignment vertical="center" wrapText="1"/>
    </xf>
    <xf numFmtId="0" fontId="1" fillId="0" borderId="0" xfId="1" applyFill="1" applyProtection="1"/>
    <xf numFmtId="0" fontId="3" fillId="0" borderId="0" xfId="1" applyFont="1" applyFill="1" applyBorder="1" applyAlignment="1" applyProtection="1">
      <alignment vertical="center" wrapText="1"/>
    </xf>
    <xf numFmtId="14" fontId="18" fillId="0" borderId="0" xfId="2" applyNumberFormat="1" applyFont="1" applyFill="1" applyBorder="1" applyAlignment="1" applyProtection="1">
      <alignment horizontal="left"/>
    </xf>
    <xf numFmtId="14" fontId="18" fillId="0" borderId="0" xfId="2" applyNumberFormat="1" applyFont="1" applyFill="1" applyBorder="1" applyAlignment="1" applyProtection="1">
      <alignment horizontal="center"/>
    </xf>
    <xf numFmtId="0" fontId="1" fillId="0" borderId="0" xfId="1" applyFont="1" applyFill="1" applyBorder="1" applyAlignment="1" applyProtection="1">
      <alignment vertical="center" wrapText="1"/>
    </xf>
    <xf numFmtId="0" fontId="17" fillId="6" borderId="30" xfId="3" applyFont="1" applyFill="1" applyBorder="1" applyAlignment="1" applyProtection="1">
      <alignment horizontal="left"/>
    </xf>
    <xf numFmtId="49" fontId="17" fillId="6" borderId="30" xfId="3" applyNumberFormat="1" applyFont="1" applyFill="1" applyBorder="1" applyAlignment="1" applyProtection="1">
      <alignment horizontal="center"/>
    </xf>
    <xf numFmtId="0" fontId="17" fillId="6" borderId="30" xfId="3" applyFont="1" applyFill="1" applyBorder="1" applyAlignment="1" applyProtection="1">
      <alignment horizontal="center"/>
    </xf>
    <xf numFmtId="0" fontId="1" fillId="0" borderId="35" xfId="1" applyFill="1" applyBorder="1" applyAlignment="1" applyProtection="1">
      <alignment horizontal="left"/>
    </xf>
    <xf numFmtId="0" fontId="1" fillId="0" borderId="35" xfId="1" applyFill="1" applyBorder="1" applyAlignment="1" applyProtection="1">
      <alignment horizontal="center"/>
    </xf>
    <xf numFmtId="0" fontId="1" fillId="0" borderId="35" xfId="1" applyFill="1" applyBorder="1" applyProtection="1"/>
    <xf numFmtId="167" fontId="1" fillId="0" borderId="35" xfId="1" applyNumberFormat="1" applyFill="1" applyBorder="1" applyProtection="1"/>
    <xf numFmtId="167" fontId="1" fillId="0" borderId="35" xfId="1" applyNumberFormat="1" applyFill="1" applyBorder="1" applyAlignment="1" applyProtection="1">
      <alignment horizontal="center"/>
    </xf>
    <xf numFmtId="0" fontId="1" fillId="0" borderId="0" xfId="1" applyFill="1" applyAlignment="1" applyProtection="1">
      <alignment horizontal="left"/>
    </xf>
    <xf numFmtId="0" fontId="1" fillId="0" borderId="0" xfId="1" applyFill="1" applyAlignment="1" applyProtection="1">
      <alignment horizontal="center"/>
    </xf>
    <xf numFmtId="167" fontId="1" fillId="0" borderId="0" xfId="1" applyNumberFormat="1" applyFill="1" applyAlignment="1" applyProtection="1">
      <alignment horizontal="center"/>
    </xf>
    <xf numFmtId="0" fontId="2" fillId="7" borderId="12" xfId="1" applyFont="1" applyFill="1" applyBorder="1" applyAlignment="1" applyProtection="1">
      <alignment horizontal="center" vertical="center"/>
    </xf>
    <xf numFmtId="0" fontId="2" fillId="7" borderId="2" xfId="1" applyFont="1" applyFill="1" applyBorder="1" applyAlignment="1" applyProtection="1">
      <alignment horizontal="center" vertical="center"/>
    </xf>
    <xf numFmtId="0" fontId="3" fillId="7" borderId="15" xfId="1" applyFont="1" applyFill="1" applyBorder="1" applyAlignment="1" applyProtection="1">
      <alignment horizontal="center" vertical="center" wrapText="1"/>
    </xf>
    <xf numFmtId="1" fontId="43" fillId="8" borderId="52" xfId="1" applyNumberFormat="1" applyFont="1" applyFill="1" applyBorder="1" applyAlignment="1" applyProtection="1">
      <alignment horizontal="center" vertical="center"/>
    </xf>
    <xf numFmtId="49" fontId="3" fillId="7" borderId="2" xfId="0" applyNumberFormat="1" applyFont="1" applyFill="1" applyBorder="1" applyAlignment="1" applyProtection="1">
      <alignment horizontal="left" vertical="center"/>
      <protection locked="0"/>
    </xf>
    <xf numFmtId="49" fontId="3" fillId="7" borderId="36" xfId="0" applyNumberFormat="1" applyFont="1" applyFill="1" applyBorder="1" applyAlignment="1" applyProtection="1">
      <alignment horizontal="left" vertical="center"/>
      <protection locked="0"/>
    </xf>
    <xf numFmtId="171" fontId="1" fillId="0" borderId="31" xfId="0" applyNumberFormat="1" applyFont="1" applyBorder="1" applyAlignment="1" applyProtection="1">
      <alignment horizontal="center"/>
      <protection locked="0"/>
    </xf>
    <xf numFmtId="0" fontId="1" fillId="0" borderId="31" xfId="0" quotePrefix="1" applyFont="1" applyBorder="1" applyAlignment="1">
      <alignment horizontal="center"/>
    </xf>
    <xf numFmtId="0" fontId="1" fillId="0" borderId="0" xfId="0" applyFont="1" applyAlignment="1">
      <alignment horizontal="left"/>
    </xf>
    <xf numFmtId="49" fontId="3" fillId="7" borderId="2" xfId="0" applyNumberFormat="1" applyFont="1" applyFill="1" applyBorder="1" applyAlignment="1" applyProtection="1">
      <alignment horizontal="left" vertical="center"/>
      <protection locked="0"/>
    </xf>
    <xf numFmtId="177" fontId="0" fillId="0" borderId="0" xfId="0" applyNumberFormat="1" applyAlignment="1" applyProtection="1">
      <alignment vertical="center"/>
    </xf>
    <xf numFmtId="0" fontId="6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0" fillId="11" borderId="0" xfId="0" applyFill="1" applyAlignment="1">
      <alignment vertical="center"/>
    </xf>
    <xf numFmtId="0" fontId="0" fillId="11" borderId="0" xfId="0" applyFill="1"/>
    <xf numFmtId="0" fontId="7" fillId="0" borderId="0" xfId="3" applyFont="1" applyFill="1" applyBorder="1" applyAlignment="1">
      <alignment horizontal="center" vertical="center"/>
    </xf>
    <xf numFmtId="0" fontId="0" fillId="12" borderId="0" xfId="0" applyFill="1" applyAlignment="1">
      <alignment vertical="center"/>
    </xf>
    <xf numFmtId="0" fontId="0" fillId="12" borderId="0" xfId="0" applyFill="1"/>
    <xf numFmtId="0" fontId="0" fillId="0" borderId="0" xfId="0" applyFill="1" applyAlignment="1">
      <alignment vertical="center"/>
    </xf>
    <xf numFmtId="0" fontId="0" fillId="0" borderId="0" xfId="0" applyFill="1"/>
    <xf numFmtId="0" fontId="44" fillId="0" borderId="0" xfId="1" applyFont="1"/>
    <xf numFmtId="0" fontId="44" fillId="0" borderId="0" xfId="1" applyFont="1" applyAlignment="1">
      <alignment horizontal="center"/>
    </xf>
    <xf numFmtId="0" fontId="1" fillId="0" borderId="0" xfId="1" applyAlignment="1">
      <alignment horizontal="left"/>
    </xf>
    <xf numFmtId="178" fontId="1" fillId="0" borderId="0" xfId="1" applyNumberFormat="1"/>
    <xf numFmtId="0" fontId="45" fillId="0" borderId="0" xfId="1" applyFont="1"/>
    <xf numFmtId="0" fontId="45" fillId="0" borderId="0" xfId="1" applyFont="1" applyAlignment="1">
      <alignment horizontal="left"/>
    </xf>
    <xf numFmtId="1" fontId="1" fillId="8" borderId="37" xfId="1" applyNumberFormat="1" applyFill="1" applyBorder="1" applyAlignment="1" applyProtection="1">
      <alignment horizontal="center" vertical="center"/>
      <protection locked="0"/>
    </xf>
    <xf numFmtId="0" fontId="1" fillId="11" borderId="0" xfId="1" applyFill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vertical="center" wrapText="1"/>
    </xf>
    <xf numFmtId="1" fontId="1" fillId="0" borderId="37" xfId="1" applyNumberFormat="1" applyFont="1" applyFill="1" applyBorder="1" applyAlignment="1" applyProtection="1">
      <alignment horizontal="center" vertical="center"/>
      <protection locked="0"/>
    </xf>
    <xf numFmtId="49" fontId="1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10" xfId="1" applyFont="1" applyFill="1" applyBorder="1" applyAlignment="1" applyProtection="1">
      <alignment horizontal="left" vertical="center"/>
      <protection locked="0"/>
    </xf>
    <xf numFmtId="0" fontId="1" fillId="0" borderId="10" xfId="4" applyNumberFormat="1" applyFont="1" applyFill="1" applyBorder="1" applyAlignment="1" applyProtection="1">
      <alignment horizontal="left" vertical="center"/>
      <protection locked="0"/>
    </xf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1" xfId="1" applyFont="1" applyFill="1" applyBorder="1" applyAlignment="1" applyProtection="1">
      <alignment horizontal="center" vertical="center"/>
      <protection locked="0"/>
    </xf>
    <xf numFmtId="14" fontId="1" fillId="0" borderId="10" xfId="1" applyNumberFormat="1" applyFont="1" applyFill="1" applyBorder="1" applyAlignment="1" applyProtection="1">
      <alignment horizontal="center" vertical="center"/>
      <protection locked="0"/>
    </xf>
    <xf numFmtId="1" fontId="1" fillId="0" borderId="10" xfId="1" applyNumberFormat="1" applyFont="1" applyFill="1" applyBorder="1" applyAlignment="1" applyProtection="1">
      <alignment horizontal="center" vertical="center"/>
      <protection locked="0"/>
    </xf>
    <xf numFmtId="14" fontId="1" fillId="0" borderId="1" xfId="1" applyNumberFormat="1" applyFont="1" applyFill="1" applyBorder="1" applyAlignment="1" applyProtection="1">
      <alignment horizontal="center" vertical="center"/>
      <protection locked="0"/>
    </xf>
    <xf numFmtId="1" fontId="1" fillId="0" borderId="1" xfId="1" applyNumberFormat="1" applyFont="1" applyFill="1" applyBorder="1" applyAlignment="1" applyProtection="1">
      <alignment horizontal="center" vertical="center"/>
      <protection locked="0"/>
    </xf>
    <xf numFmtId="0" fontId="1" fillId="0" borderId="1" xfId="1" applyFont="1" applyFill="1" applyBorder="1" applyAlignment="1" applyProtection="1">
      <alignment horizontal="left" vertical="center"/>
      <protection locked="0"/>
    </xf>
    <xf numFmtId="0" fontId="3" fillId="7" borderId="5" xfId="0" applyFont="1" applyFill="1" applyBorder="1" applyAlignment="1" applyProtection="1">
      <alignment horizontal="right" vertical="center"/>
    </xf>
    <xf numFmtId="0" fontId="0" fillId="0" borderId="23" xfId="0" applyBorder="1" applyAlignment="1" applyProtection="1">
      <alignment vertical="center"/>
    </xf>
    <xf numFmtId="2" fontId="10" fillId="7" borderId="4" xfId="0" applyNumberFormat="1" applyFont="1" applyFill="1" applyBorder="1" applyAlignment="1" applyProtection="1">
      <alignment horizontal="right" vertical="center"/>
    </xf>
    <xf numFmtId="167" fontId="3" fillId="7" borderId="4" xfId="0" applyNumberFormat="1" applyFont="1" applyFill="1" applyBorder="1" applyAlignment="1" applyProtection="1">
      <alignment horizontal="left" vertical="center"/>
    </xf>
    <xf numFmtId="167" fontId="10" fillId="7" borderId="4" xfId="0" applyNumberFormat="1" applyFont="1" applyFill="1" applyBorder="1" applyAlignment="1" applyProtection="1">
      <alignment horizontal="right" vertical="center"/>
    </xf>
    <xf numFmtId="0" fontId="10" fillId="7" borderId="4" xfId="0" applyFont="1" applyFill="1" applyBorder="1" applyAlignment="1" applyProtection="1">
      <alignment horizontal="center" vertical="center"/>
    </xf>
    <xf numFmtId="0" fontId="3" fillId="9" borderId="12" xfId="0" applyFont="1" applyFill="1" applyBorder="1" applyAlignment="1" applyProtection="1">
      <alignment vertical="center"/>
    </xf>
    <xf numFmtId="0" fontId="41" fillId="0" borderId="0" xfId="1" applyFont="1"/>
    <xf numFmtId="0" fontId="41" fillId="0" borderId="0" xfId="1" applyFont="1" applyAlignment="1">
      <alignment horizontal="left"/>
    </xf>
    <xf numFmtId="0" fontId="36" fillId="0" borderId="0" xfId="1" applyFont="1"/>
    <xf numFmtId="0" fontId="36" fillId="0" borderId="0" xfId="1" applyFont="1" applyAlignment="1">
      <alignment horizontal="left"/>
    </xf>
    <xf numFmtId="0" fontId="41" fillId="0" borderId="0" xfId="0" applyFont="1"/>
    <xf numFmtId="0" fontId="1" fillId="7" borderId="12" xfId="0" applyFont="1" applyFill="1" applyBorder="1" applyAlignment="1" applyProtection="1">
      <alignment horizontal="right" vertical="center"/>
    </xf>
    <xf numFmtId="0" fontId="1" fillId="7" borderId="2" xfId="0" applyFont="1" applyFill="1" applyBorder="1" applyAlignment="1" applyProtection="1">
      <alignment horizontal="right" vertical="center"/>
    </xf>
    <xf numFmtId="0" fontId="1" fillId="0" borderId="40" xfId="0" applyFont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 vertical="center" wrapText="1"/>
    </xf>
    <xf numFmtId="0" fontId="2" fillId="7" borderId="12" xfId="0" applyFont="1" applyFill="1" applyBorder="1" applyAlignment="1" applyProtection="1">
      <alignment horizontal="left" vertical="center"/>
    </xf>
    <xf numFmtId="0" fontId="2" fillId="7" borderId="2" xfId="0" applyFont="1" applyFill="1" applyBorder="1" applyAlignment="1" applyProtection="1">
      <alignment horizontal="left" vertical="center"/>
    </xf>
    <xf numFmtId="49" fontId="3" fillId="7" borderId="2" xfId="0" applyNumberFormat="1" applyFont="1" applyFill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42" xfId="0" applyFont="1" applyBorder="1" applyAlignment="1" applyProtection="1">
      <alignment horizontal="center" vertical="center" wrapText="1"/>
    </xf>
    <xf numFmtId="0" fontId="3" fillId="0" borderId="43" xfId="0" applyFont="1" applyBorder="1" applyAlignment="1" applyProtection="1">
      <alignment horizontal="center" vertical="center" wrapText="1"/>
    </xf>
    <xf numFmtId="0" fontId="3" fillId="7" borderId="4" xfId="0" applyFont="1" applyFill="1" applyBorder="1" applyAlignment="1" applyProtection="1">
      <alignment horizontal="center" vertical="center"/>
    </xf>
    <xf numFmtId="0" fontId="3" fillId="7" borderId="0" xfId="0" applyFont="1" applyFill="1" applyBorder="1" applyAlignment="1" applyProtection="1">
      <alignment horizontal="center" vertical="center"/>
    </xf>
    <xf numFmtId="0" fontId="2" fillId="7" borderId="4" xfId="0" applyFont="1" applyFill="1" applyBorder="1" applyAlignment="1" applyProtection="1">
      <alignment horizontal="left" vertical="center"/>
    </xf>
    <xf numFmtId="0" fontId="2" fillId="7" borderId="0" xfId="0" applyFont="1" applyFill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3" fillId="7" borderId="39" xfId="0" applyFont="1" applyFill="1" applyBorder="1" applyAlignment="1" applyProtection="1">
      <alignment horizontal="right" vertical="center"/>
    </xf>
    <xf numFmtId="0" fontId="3" fillId="7" borderId="5" xfId="0" applyFont="1" applyFill="1" applyBorder="1" applyAlignment="1" applyProtection="1">
      <alignment horizontal="right" vertical="center"/>
    </xf>
    <xf numFmtId="0" fontId="2" fillId="7" borderId="28" xfId="0" applyFont="1" applyFill="1" applyBorder="1" applyAlignment="1" applyProtection="1">
      <alignment horizontal="left" vertical="center"/>
    </xf>
    <xf numFmtId="0" fontId="2" fillId="7" borderId="28" xfId="0" applyFont="1" applyFill="1" applyBorder="1" applyAlignment="1" applyProtection="1">
      <alignment horizontal="center" vertical="center"/>
    </xf>
    <xf numFmtId="0" fontId="2" fillId="7" borderId="23" xfId="0" applyFont="1" applyFill="1" applyBorder="1" applyAlignment="1" applyProtection="1">
      <alignment horizontal="center" vertical="center"/>
    </xf>
    <xf numFmtId="0" fontId="3" fillId="7" borderId="2" xfId="0" applyFont="1" applyFill="1" applyBorder="1" applyAlignment="1" applyProtection="1">
      <alignment horizontal="left" vertical="center"/>
    </xf>
    <xf numFmtId="49" fontId="3" fillId="7" borderId="2" xfId="0" applyNumberFormat="1" applyFont="1" applyFill="1" applyBorder="1" applyAlignment="1" applyProtection="1">
      <alignment horizontal="left" vertical="center"/>
    </xf>
    <xf numFmtId="14" fontId="3" fillId="7" borderId="2" xfId="0" applyNumberFormat="1" applyFont="1" applyFill="1" applyBorder="1" applyAlignment="1" applyProtection="1">
      <alignment horizontal="left" vertical="center"/>
    </xf>
    <xf numFmtId="0" fontId="14" fillId="0" borderId="0" xfId="2" applyFont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7" borderId="28" xfId="1" applyFont="1" applyFill="1" applyBorder="1" applyAlignment="1" applyProtection="1">
      <alignment horizontal="right" vertical="center"/>
    </xf>
    <xf numFmtId="0" fontId="3" fillId="7" borderId="4" xfId="1" applyFont="1" applyFill="1" applyBorder="1" applyAlignment="1" applyProtection="1">
      <alignment horizontal="right" vertical="center"/>
    </xf>
    <xf numFmtId="0" fontId="3" fillId="7" borderId="44" xfId="1" applyFont="1" applyFill="1" applyBorder="1" applyAlignment="1" applyProtection="1">
      <alignment horizontal="right" vertical="center"/>
    </xf>
    <xf numFmtId="0" fontId="3" fillId="7" borderId="53" xfId="1" applyFont="1" applyFill="1" applyBorder="1" applyAlignment="1" applyProtection="1">
      <alignment horizontal="right" vertical="center"/>
    </xf>
    <xf numFmtId="0" fontId="3" fillId="7" borderId="2" xfId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7" borderId="54" xfId="1" applyFont="1" applyFill="1" applyBorder="1" applyAlignment="1" applyProtection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4" fillId="0" borderId="28" xfId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13" borderId="23" xfId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14" fontId="7" fillId="0" borderId="0" xfId="3" applyNumberFormat="1" applyFont="1" applyBorder="1" applyAlignment="1">
      <alignment horizontal="center" vertical="center" wrapText="1"/>
    </xf>
    <xf numFmtId="0" fontId="3" fillId="7" borderId="12" xfId="0" applyFont="1" applyFill="1" applyBorder="1" applyAlignment="1" applyProtection="1">
      <alignment horizontal="left" vertical="center"/>
    </xf>
    <xf numFmtId="0" fontId="3" fillId="7" borderId="2" xfId="0" applyNumberFormat="1" applyFont="1" applyFill="1" applyBorder="1" applyAlignment="1" applyProtection="1">
      <alignment horizontal="left" vertical="center"/>
    </xf>
    <xf numFmtId="0" fontId="3" fillId="7" borderId="19" xfId="0" applyFont="1" applyFill="1" applyBorder="1" applyAlignment="1" applyProtection="1">
      <alignment horizontal="center" vertical="center" wrapText="1"/>
    </xf>
    <xf numFmtId="0" fontId="3" fillId="7" borderId="15" xfId="0" applyFont="1" applyFill="1" applyBorder="1" applyAlignment="1" applyProtection="1">
      <alignment horizontal="center" vertical="center" wrapText="1"/>
    </xf>
    <xf numFmtId="0" fontId="3" fillId="7" borderId="12" xfId="0" applyFont="1" applyFill="1" applyBorder="1" applyAlignment="1" applyProtection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</xf>
    <xf numFmtId="0" fontId="3" fillId="7" borderId="3" xfId="0" applyFont="1" applyFill="1" applyBorder="1" applyAlignment="1" applyProtection="1">
      <alignment horizontal="center" vertical="center" wrapText="1"/>
    </xf>
    <xf numFmtId="0" fontId="3" fillId="7" borderId="28" xfId="0" applyFont="1" applyFill="1" applyBorder="1" applyAlignment="1" applyProtection="1">
      <alignment horizontal="left" vertical="center" wrapText="1"/>
    </xf>
    <xf numFmtId="0" fontId="3" fillId="7" borderId="45" xfId="0" applyFont="1" applyFill="1" applyBorder="1" applyAlignment="1" applyProtection="1">
      <alignment horizontal="left" vertical="center" wrapText="1"/>
    </xf>
    <xf numFmtId="0" fontId="3" fillId="9" borderId="19" xfId="0" applyFont="1" applyFill="1" applyBorder="1" applyAlignment="1" applyProtection="1">
      <alignment horizontal="center" vertical="center" wrapText="1"/>
    </xf>
    <xf numFmtId="0" fontId="3" fillId="9" borderId="10" xfId="0" applyFont="1" applyFill="1" applyBorder="1" applyAlignment="1" applyProtection="1">
      <alignment horizontal="center" vertical="center" wrapText="1"/>
    </xf>
    <xf numFmtId="2" fontId="3" fillId="7" borderId="4" xfId="0" applyNumberFormat="1" applyFont="1" applyFill="1" applyBorder="1" applyAlignment="1" applyProtection="1">
      <alignment horizontal="right" vertical="center"/>
    </xf>
    <xf numFmtId="0" fontId="3" fillId="7" borderId="19" xfId="0" applyFont="1" applyFill="1" applyBorder="1" applyAlignment="1" applyProtection="1">
      <alignment horizontal="left" vertical="center" wrapText="1"/>
    </xf>
    <xf numFmtId="0" fontId="3" fillId="7" borderId="15" xfId="0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/>
    </xf>
    <xf numFmtId="0" fontId="9" fillId="7" borderId="2" xfId="0" applyFont="1" applyFill="1" applyBorder="1" applyAlignment="1" applyProtection="1">
      <alignment horizontal="right" vertical="center"/>
    </xf>
    <xf numFmtId="0" fontId="14" fillId="0" borderId="0" xfId="0" applyFont="1" applyAlignment="1">
      <alignment horizontal="center" vertical="center" wrapText="1"/>
    </xf>
    <xf numFmtId="0" fontId="14" fillId="0" borderId="12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" vertical="center"/>
    </xf>
    <xf numFmtId="0" fontId="14" fillId="0" borderId="3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 vertical="center" wrapText="1"/>
    </xf>
    <xf numFmtId="49" fontId="14" fillId="0" borderId="25" xfId="1" applyNumberFormat="1" applyFont="1" applyFill="1" applyBorder="1" applyAlignment="1" applyProtection="1">
      <alignment horizontal="center" vertical="center"/>
    </xf>
    <xf numFmtId="49" fontId="26" fillId="9" borderId="0" xfId="1" applyNumberFormat="1" applyFont="1" applyFill="1" applyAlignment="1">
      <alignment horizontal="center" vertical="center"/>
    </xf>
    <xf numFmtId="14" fontId="26" fillId="9" borderId="0" xfId="1" applyNumberFormat="1" applyFont="1" applyFill="1" applyAlignment="1">
      <alignment horizontal="center" vertical="center"/>
    </xf>
    <xf numFmtId="0" fontId="27" fillId="0" borderId="0" xfId="1" applyFont="1" applyAlignment="1">
      <alignment horizontal="center" vertical="center" wrapText="1"/>
    </xf>
    <xf numFmtId="0" fontId="26" fillId="0" borderId="12" xfId="1" applyFont="1" applyBorder="1" applyAlignment="1">
      <alignment horizontal="left" vertical="center" indent="1"/>
    </xf>
    <xf numFmtId="0" fontId="26" fillId="0" borderId="2" xfId="1" applyFont="1" applyBorder="1" applyAlignment="1">
      <alignment horizontal="left" vertical="center" indent="1"/>
    </xf>
    <xf numFmtId="0" fontId="26" fillId="0" borderId="3" xfId="1" applyFont="1" applyBorder="1" applyAlignment="1">
      <alignment horizontal="left" vertical="center" indent="1"/>
    </xf>
    <xf numFmtId="0" fontId="25" fillId="0" borderId="4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24" fillId="0" borderId="0" xfId="1" applyFont="1" applyBorder="1" applyAlignment="1">
      <alignment horizontal="left" vertical="center" wrapText="1"/>
    </xf>
    <xf numFmtId="0" fontId="26" fillId="9" borderId="0" xfId="1" applyFont="1" applyFill="1" applyBorder="1" applyAlignment="1">
      <alignment horizontal="left" vertical="top" wrapText="1"/>
    </xf>
    <xf numFmtId="0" fontId="24" fillId="0" borderId="0" xfId="1" applyFont="1" applyBorder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26" fillId="9" borderId="0" xfId="1" applyFont="1" applyFill="1" applyAlignment="1">
      <alignment horizontal="center" vertical="center"/>
    </xf>
    <xf numFmtId="170" fontId="26" fillId="9" borderId="0" xfId="1" applyNumberFormat="1" applyFont="1" applyFill="1" applyAlignment="1">
      <alignment horizontal="center" vertical="center"/>
    </xf>
    <xf numFmtId="0" fontId="26" fillId="0" borderId="12" xfId="1" applyFont="1" applyBorder="1" applyAlignment="1">
      <alignment horizontal="center" vertical="center"/>
    </xf>
    <xf numFmtId="0" fontId="26" fillId="0" borderId="2" xfId="1" applyFont="1" applyBorder="1" applyAlignment="1">
      <alignment horizontal="center" vertical="center"/>
    </xf>
    <xf numFmtId="0" fontId="26" fillId="0" borderId="3" xfId="1" applyFont="1" applyBorder="1" applyAlignment="1">
      <alignment horizontal="center" vertical="center"/>
    </xf>
    <xf numFmtId="0" fontId="25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8" fillId="0" borderId="0" xfId="1" applyFont="1" applyBorder="1" applyAlignment="1">
      <alignment horizontal="center" vertical="center" wrapText="1"/>
    </xf>
    <xf numFmtId="49" fontId="28" fillId="9" borderId="0" xfId="1" applyNumberFormat="1" applyFont="1" applyFill="1" applyBorder="1" applyAlignment="1">
      <alignment horizontal="left" vertical="center"/>
    </xf>
    <xf numFmtId="0" fontId="28" fillId="9" borderId="0" xfId="1" applyFont="1" applyFill="1" applyBorder="1" applyAlignment="1">
      <alignment horizontal="left" vertical="center"/>
    </xf>
    <xf numFmtId="0" fontId="28" fillId="0" borderId="0" xfId="1" applyFont="1" applyAlignment="1">
      <alignment horizontal="right" vertical="center"/>
    </xf>
    <xf numFmtId="0" fontId="3" fillId="0" borderId="0" xfId="1" quotePrefix="1" applyFont="1" applyAlignment="1">
      <alignment horizontal="center" vertical="center" wrapText="1"/>
    </xf>
    <xf numFmtId="0" fontId="3" fillId="0" borderId="0" xfId="1" quotePrefix="1" applyFont="1" applyAlignment="1">
      <alignment horizontal="left"/>
    </xf>
    <xf numFmtId="0" fontId="3" fillId="0" borderId="0" xfId="1" applyFont="1" applyAlignment="1">
      <alignment horizontal="left"/>
    </xf>
    <xf numFmtId="0" fontId="1" fillId="0" borderId="32" xfId="1" applyBorder="1" applyAlignment="1" applyProtection="1">
      <alignment horizontal="center" shrinkToFit="1"/>
      <protection locked="0"/>
    </xf>
    <xf numFmtId="0" fontId="1" fillId="0" borderId="49" xfId="1" applyBorder="1" applyAlignment="1" applyProtection="1">
      <alignment horizontal="center" shrinkToFit="1"/>
      <protection locked="0"/>
    </xf>
    <xf numFmtId="0" fontId="10" fillId="0" borderId="23" xfId="1" applyFont="1" applyBorder="1" applyAlignment="1">
      <alignment horizontal="center"/>
    </xf>
    <xf numFmtId="0" fontId="10" fillId="0" borderId="27" xfId="1" applyFont="1" applyBorder="1" applyAlignment="1">
      <alignment horizontal="center"/>
    </xf>
    <xf numFmtId="0" fontId="16" fillId="0" borderId="0" xfId="1" applyFont="1" applyAlignment="1">
      <alignment horizontal="center" vertical="center"/>
    </xf>
    <xf numFmtId="0" fontId="16" fillId="0" borderId="0" xfId="1" quotePrefix="1" applyFont="1" applyAlignment="1">
      <alignment horizontal="center" vertical="center"/>
    </xf>
    <xf numFmtId="0" fontId="9" fillId="0" borderId="23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4" fillId="0" borderId="27" xfId="1" applyFont="1" applyBorder="1" applyAlignment="1">
      <alignment horizontal="center"/>
    </xf>
    <xf numFmtId="0" fontId="22" fillId="0" borderId="0" xfId="1" applyFont="1" applyAlignment="1">
      <alignment horizontal="center" vertical="top"/>
    </xf>
    <xf numFmtId="169" fontId="14" fillId="0" borderId="46" xfId="1" applyNumberFormat="1" applyFont="1" applyBorder="1" applyAlignment="1">
      <alignment horizontal="center" vertical="center"/>
    </xf>
    <xf numFmtId="169" fontId="14" fillId="0" borderId="47" xfId="1" applyNumberFormat="1" applyFont="1" applyBorder="1" applyAlignment="1">
      <alignment horizontal="center" vertical="center"/>
    </xf>
    <xf numFmtId="0" fontId="3" fillId="0" borderId="48" xfId="1" applyFont="1" applyBorder="1" applyAlignment="1">
      <alignment horizontal="center"/>
    </xf>
    <xf numFmtId="0" fontId="3" fillId="0" borderId="48" xfId="1" applyFont="1" applyBorder="1" applyAlignment="1">
      <alignment horizontal="left"/>
    </xf>
    <xf numFmtId="49" fontId="3" fillId="0" borderId="22" xfId="1" applyNumberFormat="1" applyFont="1" applyBorder="1" applyAlignment="1" applyProtection="1">
      <alignment horizontal="left"/>
      <protection locked="0"/>
    </xf>
    <xf numFmtId="0" fontId="3" fillId="0" borderId="22" xfId="1" applyFont="1" applyBorder="1" applyAlignment="1" applyProtection="1">
      <alignment horizontal="left"/>
      <protection locked="0"/>
    </xf>
    <xf numFmtId="49" fontId="1" fillId="0" borderId="22" xfId="1" applyNumberFormat="1" applyBorder="1" applyAlignment="1">
      <alignment horizontal="left"/>
    </xf>
    <xf numFmtId="0" fontId="1" fillId="0" borderId="22" xfId="1" applyBorder="1" applyAlignment="1">
      <alignment horizontal="left"/>
    </xf>
    <xf numFmtId="170" fontId="1" fillId="0" borderId="22" xfId="1" applyNumberFormat="1" applyBorder="1" applyAlignment="1">
      <alignment horizontal="left"/>
    </xf>
    <xf numFmtId="0" fontId="12" fillId="0" borderId="0" xfId="1" applyFont="1" applyAlignment="1">
      <alignment horizontal="center"/>
    </xf>
    <xf numFmtId="0" fontId="20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9" fillId="0" borderId="28" xfId="1" applyFont="1" applyBorder="1" applyAlignment="1" applyProtection="1">
      <alignment horizontal="left" wrapText="1" indent="1"/>
      <protection locked="0"/>
    </xf>
    <xf numFmtId="0" fontId="19" fillId="0" borderId="4" xfId="1" applyFont="1" applyBorder="1" applyAlignment="1" applyProtection="1">
      <alignment horizontal="left" wrapText="1" indent="1"/>
      <protection locked="0"/>
    </xf>
    <xf numFmtId="0" fontId="19" fillId="0" borderId="29" xfId="1" applyFont="1" applyBorder="1" applyAlignment="1" applyProtection="1">
      <alignment horizontal="left" wrapText="1" indent="1"/>
      <protection locked="0"/>
    </xf>
    <xf numFmtId="0" fontId="19" fillId="0" borderId="24" xfId="1" applyFont="1" applyBorder="1" applyAlignment="1" applyProtection="1">
      <alignment horizontal="left" wrapText="1" indent="1"/>
      <protection locked="0"/>
    </xf>
    <xf numFmtId="0" fontId="19" fillId="0" borderId="25" xfId="1" applyFont="1" applyBorder="1" applyAlignment="1" applyProtection="1">
      <alignment horizontal="left" wrapText="1" indent="1"/>
      <protection locked="0"/>
    </xf>
    <xf numFmtId="0" fontId="19" fillId="0" borderId="37" xfId="1" applyFont="1" applyBorder="1" applyAlignment="1" applyProtection="1">
      <alignment horizontal="left" wrapText="1" indent="1"/>
      <protection locked="0"/>
    </xf>
    <xf numFmtId="0" fontId="18" fillId="0" borderId="23" xfId="1" applyFont="1" applyBorder="1" applyAlignment="1" applyProtection="1">
      <alignment horizontal="center" vertical="center"/>
      <protection locked="0"/>
    </xf>
    <xf numFmtId="0" fontId="18" fillId="0" borderId="0" xfId="1" applyFont="1" applyBorder="1" applyAlignment="1" applyProtection="1">
      <alignment horizontal="center" vertical="center"/>
      <protection locked="0"/>
    </xf>
    <xf numFmtId="0" fontId="18" fillId="0" borderId="27" xfId="1" applyFont="1" applyBorder="1" applyAlignment="1" applyProtection="1">
      <alignment horizontal="center" vertical="center"/>
      <protection locked="0"/>
    </xf>
    <xf numFmtId="0" fontId="18" fillId="0" borderId="50" xfId="1" applyFont="1" applyBorder="1" applyAlignment="1">
      <alignment horizontal="left" vertical="center" wrapText="1" indent="1"/>
    </xf>
    <xf numFmtId="0" fontId="18" fillId="0" borderId="0" xfId="1" applyFont="1" applyBorder="1" applyAlignment="1">
      <alignment horizontal="left" vertical="center" wrapText="1" indent="1"/>
    </xf>
    <xf numFmtId="0" fontId="19" fillId="0" borderId="19" xfId="1" applyFont="1" applyBorder="1" applyAlignment="1" applyProtection="1">
      <alignment horizontal="center" vertical="center"/>
      <protection locked="0"/>
    </xf>
    <xf numFmtId="0" fontId="19" fillId="0" borderId="10" xfId="1" applyFont="1" applyBorder="1" applyAlignment="1" applyProtection="1">
      <alignment vertical="center"/>
      <protection locked="0"/>
    </xf>
    <xf numFmtId="0" fontId="18" fillId="0" borderId="29" xfId="1" applyFont="1" applyBorder="1" applyAlignment="1" applyProtection="1">
      <alignment horizontal="center" vertical="center"/>
      <protection locked="0"/>
    </xf>
    <xf numFmtId="0" fontId="18" fillId="0" borderId="37" xfId="1" applyFont="1" applyBorder="1" applyAlignment="1" applyProtection="1">
      <alignment horizontal="center" vertical="center"/>
      <protection locked="0"/>
    </xf>
    <xf numFmtId="0" fontId="18" fillId="0" borderId="28" xfId="1" applyFont="1" applyBorder="1" applyAlignment="1" applyProtection="1">
      <alignment horizontal="center" vertical="center"/>
      <protection locked="0"/>
    </xf>
    <xf numFmtId="0" fontId="18" fillId="0" borderId="4" xfId="1" applyFont="1" applyBorder="1" applyAlignment="1" applyProtection="1">
      <alignment horizontal="center" vertical="center"/>
      <protection locked="0"/>
    </xf>
    <xf numFmtId="0" fontId="18" fillId="0" borderId="24" xfId="1" applyFont="1" applyBorder="1" applyAlignment="1" applyProtection="1">
      <alignment horizontal="center" vertical="center"/>
      <protection locked="0"/>
    </xf>
    <xf numFmtId="0" fontId="18" fillId="0" borderId="25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>
      <alignment horizontal="left" wrapText="1" indent="1"/>
    </xf>
    <xf numFmtId="0" fontId="18" fillId="0" borderId="19" xfId="1" applyFont="1" applyBorder="1" applyAlignment="1" applyProtection="1">
      <alignment horizontal="center" vertical="center"/>
      <protection locked="0"/>
    </xf>
    <xf numFmtId="0" fontId="18" fillId="0" borderId="10" xfId="1" applyFont="1" applyBorder="1" applyAlignment="1" applyProtection="1">
      <alignment horizontal="center" vertical="center"/>
      <protection locked="0"/>
    </xf>
    <xf numFmtId="169" fontId="15" fillId="0" borderId="0" xfId="1" applyNumberFormat="1" applyFont="1" applyAlignment="1">
      <alignment horizontal="center"/>
    </xf>
    <xf numFmtId="0" fontId="9" fillId="0" borderId="5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24" fillId="0" borderId="0" xfId="1" applyFont="1" applyBorder="1" applyAlignment="1" applyProtection="1">
      <alignment horizontal="left" wrapText="1"/>
      <protection locked="0"/>
    </xf>
    <xf numFmtId="0" fontId="5" fillId="0" borderId="12" xfId="1" applyFont="1" applyBorder="1" applyAlignment="1" applyProtection="1">
      <alignment horizontal="center" vertical="center" wrapText="1"/>
      <protection locked="0"/>
    </xf>
    <xf numFmtId="0" fontId="5" fillId="0" borderId="2" xfId="1" applyFont="1" applyBorder="1" applyAlignment="1" applyProtection="1">
      <alignment horizontal="center" vertical="center" wrapText="1"/>
      <protection locked="0"/>
    </xf>
    <xf numFmtId="0" fontId="5" fillId="0" borderId="3" xfId="1" applyFont="1" applyBorder="1" applyAlignment="1" applyProtection="1">
      <alignment horizontal="center" vertical="center" wrapText="1"/>
      <protection locked="0"/>
    </xf>
    <xf numFmtId="0" fontId="18" fillId="0" borderId="19" xfId="1" applyFont="1" applyBorder="1" applyAlignment="1" applyProtection="1">
      <alignment horizontal="center"/>
      <protection locked="0"/>
    </xf>
    <xf numFmtId="0" fontId="18" fillId="0" borderId="10" xfId="1" applyFont="1" applyBorder="1" applyAlignment="1" applyProtection="1">
      <alignment horizontal="center"/>
      <protection locked="0"/>
    </xf>
    <xf numFmtId="49" fontId="18" fillId="0" borderId="12" xfId="1" applyNumberFormat="1" applyFont="1" applyBorder="1" applyAlignment="1">
      <alignment horizontal="left"/>
    </xf>
    <xf numFmtId="14" fontId="18" fillId="0" borderId="2" xfId="1" applyNumberFormat="1" applyFont="1" applyBorder="1" applyAlignment="1">
      <alignment horizontal="left"/>
    </xf>
    <xf numFmtId="14" fontId="18" fillId="0" borderId="3" xfId="1" applyNumberFormat="1" applyFont="1" applyBorder="1" applyAlignment="1">
      <alignment horizontal="left"/>
    </xf>
    <xf numFmtId="0" fontId="18" fillId="0" borderId="3" xfId="1" applyFont="1" applyBorder="1" applyAlignment="1">
      <alignment horizontal="left"/>
    </xf>
    <xf numFmtId="0" fontId="3" fillId="0" borderId="28" xfId="1" applyFont="1" applyBorder="1" applyAlignment="1">
      <alignment horizontal="center" wrapText="1"/>
    </xf>
    <xf numFmtId="0" fontId="3" fillId="0" borderId="29" xfId="1" applyFont="1" applyBorder="1" applyAlignment="1">
      <alignment horizontal="center" wrapText="1"/>
    </xf>
    <xf numFmtId="0" fontId="3" fillId="0" borderId="24" xfId="1" applyFont="1" applyBorder="1" applyAlignment="1">
      <alignment horizontal="center" wrapText="1"/>
    </xf>
    <xf numFmtId="0" fontId="3" fillId="0" borderId="37" xfId="1" applyFont="1" applyBorder="1" applyAlignment="1">
      <alignment horizontal="center" wrapText="1"/>
    </xf>
    <xf numFmtId="0" fontId="1" fillId="0" borderId="24" xfId="1" applyFont="1" applyBorder="1" applyAlignment="1">
      <alignment horizontal="left" wrapText="1"/>
    </xf>
    <xf numFmtId="0" fontId="1" fillId="0" borderId="25" xfId="1" quotePrefix="1" applyFont="1" applyBorder="1" applyAlignment="1">
      <alignment horizontal="left" wrapText="1"/>
    </xf>
    <xf numFmtId="0" fontId="1" fillId="0" borderId="37" xfId="1" quotePrefix="1" applyFont="1" applyBorder="1" applyAlignment="1">
      <alignment horizontal="left" wrapText="1"/>
    </xf>
    <xf numFmtId="0" fontId="19" fillId="0" borderId="28" xfId="1" applyFont="1" applyBorder="1" applyAlignment="1">
      <alignment horizontal="center"/>
    </xf>
    <xf numFmtId="0" fontId="19" fillId="0" borderId="4" xfId="1" applyFont="1" applyBorder="1" applyAlignment="1">
      <alignment horizontal="center"/>
    </xf>
    <xf numFmtId="0" fontId="19" fillId="0" borderId="29" xfId="1" applyFont="1" applyBorder="1" applyAlignment="1">
      <alignment horizontal="center"/>
    </xf>
    <xf numFmtId="0" fontId="19" fillId="0" borderId="23" xfId="1" applyFont="1" applyBorder="1" applyAlignment="1">
      <alignment horizontal="center"/>
    </xf>
    <xf numFmtId="0" fontId="19" fillId="0" borderId="0" xfId="1" applyFont="1" applyBorder="1" applyAlignment="1">
      <alignment horizontal="center"/>
    </xf>
    <xf numFmtId="0" fontId="19" fillId="0" borderId="27" xfId="1" applyFont="1" applyBorder="1" applyAlignment="1">
      <alignment horizontal="center"/>
    </xf>
    <xf numFmtId="0" fontId="1" fillId="0" borderId="24" xfId="1" applyBorder="1" applyAlignment="1">
      <alignment horizontal="center"/>
    </xf>
    <xf numFmtId="0" fontId="1" fillId="0" borderId="25" xfId="1" applyBorder="1" applyAlignment="1">
      <alignment horizontal="center"/>
    </xf>
    <xf numFmtId="0" fontId="1" fillId="0" borderId="37" xfId="1" applyBorder="1" applyAlignment="1">
      <alignment horizontal="center"/>
    </xf>
    <xf numFmtId="0" fontId="18" fillId="0" borderId="11" xfId="2" applyFont="1" applyFill="1" applyBorder="1" applyAlignment="1" applyProtection="1">
      <alignment horizontal="left"/>
    </xf>
    <xf numFmtId="0" fontId="32" fillId="0" borderId="0" xfId="1" applyFont="1" applyFill="1" applyBorder="1" applyAlignment="1" applyProtection="1">
      <alignment horizontal="center"/>
    </xf>
    <xf numFmtId="172" fontId="3" fillId="0" borderId="0" xfId="1" applyNumberFormat="1" applyFont="1" applyFill="1" applyBorder="1" applyAlignment="1" applyProtection="1">
      <alignment horizontal="center"/>
    </xf>
    <xf numFmtId="0" fontId="1" fillId="0" borderId="0" xfId="1" applyFont="1" applyFill="1" applyBorder="1" applyAlignment="1" applyProtection="1">
      <alignment horizontal="left" vertical="center" wrapText="1"/>
    </xf>
    <xf numFmtId="0" fontId="18" fillId="0" borderId="0" xfId="2" applyFont="1" applyFill="1" applyBorder="1" applyAlignment="1" applyProtection="1">
      <alignment horizontal="left"/>
    </xf>
    <xf numFmtId="49" fontId="46" fillId="7" borderId="2" xfId="0" applyNumberFormat="1" applyFont="1" applyFill="1" applyBorder="1" applyAlignment="1" applyProtection="1">
      <alignment horizontal="left" vertical="center"/>
      <protection locked="0"/>
    </xf>
  </cellXfs>
  <cellStyles count="5">
    <cellStyle name="Normal" xfId="0" builtinId="0"/>
    <cellStyle name="Normal 2" xfId="1" xr:uid="{6B453F5D-6023-4AF9-AA2E-642E371E4B5A}"/>
    <cellStyle name="Normal 2 2" xfId="2" xr:uid="{C50A7C5A-8458-4F67-9675-9A6BA5A0EF81}"/>
    <cellStyle name="Normal 3 2" xfId="3" xr:uid="{9CF6E6E4-A1FA-4AB2-BE44-9AD0343796EB}"/>
    <cellStyle name="Normal 8" xfId="4" xr:uid="{99AF13BE-FD3B-4E06-9EB7-69754F0C98C0}"/>
  </cellStyles>
  <dxfs count="18">
    <dxf>
      <font>
        <color theme="0"/>
      </font>
    </dxf>
    <dxf>
      <font>
        <color theme="0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b/>
        <i val="0"/>
        <color theme="0"/>
      </font>
      <fill>
        <patternFill>
          <bgColor theme="9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4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66675</xdr:colOff>
      <xdr:row>3</xdr:row>
      <xdr:rowOff>95250</xdr:rowOff>
    </xdr:to>
    <xdr:pic>
      <xdr:nvPicPr>
        <xdr:cNvPr id="1107" name="Image 12">
          <a:extLst>
            <a:ext uri="{FF2B5EF4-FFF2-40B4-BE49-F238E27FC236}">
              <a16:creationId xmlns:a16="http://schemas.microsoft.com/office/drawing/2014/main" id="{FB80453C-795C-DA2C-3DD8-BFACF3267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239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161925</xdr:colOff>
      <xdr:row>0</xdr:row>
      <xdr:rowOff>57150</xdr:rowOff>
    </xdr:from>
    <xdr:to>
      <xdr:col>19</xdr:col>
      <xdr:colOff>161925</xdr:colOff>
      <xdr:row>0</xdr:row>
      <xdr:rowOff>704850</xdr:rowOff>
    </xdr:to>
    <xdr:pic>
      <xdr:nvPicPr>
        <xdr:cNvPr id="2131" name="Image 12">
          <a:extLst>
            <a:ext uri="{FF2B5EF4-FFF2-40B4-BE49-F238E27FC236}">
              <a16:creationId xmlns:a16="http://schemas.microsoft.com/office/drawing/2014/main" id="{0C11FBB3-4377-43F4-A4A2-FA74A7FFC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57150"/>
          <a:ext cx="10477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295275</xdr:colOff>
      <xdr:row>1</xdr:row>
      <xdr:rowOff>0</xdr:rowOff>
    </xdr:to>
    <xdr:pic>
      <xdr:nvPicPr>
        <xdr:cNvPr id="3155" name="Image 3">
          <a:extLst>
            <a:ext uri="{FF2B5EF4-FFF2-40B4-BE49-F238E27FC236}">
              <a16:creationId xmlns:a16="http://schemas.microsoft.com/office/drawing/2014/main" id="{DE4F337E-0662-D098-8A3F-B7FC6C8FD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28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eff/Library/Containers/com.apple.mail/Data/Library/Mail%20Downloads/C56595D9-F470-4CDA-ADF2-DFB13E1E3059/CIF%20FFC/Tableurs%20classement/CLASST%20PISTE%202016_03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Alain/Documents/file:/C:/Users/Damien/Downloads/TMJ%20-%20Grilles%20et%20MG%202016.xls" TargetMode="External"/><Relationship Id="rId1" Type="http://schemas.openxmlformats.org/officeDocument/2006/relationships/externalLinkPath" Target="/Users/Alain/Documents/file:/C:/Users/Damien/Downloads/TMJ%20-%20Grilles%20et%20MG%20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eff/Library/Containers/com.apple.mail/Data/Library/Mail%20Downloads/2B41F3C4-E02F-449A-B040-C605DA304C78/CIF%20FFC/Tableurs%20classement/CLASST%20PISTE%202016_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eff/Library/Containers/com.apple.mail/Data/Library/Mail%20Downloads/2B41F3C4-E02F-449A-B040-C605DA304C78/CIF%20FFC/Tableurs%20classement/Gestion_Epreuves_V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abris/Documents/CLASST_ROUTE_2018%20-%2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Jeff/Library/Containers/com.apple.mail/Data/Library/Mail%20Downloads/C56595D9-F470-4CDA-ADF2-DFB13E1E3059/CIF%20FFC/Tableurs%20classement/Gestion_Epreuves_V1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Damien/Downloads/TMJ%20-%20Grilles%20et%20MG%202016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romainlamirand/Dropbox/FFC/CIF%20FFC/Tableurs%20classement/CIF%20FFC/Tableurs%20classement/CLASST%20PISTE%202016_03.xls" TargetMode="External"/><Relationship Id="rId1" Type="http://schemas.openxmlformats.org/officeDocument/2006/relationships/externalLinkPath" Target="/Users/romainlamirand/Dropbox/FFC/CIF%20FFC/Tableurs%20classement/CIF%20FFC/Tableurs%20classement/CLASST%20PISTE%202016_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CLASS%20ACCESS%202024%20V5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romainlamirand/Dropbox/FFC/CIF%20FFC/Tableurs%20classement/CIF%20FFC/Tableurs%20classement/Gestion_Epreuves_V10.xls" TargetMode="External"/><Relationship Id="rId1" Type="http://schemas.openxmlformats.org/officeDocument/2006/relationships/externalLinkPath" Target="/Users/romainlamirand/Dropbox/FFC/CIF%20FFC/Tableurs%20classement/CIF%20FFC/Tableurs%20classement/Gestion_Epreuves_V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cription"/>
      <sheetName val="ENG Dep"/>
      <sheetName val="EMARGEMENT"/>
      <sheetName val="EPREUVES"/>
      <sheetName val="AFFICHAGE CLASSEMENT"/>
      <sheetName val="ETAT RESULT"/>
      <sheetName val="ETAT RES VERSO"/>
      <sheetName val="RAPPORT"/>
    </sheetNames>
    <sheetDataSet>
      <sheetData sheetId="0"/>
      <sheetData sheetId="1"/>
      <sheetData sheetId="2"/>
      <sheetData sheetId="3"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artants"/>
      <sheetName val="Emarg"/>
      <sheetName val="Classement"/>
      <sheetName val="Classt MG"/>
      <sheetName val="Grille"/>
    </sheetNames>
    <sheetDataSet>
      <sheetData sheetId="0">
        <row r="6">
          <cell r="A6" t="str">
            <v>Dos.</v>
          </cell>
          <cell r="B6" t="str">
            <v>Nom</v>
          </cell>
          <cell r="C6" t="str">
            <v>Equipe</v>
          </cell>
          <cell r="D6" t="str">
            <v>Code UCI</v>
          </cell>
          <cell r="E6" t="str">
            <v>Série</v>
          </cell>
        </row>
        <row r="7">
          <cell r="A7">
            <v>1</v>
          </cell>
          <cell r="B7" t="str">
            <v>AUDIC Dylan</v>
          </cell>
          <cell r="C7" t="str">
            <v>AC LANESTER 56</v>
          </cell>
          <cell r="D7" t="str">
            <v>FRA19991206</v>
          </cell>
          <cell r="E7" t="str">
            <v>Junior</v>
          </cell>
        </row>
        <row r="8">
          <cell r="A8">
            <v>2</v>
          </cell>
          <cell r="B8" t="str">
            <v>BALTENWECK Mewen</v>
          </cell>
          <cell r="C8" t="str">
            <v>AC LANESTER 56</v>
          </cell>
          <cell r="D8" t="str">
            <v>FRA19980130</v>
          </cell>
          <cell r="E8" t="str">
            <v>Junior</v>
          </cell>
        </row>
        <row r="9">
          <cell r="A9">
            <v>3</v>
          </cell>
          <cell r="B9" t="str">
            <v>JUSTUM Axel</v>
          </cell>
          <cell r="C9" t="str">
            <v>AC LANESTER 56</v>
          </cell>
          <cell r="D9" t="str">
            <v>FRA19990323</v>
          </cell>
          <cell r="E9" t="str">
            <v>Junior</v>
          </cell>
        </row>
        <row r="10">
          <cell r="A10">
            <v>4</v>
          </cell>
          <cell r="B10" t="str">
            <v>LE BAIL Hugo</v>
          </cell>
          <cell r="C10" t="str">
            <v>AC LANESTER 56</v>
          </cell>
          <cell r="D10" t="str">
            <v>FRA19980726</v>
          </cell>
          <cell r="E10" t="str">
            <v>Junior</v>
          </cell>
        </row>
        <row r="11">
          <cell r="A11">
            <v>5</v>
          </cell>
          <cell r="B11" t="str">
            <v>LE CAM Brendan</v>
          </cell>
          <cell r="C11" t="str">
            <v>AC LANESTER 56</v>
          </cell>
          <cell r="D11" t="str">
            <v>FRA19990815</v>
          </cell>
          <cell r="E11" t="str">
            <v>Junior</v>
          </cell>
        </row>
        <row r="12">
          <cell r="A12">
            <v>6</v>
          </cell>
          <cell r="B12" t="str">
            <v>LE CHENADEC Antoine</v>
          </cell>
          <cell r="C12" t="str">
            <v>AC LANESTER 56</v>
          </cell>
          <cell r="D12" t="str">
            <v>FRA19990122</v>
          </cell>
          <cell r="E12" t="str">
            <v>Junior</v>
          </cell>
        </row>
        <row r="13">
          <cell r="A13">
            <v>7</v>
          </cell>
          <cell r="B13" t="str">
            <v>TEISSEIRE Clement</v>
          </cell>
          <cell r="C13" t="str">
            <v>AC LANESTER 56</v>
          </cell>
          <cell r="D13" t="str">
            <v>FRA19990824</v>
          </cell>
          <cell r="E13" t="str">
            <v>Junior</v>
          </cell>
        </row>
        <row r="14">
          <cell r="A14">
            <v>8</v>
          </cell>
          <cell r="B14" t="str">
            <v>BLEVIN Noe</v>
          </cell>
          <cell r="C14" t="str">
            <v>CDC MORBIHAN DE LA FFC</v>
          </cell>
          <cell r="D14" t="str">
            <v>FRA19991110</v>
          </cell>
          <cell r="E14" t="str">
            <v>Junior</v>
          </cell>
        </row>
        <row r="15">
          <cell r="A15">
            <v>9</v>
          </cell>
          <cell r="B15" t="str">
            <v>BRIAND Killian</v>
          </cell>
          <cell r="C15" t="str">
            <v>CDC MORBIHAN DE LA FFC</v>
          </cell>
          <cell r="D15" t="str">
            <v>FRA19980507</v>
          </cell>
          <cell r="E15" t="str">
            <v>Junior</v>
          </cell>
        </row>
        <row r="16">
          <cell r="A16">
            <v>10</v>
          </cell>
          <cell r="B16" t="str">
            <v>GLON Youen</v>
          </cell>
          <cell r="C16" t="str">
            <v>CDC MORBIHAN DE LA FFC</v>
          </cell>
          <cell r="D16" t="str">
            <v>FRA19990428</v>
          </cell>
          <cell r="E16" t="str">
            <v>Junior</v>
          </cell>
        </row>
        <row r="17">
          <cell r="A17">
            <v>11</v>
          </cell>
          <cell r="B17" t="str">
            <v>GUENNEUGUES Erwann</v>
          </cell>
          <cell r="C17" t="str">
            <v>CDC MORBIHAN DE LA FFC</v>
          </cell>
          <cell r="D17" t="str">
            <v>FRA19990526</v>
          </cell>
          <cell r="E17" t="str">
            <v>Junior</v>
          </cell>
        </row>
        <row r="18">
          <cell r="A18">
            <v>12</v>
          </cell>
          <cell r="B18" t="str">
            <v>LE FALHER Erwan</v>
          </cell>
          <cell r="C18" t="str">
            <v>CDC MORBIHAN DE LA FFC</v>
          </cell>
          <cell r="D18" t="str">
            <v>FRA19980210</v>
          </cell>
          <cell r="E18" t="str">
            <v>Junior</v>
          </cell>
        </row>
        <row r="19">
          <cell r="A19">
            <v>13</v>
          </cell>
          <cell r="B19" t="str">
            <v>LE GOVIC Antoine</v>
          </cell>
          <cell r="C19" t="str">
            <v>CDC MORBIHAN DE LA FFC</v>
          </cell>
          <cell r="D19" t="str">
            <v>FRA19990610</v>
          </cell>
          <cell r="E19" t="str">
            <v>Junior</v>
          </cell>
        </row>
        <row r="20">
          <cell r="A20">
            <v>14</v>
          </cell>
          <cell r="B20" t="str">
            <v>LE PENNEC Guerand</v>
          </cell>
          <cell r="C20" t="str">
            <v>CDC MORBIHAN DE LA FFC</v>
          </cell>
          <cell r="D20" t="str">
            <v>FRA19990312</v>
          </cell>
          <cell r="E20" t="str">
            <v>Junior</v>
          </cell>
        </row>
        <row r="21">
          <cell r="A21">
            <v>15</v>
          </cell>
          <cell r="B21" t="str">
            <v>LE VIGOUROUX Baptiste</v>
          </cell>
          <cell r="C21" t="str">
            <v>CDC MORBIHAN DE LA FFC</v>
          </cell>
          <cell r="D21" t="str">
            <v>FRA19990814</v>
          </cell>
          <cell r="E21" t="str">
            <v>Junior</v>
          </cell>
        </row>
        <row r="22">
          <cell r="A22">
            <v>16</v>
          </cell>
          <cell r="B22" t="str">
            <v>RIVALLAIN Hugo</v>
          </cell>
          <cell r="C22" t="str">
            <v>CDC MORBIHAN DE LA FFC</v>
          </cell>
          <cell r="D22" t="str">
            <v>FRA19981225</v>
          </cell>
          <cell r="E22" t="str">
            <v>Junior</v>
          </cell>
        </row>
        <row r="23">
          <cell r="A23">
            <v>17</v>
          </cell>
          <cell r="B23" t="str">
            <v>VINCE Alexis</v>
          </cell>
          <cell r="C23" t="str">
            <v>CDC MORBIHAN DE LA FFC</v>
          </cell>
          <cell r="D23" t="str">
            <v>FRA19980306</v>
          </cell>
          <cell r="E23" t="str">
            <v>Junior</v>
          </cell>
        </row>
        <row r="24">
          <cell r="A24">
            <v>18</v>
          </cell>
          <cell r="B24" t="str">
            <v>BERTIN Alexandre</v>
          </cell>
          <cell r="C24" t="str">
            <v>EC QUEVENOISE</v>
          </cell>
          <cell r="D24" t="str">
            <v>FRA19990914</v>
          </cell>
          <cell r="E24" t="str">
            <v>Junior</v>
          </cell>
        </row>
        <row r="25">
          <cell r="A25">
            <v>19</v>
          </cell>
          <cell r="B25" t="str">
            <v>BESNARD Vincent</v>
          </cell>
          <cell r="C25" t="str">
            <v>EC QUEVENOISE</v>
          </cell>
          <cell r="D25" t="str">
            <v>FRA19990624</v>
          </cell>
          <cell r="E25" t="str">
            <v>Junior</v>
          </cell>
        </row>
        <row r="26">
          <cell r="A26">
            <v>20</v>
          </cell>
          <cell r="B26" t="str">
            <v>BREGARDIS Melvin</v>
          </cell>
          <cell r="C26" t="str">
            <v>EC QUEVENOISE</v>
          </cell>
          <cell r="D26" t="str">
            <v>FRA19990331</v>
          </cell>
          <cell r="E26" t="str">
            <v>Junior</v>
          </cell>
        </row>
        <row r="27">
          <cell r="A27">
            <v>21</v>
          </cell>
          <cell r="B27" t="str">
            <v>HEMERY Ewen</v>
          </cell>
          <cell r="C27" t="str">
            <v>EC QUEVENOISE</v>
          </cell>
          <cell r="D27" t="str">
            <v>FRA19990701</v>
          </cell>
          <cell r="E27" t="str">
            <v>Junior</v>
          </cell>
        </row>
        <row r="28">
          <cell r="A28">
            <v>22</v>
          </cell>
          <cell r="B28" t="str">
            <v>LE GLOAHEC Anthony</v>
          </cell>
          <cell r="C28" t="str">
            <v>EC QUEVENOISE</v>
          </cell>
          <cell r="D28" t="str">
            <v>FRA19990429</v>
          </cell>
          <cell r="E28" t="str">
            <v>Junior</v>
          </cell>
        </row>
        <row r="29">
          <cell r="A29">
            <v>23</v>
          </cell>
          <cell r="B29" t="str">
            <v>LECLERCQ Julien</v>
          </cell>
          <cell r="C29" t="str">
            <v>EC QUEVENOISE</v>
          </cell>
          <cell r="D29" t="str">
            <v>FRA19980927</v>
          </cell>
          <cell r="E29" t="str">
            <v>Junior</v>
          </cell>
        </row>
        <row r="30">
          <cell r="A30">
            <v>24</v>
          </cell>
          <cell r="B30" t="str">
            <v>PERRET Gurvan</v>
          </cell>
          <cell r="C30" t="str">
            <v>EC QUEVENOISE</v>
          </cell>
          <cell r="D30" t="str">
            <v>FRA19980523</v>
          </cell>
          <cell r="E30" t="str">
            <v>Junior</v>
          </cell>
        </row>
        <row r="31">
          <cell r="A31">
            <v>25</v>
          </cell>
          <cell r="B31" t="str">
            <v>CENDRE Pierre</v>
          </cell>
          <cell r="C31" t="str">
            <v>HENNEBONT CYCLISME</v>
          </cell>
          <cell r="D31" t="str">
            <v>FRA19990227</v>
          </cell>
          <cell r="E31" t="str">
            <v>Junior</v>
          </cell>
        </row>
        <row r="32">
          <cell r="A32">
            <v>26</v>
          </cell>
          <cell r="B32" t="str">
            <v>LE BLEIZ Yohan</v>
          </cell>
          <cell r="C32" t="str">
            <v>HENNEBONT CYCLISME</v>
          </cell>
          <cell r="D32" t="str">
            <v>FRA19980528</v>
          </cell>
          <cell r="E32" t="str">
            <v>Junior</v>
          </cell>
        </row>
        <row r="33">
          <cell r="A33">
            <v>27</v>
          </cell>
          <cell r="B33" t="str">
            <v>LE DU Gwendal</v>
          </cell>
          <cell r="C33" t="str">
            <v>HENNEBONT CYCLISME</v>
          </cell>
          <cell r="D33" t="str">
            <v>FRA19981014</v>
          </cell>
          <cell r="E33" t="str">
            <v>Junior</v>
          </cell>
        </row>
        <row r="34">
          <cell r="A34">
            <v>28</v>
          </cell>
          <cell r="B34" t="str">
            <v>BOTUHA Corentin</v>
          </cell>
          <cell r="C34" t="str">
            <v>OC LOCMINE</v>
          </cell>
          <cell r="D34" t="str">
            <v>FRA19990127</v>
          </cell>
          <cell r="E34" t="str">
            <v>Junior</v>
          </cell>
        </row>
        <row r="35">
          <cell r="A35">
            <v>29</v>
          </cell>
          <cell r="B35" t="str">
            <v>COTARD Theo</v>
          </cell>
          <cell r="C35" t="str">
            <v>OC LOCMINE</v>
          </cell>
          <cell r="D35" t="str">
            <v>FRA19990725</v>
          </cell>
          <cell r="E35" t="str">
            <v>Junior</v>
          </cell>
        </row>
        <row r="36">
          <cell r="A36">
            <v>30</v>
          </cell>
          <cell r="B36" t="str">
            <v>DESLANDES Maxime</v>
          </cell>
          <cell r="C36" t="str">
            <v>OC LOCMINE</v>
          </cell>
          <cell r="D36" t="str">
            <v>FRA19980304</v>
          </cell>
          <cell r="E36" t="str">
            <v>Junior</v>
          </cell>
        </row>
        <row r="37">
          <cell r="A37">
            <v>31</v>
          </cell>
          <cell r="B37" t="str">
            <v>JEGAT Jordan</v>
          </cell>
          <cell r="C37" t="str">
            <v>OC LOCMINE</v>
          </cell>
          <cell r="D37" t="str">
            <v>FRA19990607</v>
          </cell>
          <cell r="E37" t="str">
            <v>Junior</v>
          </cell>
        </row>
        <row r="38">
          <cell r="A38">
            <v>32</v>
          </cell>
          <cell r="B38" t="str">
            <v>PROD`HOMME Florian</v>
          </cell>
          <cell r="C38" t="str">
            <v>OC LOCMINE</v>
          </cell>
          <cell r="D38" t="str">
            <v>FRA19980302</v>
          </cell>
          <cell r="E38" t="str">
            <v>Junior</v>
          </cell>
        </row>
        <row r="39">
          <cell r="A39">
            <v>33</v>
          </cell>
          <cell r="B39" t="str">
            <v>MONNERAIS Baptiste</v>
          </cell>
          <cell r="C39" t="str">
            <v>SC MALESTROIT</v>
          </cell>
          <cell r="D39" t="str">
            <v>FRA19990726</v>
          </cell>
          <cell r="E39" t="str">
            <v>Junior</v>
          </cell>
        </row>
        <row r="40">
          <cell r="A40">
            <v>34</v>
          </cell>
          <cell r="B40" t="str">
            <v>LAVOLE Alexis</v>
          </cell>
          <cell r="C40" t="str">
            <v>VC PAYS DE LORIENT</v>
          </cell>
          <cell r="D40" t="str">
            <v>FRA19981025</v>
          </cell>
          <cell r="E40" t="str">
            <v>Junior</v>
          </cell>
        </row>
        <row r="41">
          <cell r="A41">
            <v>35</v>
          </cell>
          <cell r="B41" t="str">
            <v>SEGUI Damien</v>
          </cell>
          <cell r="C41" t="str">
            <v>AC TREGUNCOISE</v>
          </cell>
          <cell r="D41" t="str">
            <v>FRA19980917</v>
          </cell>
          <cell r="E41" t="str">
            <v>Junior</v>
          </cell>
        </row>
        <row r="42">
          <cell r="A42">
            <v>36</v>
          </cell>
          <cell r="B42" t="str">
            <v>MUGUET Corentin</v>
          </cell>
          <cell r="C42" t="str">
            <v>CC BIGOUDEN</v>
          </cell>
          <cell r="D42" t="str">
            <v>FRA19990505</v>
          </cell>
          <cell r="E42" t="str">
            <v>Junior</v>
          </cell>
        </row>
        <row r="43">
          <cell r="A43">
            <v>37</v>
          </cell>
          <cell r="B43" t="str">
            <v>LE FRESNE Julien</v>
          </cell>
          <cell r="C43" t="str">
            <v>CC CONCARNOIS</v>
          </cell>
          <cell r="D43" t="str">
            <v>FRA19990929</v>
          </cell>
          <cell r="E43" t="str">
            <v>Junior</v>
          </cell>
        </row>
        <row r="44">
          <cell r="A44">
            <v>38</v>
          </cell>
          <cell r="B44" t="str">
            <v>BOUVIER Kylian</v>
          </cell>
          <cell r="C44" t="str">
            <v>CC PLANCOETIN</v>
          </cell>
          <cell r="D44" t="str">
            <v>FRA19980512</v>
          </cell>
          <cell r="E44" t="str">
            <v>Junior</v>
          </cell>
        </row>
        <row r="45">
          <cell r="A45">
            <v>39</v>
          </cell>
          <cell r="B45" t="str">
            <v>DENIS Bruno</v>
          </cell>
          <cell r="C45" t="str">
            <v>CC PLANCOETIN</v>
          </cell>
          <cell r="D45" t="str">
            <v>FRA19981119</v>
          </cell>
          <cell r="E45" t="str">
            <v>Junior</v>
          </cell>
        </row>
        <row r="46">
          <cell r="A46">
            <v>40</v>
          </cell>
          <cell r="B46" t="str">
            <v>LETORT Guillaume</v>
          </cell>
          <cell r="C46" t="str">
            <v>CC PLANCOETIN</v>
          </cell>
          <cell r="D46" t="str">
            <v>FRA19990110</v>
          </cell>
          <cell r="E46" t="str">
            <v>Junior</v>
          </cell>
        </row>
        <row r="47">
          <cell r="A47">
            <v>41</v>
          </cell>
          <cell r="B47" t="str">
            <v>RENARD Alexis</v>
          </cell>
          <cell r="C47" t="str">
            <v>CC PLANCOETIN</v>
          </cell>
          <cell r="D47" t="str">
            <v>FRA19990601</v>
          </cell>
          <cell r="E47" t="str">
            <v>Junior</v>
          </cell>
        </row>
        <row r="48">
          <cell r="A48">
            <v>42</v>
          </cell>
          <cell r="B48" t="str">
            <v>VETEL Gildas</v>
          </cell>
          <cell r="C48" t="str">
            <v>CC PLANCOETIN</v>
          </cell>
          <cell r="D48" t="str">
            <v>FRA19990416</v>
          </cell>
          <cell r="E48" t="str">
            <v>Junior</v>
          </cell>
        </row>
        <row r="49">
          <cell r="A49">
            <v>43</v>
          </cell>
          <cell r="B49" t="str">
            <v>ALLENO Thomas</v>
          </cell>
          <cell r="C49" t="str">
            <v>CDC CÔTES-D'ARMOR DE LA FFC</v>
          </cell>
          <cell r="D49" t="str">
            <v>FRA19980324</v>
          </cell>
          <cell r="E49" t="str">
            <v>Junior</v>
          </cell>
        </row>
        <row r="50">
          <cell r="A50">
            <v>44</v>
          </cell>
          <cell r="B50" t="str">
            <v>BRIEND Emmanuel</v>
          </cell>
          <cell r="C50" t="str">
            <v>CDC CÔTES-D'ARMOR DE LA FFC</v>
          </cell>
          <cell r="D50" t="str">
            <v>FRA19990427</v>
          </cell>
          <cell r="E50" t="str">
            <v>Junior</v>
          </cell>
        </row>
        <row r="51">
          <cell r="A51">
            <v>45</v>
          </cell>
          <cell r="B51" t="str">
            <v>CHANDEMERLE Hugo</v>
          </cell>
          <cell r="C51" t="str">
            <v>CDC CÔTES-D'ARMOR DE LA FFC</v>
          </cell>
          <cell r="D51" t="str">
            <v>FRA19980209</v>
          </cell>
          <cell r="E51" t="str">
            <v>Junior</v>
          </cell>
        </row>
        <row r="52">
          <cell r="A52">
            <v>46</v>
          </cell>
          <cell r="B52" t="str">
            <v>LE BIGOT Maxime</v>
          </cell>
          <cell r="C52" t="str">
            <v>CDC CÔTES-D'ARMOR DE LA FFC</v>
          </cell>
          <cell r="D52" t="str">
            <v>FRA19980715</v>
          </cell>
          <cell r="E52" t="str">
            <v>Junior</v>
          </cell>
        </row>
        <row r="53">
          <cell r="A53">
            <v>47</v>
          </cell>
          <cell r="B53" t="str">
            <v>LE BOUCHER Adrien</v>
          </cell>
          <cell r="C53" t="str">
            <v>CDC CÔTES-D'ARMOR DE LA FFC</v>
          </cell>
          <cell r="D53" t="str">
            <v>FRA19981219</v>
          </cell>
          <cell r="E53" t="str">
            <v>Junior</v>
          </cell>
        </row>
        <row r="54">
          <cell r="A54">
            <v>48</v>
          </cell>
          <cell r="B54" t="str">
            <v>TARDIVEL Theo</v>
          </cell>
          <cell r="C54" t="str">
            <v>CDC CÔTES-D'ARMOR DE LA FFC</v>
          </cell>
          <cell r="D54" t="str">
            <v>FRA19981207</v>
          </cell>
          <cell r="E54" t="str">
            <v>Junior</v>
          </cell>
        </row>
        <row r="55">
          <cell r="A55">
            <v>49</v>
          </cell>
          <cell r="B55" t="str">
            <v>TERACHE Allan</v>
          </cell>
          <cell r="C55" t="str">
            <v>CDC CÔTES-D'ARMOR DE LA FFC</v>
          </cell>
          <cell r="D55" t="str">
            <v>FRA19990205</v>
          </cell>
          <cell r="E55" t="str">
            <v>Junior</v>
          </cell>
        </row>
        <row r="56">
          <cell r="A56">
            <v>50</v>
          </cell>
          <cell r="B56" t="str">
            <v>DANION Ewen</v>
          </cell>
          <cell r="C56" t="str">
            <v>DYNAMIC CLUB QUEDILLAC</v>
          </cell>
          <cell r="D56" t="str">
            <v>FRA19990224</v>
          </cell>
          <cell r="E56" t="str">
            <v>Junior</v>
          </cell>
        </row>
        <row r="57">
          <cell r="A57">
            <v>51</v>
          </cell>
          <cell r="B57" t="str">
            <v>PERRIER Kyliane</v>
          </cell>
          <cell r="C57" t="str">
            <v>DYNAMIC CLUB QUEDILLAC</v>
          </cell>
          <cell r="D57" t="str">
            <v>FRA19991202</v>
          </cell>
          <cell r="E57" t="str">
            <v>Junior</v>
          </cell>
        </row>
        <row r="58">
          <cell r="A58">
            <v>52</v>
          </cell>
          <cell r="B58" t="str">
            <v>PIRON Clement</v>
          </cell>
          <cell r="C58" t="str">
            <v>DYNAMIC CLUB QUEDILLAC</v>
          </cell>
          <cell r="D58" t="str">
            <v>FRA19990626</v>
          </cell>
          <cell r="E58" t="str">
            <v>Junior</v>
          </cell>
        </row>
        <row r="59">
          <cell r="A59">
            <v>53</v>
          </cell>
          <cell r="B59" t="str">
            <v>POUILLOT Boris</v>
          </cell>
          <cell r="C59" t="str">
            <v>DYNAMIC CLUB QUEDILLAC</v>
          </cell>
          <cell r="D59" t="str">
            <v>FRA19990622</v>
          </cell>
          <cell r="E59" t="str">
            <v>Junior</v>
          </cell>
        </row>
        <row r="60">
          <cell r="A60">
            <v>54</v>
          </cell>
          <cell r="B60" t="str">
            <v>ROCABOY Quentin</v>
          </cell>
          <cell r="C60" t="str">
            <v>DYNAMIC CLUB QUEDILLAC</v>
          </cell>
          <cell r="D60" t="str">
            <v>FRA19990705</v>
          </cell>
          <cell r="E60" t="str">
            <v>Junior</v>
          </cell>
        </row>
        <row r="61">
          <cell r="A61">
            <v>55</v>
          </cell>
          <cell r="B61" t="str">
            <v>BOILEAU Envel</v>
          </cell>
          <cell r="C61" t="str">
            <v>EC PLESTIN PAYS TREGOR</v>
          </cell>
          <cell r="D61" t="str">
            <v>FRA19990102</v>
          </cell>
          <cell r="E61" t="str">
            <v>Junior</v>
          </cell>
        </row>
        <row r="62">
          <cell r="A62">
            <v>56</v>
          </cell>
          <cell r="B62" t="str">
            <v>GANNERAY Maxime</v>
          </cell>
          <cell r="C62" t="str">
            <v>EC PLESTIN PAYS TREGOR</v>
          </cell>
          <cell r="D62" t="str">
            <v>FRA19990225</v>
          </cell>
          <cell r="E62" t="str">
            <v>Junior</v>
          </cell>
        </row>
        <row r="63">
          <cell r="A63">
            <v>57</v>
          </cell>
          <cell r="B63" t="str">
            <v>PASTUREL Maxime</v>
          </cell>
          <cell r="C63" t="str">
            <v>EC RENNAISE</v>
          </cell>
          <cell r="D63" t="str">
            <v>FRA19991206</v>
          </cell>
          <cell r="E63" t="str">
            <v>Junior</v>
          </cell>
        </row>
        <row r="64">
          <cell r="A64">
            <v>58</v>
          </cell>
          <cell r="B64" t="str">
            <v>KEARNEY Aaron</v>
          </cell>
          <cell r="C64" t="str">
            <v>NICOLAS ROCHE Performance - Irlande</v>
          </cell>
          <cell r="D64" t="str">
            <v>IRL19981227</v>
          </cell>
          <cell r="E64" t="str">
            <v>Junior</v>
          </cell>
        </row>
        <row r="65">
          <cell r="A65">
            <v>59</v>
          </cell>
          <cell r="B65" t="str">
            <v>LEECH Ciaran</v>
          </cell>
          <cell r="C65" t="str">
            <v>NICOLAS ROCHE Performance - Irlande</v>
          </cell>
          <cell r="D65" t="str">
            <v>IRL19980812</v>
          </cell>
          <cell r="E65" t="str">
            <v>Junior</v>
          </cell>
        </row>
        <row r="66">
          <cell r="A66">
            <v>60</v>
          </cell>
          <cell r="B66" t="str">
            <v>LEECH Conor</v>
          </cell>
          <cell r="C66" t="str">
            <v>NICOLAS ROCHE Performance - Irlande</v>
          </cell>
          <cell r="D66" t="str">
            <v>IRL19980812</v>
          </cell>
          <cell r="E66" t="str">
            <v>Junior</v>
          </cell>
        </row>
        <row r="67">
          <cell r="A67">
            <v>61</v>
          </cell>
          <cell r="B67" t="str">
            <v>O`LEARY Robert</v>
          </cell>
          <cell r="C67" t="str">
            <v>NICOLAS ROCHE Performance - Irlande</v>
          </cell>
          <cell r="D67" t="str">
            <v>IRL19980129</v>
          </cell>
          <cell r="E67" t="str">
            <v>Junior</v>
          </cell>
        </row>
        <row r="68">
          <cell r="A68">
            <v>62</v>
          </cell>
          <cell r="B68" t="str">
            <v>WALSH Ben</v>
          </cell>
          <cell r="C68" t="str">
            <v>NICOLAS ROCHE Performance - Irlande</v>
          </cell>
          <cell r="D68" t="str">
            <v>IRL19990823</v>
          </cell>
          <cell r="E68" t="str">
            <v>Junior</v>
          </cell>
        </row>
        <row r="69">
          <cell r="A69">
            <v>63</v>
          </cell>
          <cell r="B69" t="str">
            <v>YOUNG Xeno</v>
          </cell>
          <cell r="C69" t="str">
            <v>NICOLAS ROCHE Performance - Irlande</v>
          </cell>
          <cell r="D69" t="str">
            <v>IRL19991109</v>
          </cell>
          <cell r="E69" t="str">
            <v>Junior</v>
          </cell>
        </row>
        <row r="70">
          <cell r="A70">
            <v>64</v>
          </cell>
          <cell r="B70" t="str">
            <v>LE GOFF Kevin</v>
          </cell>
          <cell r="C70" t="str">
            <v>SOJASUN ESPOIR ACNC</v>
          </cell>
          <cell r="D70" t="str">
            <v>FRA19981014</v>
          </cell>
          <cell r="E70" t="str">
            <v>Junior</v>
          </cell>
        </row>
        <row r="71">
          <cell r="A71">
            <v>65</v>
          </cell>
          <cell r="B71" t="str">
            <v>BAELE Benoit</v>
          </cell>
          <cell r="C71" t="str">
            <v>SPIDER KING EFC ETIXX - Belgique</v>
          </cell>
          <cell r="D71" t="str">
            <v>BEL19990417</v>
          </cell>
          <cell r="E71" t="str">
            <v>Junior</v>
          </cell>
        </row>
        <row r="72">
          <cell r="A72">
            <v>66</v>
          </cell>
          <cell r="B72" t="str">
            <v>HELSMOORTEL Dwight</v>
          </cell>
          <cell r="C72" t="str">
            <v>SPIDER KING EFC ETIXX - Belgique</v>
          </cell>
          <cell r="D72" t="str">
            <v>BEL19980824</v>
          </cell>
          <cell r="E72" t="str">
            <v>Junior</v>
          </cell>
        </row>
        <row r="73">
          <cell r="A73">
            <v>67</v>
          </cell>
          <cell r="B73" t="str">
            <v>MEERSCHAERT Leonardo</v>
          </cell>
          <cell r="C73" t="str">
            <v>SPIDER KING EFC ETIXX - Belgique</v>
          </cell>
          <cell r="D73" t="str">
            <v>BEL19990924</v>
          </cell>
          <cell r="E73" t="str">
            <v>Junior</v>
          </cell>
        </row>
        <row r="74">
          <cell r="A74">
            <v>68</v>
          </cell>
          <cell r="B74" t="str">
            <v>VAN DE VOORDE Lennert</v>
          </cell>
          <cell r="C74" t="str">
            <v>SPIDER KING EFC ETIXX - Belgique</v>
          </cell>
          <cell r="D74" t="str">
            <v>BEL19980711</v>
          </cell>
          <cell r="E74" t="str">
            <v>Junior</v>
          </cell>
        </row>
        <row r="75">
          <cell r="A75">
            <v>69</v>
          </cell>
          <cell r="B75" t="str">
            <v>VAN KEIRSBULCK Jorden</v>
          </cell>
          <cell r="C75" t="str">
            <v>SPIDER KING EFC ETIXX - Belgique</v>
          </cell>
          <cell r="D75" t="str">
            <v>BEL19981119</v>
          </cell>
          <cell r="E75" t="str">
            <v>Junior</v>
          </cell>
        </row>
        <row r="76">
          <cell r="A76">
            <v>70</v>
          </cell>
          <cell r="B76" t="str">
            <v>VYNCKE Seppe</v>
          </cell>
          <cell r="C76" t="str">
            <v>SPIDER KING EFC ETIXX - Belgique</v>
          </cell>
          <cell r="D76" t="str">
            <v>BEL19990106</v>
          </cell>
          <cell r="E76" t="str">
            <v>Junior</v>
          </cell>
        </row>
        <row r="77">
          <cell r="A77">
            <v>71</v>
          </cell>
          <cell r="B77" t="str">
            <v>LAMOUR Mael</v>
          </cell>
          <cell r="C77" t="str">
            <v>ST RENAN IROISE VELO</v>
          </cell>
          <cell r="D77" t="str">
            <v>FRA19981007</v>
          </cell>
          <cell r="E77" t="str">
            <v>Junior</v>
          </cell>
        </row>
        <row r="78">
          <cell r="A78">
            <v>72</v>
          </cell>
          <cell r="B78" t="str">
            <v>LE VOURCH Theo</v>
          </cell>
          <cell r="C78" t="str">
            <v>ST RENAN IROISE VELO</v>
          </cell>
          <cell r="D78" t="str">
            <v>FRA19991118</v>
          </cell>
          <cell r="E78" t="str">
            <v>Junior</v>
          </cell>
        </row>
        <row r="79">
          <cell r="A79">
            <v>73</v>
          </cell>
          <cell r="B79" t="str">
            <v>LESONGEUR Quentin</v>
          </cell>
          <cell r="C79" t="str">
            <v>ST RENAN IROISE VELO</v>
          </cell>
          <cell r="D79" t="str">
            <v>FRA19990107</v>
          </cell>
          <cell r="E79" t="str">
            <v>Junior</v>
          </cell>
        </row>
        <row r="80">
          <cell r="A80">
            <v>74</v>
          </cell>
          <cell r="B80" t="str">
            <v>AMELOT Florian</v>
          </cell>
          <cell r="C80" t="str">
            <v>TEAM PAYS DE DINAN</v>
          </cell>
          <cell r="D80" t="str">
            <v>FRA19990308</v>
          </cell>
          <cell r="E80" t="str">
            <v>Junior</v>
          </cell>
        </row>
        <row r="81">
          <cell r="A81">
            <v>75</v>
          </cell>
          <cell r="B81" t="str">
            <v>HAMON Maxime</v>
          </cell>
          <cell r="C81" t="str">
            <v>TEAM PAYS DE DINAN</v>
          </cell>
          <cell r="D81" t="str">
            <v>FRA19980116</v>
          </cell>
          <cell r="E81" t="str">
            <v>Junior</v>
          </cell>
        </row>
        <row r="82">
          <cell r="A82">
            <v>76</v>
          </cell>
          <cell r="B82" t="str">
            <v>PONCEL Maxime</v>
          </cell>
          <cell r="C82" t="str">
            <v>TEAM PAYS DE DINAN</v>
          </cell>
          <cell r="D82" t="str">
            <v>FRA19981112</v>
          </cell>
          <cell r="E82" t="str">
            <v>Junior</v>
          </cell>
        </row>
        <row r="83">
          <cell r="A83">
            <v>77</v>
          </cell>
          <cell r="B83" t="str">
            <v>FOLINAIS Thomas</v>
          </cell>
          <cell r="C83" t="str">
            <v>UC BRIOCHINE</v>
          </cell>
          <cell r="D83" t="str">
            <v>FRA19980114</v>
          </cell>
          <cell r="E83" t="str">
            <v>Junior</v>
          </cell>
        </row>
        <row r="84">
          <cell r="A84">
            <v>78</v>
          </cell>
          <cell r="B84" t="str">
            <v>MAERTENS Gauthier</v>
          </cell>
          <cell r="C84" t="str">
            <v>UC BRIOCHINE</v>
          </cell>
          <cell r="D84" t="str">
            <v>FRA19990827</v>
          </cell>
          <cell r="E84" t="str">
            <v>Junior</v>
          </cell>
        </row>
        <row r="85">
          <cell r="A85">
            <v>79</v>
          </cell>
          <cell r="B85" t="str">
            <v>RAULT Francois</v>
          </cell>
          <cell r="C85" t="str">
            <v>UC BRIOCHINE</v>
          </cell>
          <cell r="D85" t="str">
            <v>FRA19980811</v>
          </cell>
          <cell r="E85" t="str">
            <v>Junior</v>
          </cell>
        </row>
        <row r="86">
          <cell r="A86">
            <v>80</v>
          </cell>
          <cell r="B86" t="str">
            <v>ROLLAND William</v>
          </cell>
          <cell r="C86" t="str">
            <v>UC BRIOCHINE</v>
          </cell>
          <cell r="D86" t="str">
            <v>FRA19990825</v>
          </cell>
          <cell r="E86" t="str">
            <v>Junior</v>
          </cell>
        </row>
        <row r="87">
          <cell r="A87">
            <v>81</v>
          </cell>
          <cell r="B87" t="str">
            <v>UDIN Alexis</v>
          </cell>
          <cell r="C87" t="str">
            <v>UC BRIOCHINE</v>
          </cell>
          <cell r="D87" t="str">
            <v>FRA19980602</v>
          </cell>
          <cell r="E87" t="str">
            <v>Junior</v>
          </cell>
        </row>
        <row r="88">
          <cell r="A88">
            <v>82</v>
          </cell>
          <cell r="B88" t="str">
            <v>BORDERIE Yann</v>
          </cell>
          <cell r="C88" t="str">
            <v>UC GUIPAVASIENNE</v>
          </cell>
          <cell r="D88" t="str">
            <v>FRA19990611</v>
          </cell>
          <cell r="E88" t="str">
            <v>Junior</v>
          </cell>
        </row>
        <row r="89">
          <cell r="A89">
            <v>83</v>
          </cell>
          <cell r="B89" t="str">
            <v>ESNAULT Pierre</v>
          </cell>
          <cell r="C89" t="str">
            <v>UC GUIPAVASIENNE</v>
          </cell>
          <cell r="D89" t="str">
            <v>FRA19990810</v>
          </cell>
          <cell r="E89" t="str">
            <v>Junior</v>
          </cell>
        </row>
        <row r="90">
          <cell r="A90">
            <v>84</v>
          </cell>
          <cell r="B90" t="str">
            <v>GOURIOU Robin</v>
          </cell>
          <cell r="C90" t="str">
            <v>UC GUIPAVASIENNE</v>
          </cell>
          <cell r="D90" t="str">
            <v>FRA19991116</v>
          </cell>
          <cell r="E90" t="str">
            <v>Junior</v>
          </cell>
        </row>
        <row r="91">
          <cell r="A91">
            <v>85</v>
          </cell>
          <cell r="B91" t="str">
            <v>LOUEDOC Quentin</v>
          </cell>
          <cell r="C91" t="str">
            <v>UC GUIPAVASIENNE</v>
          </cell>
          <cell r="D91" t="str">
            <v>FRA19991214</v>
          </cell>
          <cell r="E91" t="str">
            <v>Junior</v>
          </cell>
        </row>
        <row r="92">
          <cell r="A92">
            <v>86</v>
          </cell>
          <cell r="B92" t="str">
            <v>PERROT Yoann</v>
          </cell>
          <cell r="C92" t="str">
            <v>UC GUIPAVASIENNE</v>
          </cell>
          <cell r="D92" t="str">
            <v>FRA19990409</v>
          </cell>
          <cell r="E92" t="str">
            <v>Junior</v>
          </cell>
        </row>
        <row r="93">
          <cell r="A93">
            <v>87</v>
          </cell>
          <cell r="B93" t="str">
            <v>BERNARD Viannay</v>
          </cell>
          <cell r="C93" t="str">
            <v>UC PAYS DE MORLAIX</v>
          </cell>
          <cell r="D93" t="str">
            <v>FRA19990421</v>
          </cell>
          <cell r="E93" t="str">
            <v>Junior</v>
          </cell>
        </row>
        <row r="94">
          <cell r="A94">
            <v>88</v>
          </cell>
          <cell r="B94" t="str">
            <v>BOILEAU Alan</v>
          </cell>
          <cell r="C94" t="str">
            <v>UC PAYS DE MORLAIX</v>
          </cell>
          <cell r="D94" t="str">
            <v>FRA19990625</v>
          </cell>
          <cell r="E94" t="str">
            <v>Junior</v>
          </cell>
        </row>
        <row r="95">
          <cell r="A95">
            <v>89</v>
          </cell>
          <cell r="B95" t="str">
            <v>LE ROUX Amaury</v>
          </cell>
          <cell r="C95" t="str">
            <v>UC PAYS DE MORLAIX</v>
          </cell>
          <cell r="D95" t="str">
            <v>FRA19980707</v>
          </cell>
          <cell r="E95" t="str">
            <v>Junior</v>
          </cell>
        </row>
        <row r="96">
          <cell r="A96">
            <v>90</v>
          </cell>
          <cell r="B96" t="str">
            <v>DAUPHIN Florian</v>
          </cell>
          <cell r="C96" t="str">
            <v>UC QUIMPERLOISE</v>
          </cell>
          <cell r="D96" t="str">
            <v>FRA19990406</v>
          </cell>
          <cell r="E96" t="str">
            <v>Junior</v>
          </cell>
        </row>
        <row r="97">
          <cell r="A97">
            <v>91</v>
          </cell>
          <cell r="B97" t="str">
            <v>HULLOIS Julien</v>
          </cell>
          <cell r="C97" t="str">
            <v>UC QUIMPERLOISE</v>
          </cell>
          <cell r="D97" t="str">
            <v>FRA19991110</v>
          </cell>
          <cell r="E97" t="str">
            <v>Junior</v>
          </cell>
        </row>
        <row r="98">
          <cell r="A98">
            <v>92</v>
          </cell>
          <cell r="B98" t="str">
            <v>AUBRY Mathys</v>
          </cell>
          <cell r="C98" t="str">
            <v>US VERN CYCLISME</v>
          </cell>
          <cell r="D98" t="str">
            <v>FRA19980605</v>
          </cell>
          <cell r="E98" t="str">
            <v>Junior</v>
          </cell>
        </row>
        <row r="99">
          <cell r="A99">
            <v>93</v>
          </cell>
          <cell r="B99" t="str">
            <v>MOREAU Corentin</v>
          </cell>
          <cell r="C99" t="str">
            <v>US VERN CYCLISME</v>
          </cell>
          <cell r="D99" t="str">
            <v>FRA19980720</v>
          </cell>
          <cell r="E99" t="str">
            <v>Junior</v>
          </cell>
        </row>
        <row r="100">
          <cell r="A100">
            <v>94</v>
          </cell>
          <cell r="B100" t="str">
            <v>PETIT Guillaume</v>
          </cell>
          <cell r="C100" t="str">
            <v>US VERN CYCLISME</v>
          </cell>
          <cell r="D100" t="str">
            <v>FRA19981205</v>
          </cell>
          <cell r="E100" t="str">
            <v>Junior</v>
          </cell>
        </row>
        <row r="101">
          <cell r="A101">
            <v>95</v>
          </cell>
          <cell r="B101" t="str">
            <v>QUERE Loïc</v>
          </cell>
          <cell r="C101" t="str">
            <v>US VERN CYCLISME</v>
          </cell>
          <cell r="D101" t="str">
            <v>FRA19980131</v>
          </cell>
          <cell r="E101" t="str">
            <v>Junior</v>
          </cell>
        </row>
        <row r="102">
          <cell r="A102">
            <v>96</v>
          </cell>
          <cell r="B102" t="str">
            <v>RIMASSON Adrien</v>
          </cell>
          <cell r="C102" t="str">
            <v>US VERN CYCLISME</v>
          </cell>
          <cell r="D102" t="str">
            <v>FRA19981129</v>
          </cell>
          <cell r="E102" t="str">
            <v>Junior</v>
          </cell>
        </row>
        <row r="103">
          <cell r="A103">
            <v>97</v>
          </cell>
          <cell r="B103" t="str">
            <v>LELGOUARCH Thomas</v>
          </cell>
          <cell r="C103" t="str">
            <v>VC CHAVAGNAIS</v>
          </cell>
          <cell r="D103" t="str">
            <v>FRA19990705</v>
          </cell>
          <cell r="E103" t="str">
            <v>Junior</v>
          </cell>
        </row>
        <row r="104">
          <cell r="A104">
            <v>98</v>
          </cell>
          <cell r="B104" t="str">
            <v>BENOIST Antoine</v>
          </cell>
          <cell r="C104" t="str">
            <v>VC PAYS DE LOUDEAC</v>
          </cell>
          <cell r="D104" t="str">
            <v>FRA19990806</v>
          </cell>
          <cell r="E104" t="str">
            <v>Junior</v>
          </cell>
        </row>
        <row r="105">
          <cell r="A105">
            <v>99</v>
          </cell>
          <cell r="B105" t="str">
            <v>BURLOT Lucas</v>
          </cell>
          <cell r="C105" t="str">
            <v>VC PAYS DE LOUDEAC</v>
          </cell>
          <cell r="D105" t="str">
            <v>FRA19990127</v>
          </cell>
          <cell r="E105" t="str">
            <v>Junior</v>
          </cell>
        </row>
        <row r="106">
          <cell r="A106">
            <v>100</v>
          </cell>
          <cell r="B106" t="str">
            <v>EZEQUEL Maxime</v>
          </cell>
          <cell r="C106" t="str">
            <v>VC PAYS DE LOUDEAC</v>
          </cell>
          <cell r="D106" t="str">
            <v>FRA19980620</v>
          </cell>
          <cell r="E106" t="str">
            <v>Junior</v>
          </cell>
        </row>
        <row r="107">
          <cell r="A107">
            <v>101</v>
          </cell>
          <cell r="B107" t="str">
            <v>GALLAIS Alexandre</v>
          </cell>
          <cell r="C107" t="str">
            <v>VC PAYS DE LOUDEAC</v>
          </cell>
          <cell r="D107" t="str">
            <v>FRA19980614</v>
          </cell>
          <cell r="E107" t="str">
            <v>Junior</v>
          </cell>
        </row>
        <row r="108">
          <cell r="A108">
            <v>102</v>
          </cell>
          <cell r="B108" t="str">
            <v>GUILLEMIN Nicolas</v>
          </cell>
          <cell r="C108" t="str">
            <v>VC PAYS DE LOUDEAC</v>
          </cell>
          <cell r="D108" t="str">
            <v>FRA19990323</v>
          </cell>
          <cell r="E108" t="str">
            <v>Junior</v>
          </cell>
        </row>
        <row r="109">
          <cell r="A109">
            <v>103</v>
          </cell>
          <cell r="B109" t="str">
            <v>JARNO Pierre Alexandre</v>
          </cell>
          <cell r="C109" t="str">
            <v>VC PAYS DE LOUDEAC</v>
          </cell>
          <cell r="D109" t="str">
            <v>FRA19991231</v>
          </cell>
          <cell r="E109" t="str">
            <v>Junior</v>
          </cell>
        </row>
        <row r="110">
          <cell r="A110">
            <v>104</v>
          </cell>
          <cell r="B110" t="str">
            <v>LE ROUX Axel</v>
          </cell>
          <cell r="C110" t="str">
            <v>VC PAYS DE LOUDEAC</v>
          </cell>
          <cell r="D110" t="str">
            <v>FRA19990827</v>
          </cell>
          <cell r="E110" t="str">
            <v>Junior</v>
          </cell>
        </row>
        <row r="111">
          <cell r="A111">
            <v>105</v>
          </cell>
          <cell r="B111" t="str">
            <v>SIDANER Alan</v>
          </cell>
          <cell r="C111" t="str">
            <v>VC PAYS DE LOUDEAC</v>
          </cell>
          <cell r="D111" t="str">
            <v>FRA19990403</v>
          </cell>
          <cell r="E111" t="str">
            <v>Junior</v>
          </cell>
        </row>
        <row r="112">
          <cell r="A112">
            <v>106</v>
          </cell>
          <cell r="B112" t="str">
            <v>VEZIE Valentin</v>
          </cell>
          <cell r="C112" t="str">
            <v>VC PAYS DE LOUDEAC</v>
          </cell>
          <cell r="D112" t="str">
            <v>FRA19990213</v>
          </cell>
          <cell r="E112" t="str">
            <v>Junior</v>
          </cell>
        </row>
        <row r="113">
          <cell r="A113">
            <v>107</v>
          </cell>
          <cell r="B113" t="str">
            <v>ALLEE Nathan</v>
          </cell>
          <cell r="C113" t="str">
            <v>VC SAINT MALO</v>
          </cell>
          <cell r="D113" t="str">
            <v>FRA19980706</v>
          </cell>
          <cell r="E113" t="str">
            <v>Junior</v>
          </cell>
        </row>
        <row r="114">
          <cell r="A114">
            <v>108</v>
          </cell>
          <cell r="B114" t="str">
            <v>LE BERRE Adrien</v>
          </cell>
          <cell r="C114" t="str">
            <v>VC SAINT MALO</v>
          </cell>
          <cell r="D114" t="str">
            <v>FRA19980202</v>
          </cell>
          <cell r="E114" t="str">
            <v>Junior</v>
          </cell>
        </row>
        <row r="115">
          <cell r="A115">
            <v>109</v>
          </cell>
          <cell r="B115" t="str">
            <v>ROUPSARD Quentin</v>
          </cell>
          <cell r="C115" t="str">
            <v>VC SAINT MALO</v>
          </cell>
          <cell r="D115" t="str">
            <v>FRA19980104</v>
          </cell>
          <cell r="E115" t="str">
            <v>Junior</v>
          </cell>
        </row>
        <row r="116">
          <cell r="A116">
            <v>110</v>
          </cell>
          <cell r="B116" t="str">
            <v>THEBAULT Antoine</v>
          </cell>
          <cell r="C116" t="str">
            <v>VC SAINT MALO</v>
          </cell>
          <cell r="D116" t="str">
            <v>FRA19990105</v>
          </cell>
          <cell r="E116" t="str">
            <v>Junior</v>
          </cell>
        </row>
        <row r="117">
          <cell r="A117">
            <v>111</v>
          </cell>
          <cell r="B117" t="str">
            <v>LE HIR Adrien</v>
          </cell>
          <cell r="C117" t="str">
            <v>VS PLABENNEC</v>
          </cell>
          <cell r="D117" t="str">
            <v>FRA19980804</v>
          </cell>
          <cell r="E117" t="str">
            <v>Junior</v>
          </cell>
        </row>
        <row r="118">
          <cell r="A118">
            <v>112</v>
          </cell>
          <cell r="B118" t="str">
            <v>VIGNES Cedric</v>
          </cell>
          <cell r="C118" t="str">
            <v>VS QUIMPEROIS</v>
          </cell>
          <cell r="D118" t="str">
            <v>FRA19980705</v>
          </cell>
          <cell r="E118" t="str">
            <v>Junior</v>
          </cell>
        </row>
        <row r="119">
          <cell r="A119">
            <v>113</v>
          </cell>
          <cell r="B119" t="str">
            <v>GESTIN William</v>
          </cell>
          <cell r="C119" t="str">
            <v>VS SCAEROIS</v>
          </cell>
          <cell r="D119" t="str">
            <v>FRA19990531</v>
          </cell>
          <cell r="E119" t="str">
            <v>Junior</v>
          </cell>
        </row>
        <row r="120">
          <cell r="A120">
            <v>114</v>
          </cell>
          <cell r="B120" t="str">
            <v>GOASDOUE Loic</v>
          </cell>
          <cell r="C120" t="str">
            <v>A.C. BOLLENE</v>
          </cell>
          <cell r="D120" t="str">
            <v>FRA19981219</v>
          </cell>
          <cell r="E120" t="str">
            <v>Junior</v>
          </cell>
        </row>
        <row r="121">
          <cell r="A121">
            <v>115</v>
          </cell>
          <cell r="B121" t="str">
            <v>DALIBERT Loes</v>
          </cell>
          <cell r="C121" t="str">
            <v>AC BREVINOIS</v>
          </cell>
          <cell r="D121" t="str">
            <v>FRA19980404</v>
          </cell>
          <cell r="E121" t="str">
            <v>Junior</v>
          </cell>
        </row>
        <row r="122">
          <cell r="A122">
            <v>116</v>
          </cell>
          <cell r="B122" t="str">
            <v>DENIS Martin</v>
          </cell>
          <cell r="C122" t="str">
            <v>AC BREVINOIS</v>
          </cell>
          <cell r="D122" t="str">
            <v>FRA19990320</v>
          </cell>
          <cell r="E122" t="str">
            <v>Junior</v>
          </cell>
        </row>
        <row r="123">
          <cell r="A123">
            <v>117</v>
          </cell>
          <cell r="B123" t="str">
            <v>GARCES Ronan</v>
          </cell>
          <cell r="C123" t="str">
            <v>AC BREVINOIS</v>
          </cell>
          <cell r="D123" t="str">
            <v>FRA19981002</v>
          </cell>
          <cell r="E123" t="str">
            <v>Junior</v>
          </cell>
        </row>
        <row r="124">
          <cell r="A124">
            <v>118</v>
          </cell>
          <cell r="B124" t="str">
            <v>GUEGAN Mael</v>
          </cell>
          <cell r="C124" t="str">
            <v>AC BREVINOIS</v>
          </cell>
          <cell r="D124" t="str">
            <v>FRA19980119</v>
          </cell>
          <cell r="E124" t="str">
            <v>Junior</v>
          </cell>
        </row>
        <row r="125">
          <cell r="A125">
            <v>119</v>
          </cell>
          <cell r="B125" t="str">
            <v>LORENT Kevin</v>
          </cell>
          <cell r="C125" t="str">
            <v>AC BREVINOIS</v>
          </cell>
          <cell r="D125" t="str">
            <v>FRA19980604</v>
          </cell>
          <cell r="E125" t="str">
            <v>Junior</v>
          </cell>
        </row>
        <row r="126">
          <cell r="A126">
            <v>120</v>
          </cell>
          <cell r="B126" t="str">
            <v>RUEL Quentin</v>
          </cell>
          <cell r="C126" t="str">
            <v>AC BREVINOIS</v>
          </cell>
          <cell r="D126" t="str">
            <v>FRA19991008</v>
          </cell>
          <cell r="E126" t="str">
            <v>Junior</v>
          </cell>
        </row>
        <row r="127">
          <cell r="A127">
            <v>121</v>
          </cell>
          <cell r="B127" t="str">
            <v>TAILLANDIER Axel</v>
          </cell>
          <cell r="C127" t="str">
            <v>AC BREVINOIS</v>
          </cell>
          <cell r="D127" t="str">
            <v>FRA19990702</v>
          </cell>
          <cell r="E127" t="str">
            <v>Junior</v>
          </cell>
        </row>
        <row r="128">
          <cell r="A128">
            <v>122</v>
          </cell>
          <cell r="B128" t="str">
            <v>LE HENAFF Romain</v>
          </cell>
          <cell r="C128" t="str">
            <v>C.O.COURONNAIS</v>
          </cell>
          <cell r="D128" t="str">
            <v>FRA19980309</v>
          </cell>
          <cell r="E128" t="str">
            <v>Junior</v>
          </cell>
        </row>
        <row r="129">
          <cell r="A129">
            <v>123</v>
          </cell>
          <cell r="B129" t="str">
            <v>MURICE Maxime</v>
          </cell>
          <cell r="C129" t="str">
            <v>CC IGNY PALAISEAU 91</v>
          </cell>
          <cell r="D129" t="str">
            <v>FRA19991104</v>
          </cell>
          <cell r="E129" t="str">
            <v>Junior</v>
          </cell>
        </row>
        <row r="130">
          <cell r="A130">
            <v>124</v>
          </cell>
          <cell r="B130" t="str">
            <v>FONTAN Aurélien</v>
          </cell>
          <cell r="C130" t="str">
            <v>CDC HAUTS-DE-SEINE DE LA FFC</v>
          </cell>
          <cell r="D130" t="str">
            <v>FRA19980407</v>
          </cell>
          <cell r="E130" t="str">
            <v>Junior</v>
          </cell>
        </row>
        <row r="131">
          <cell r="A131">
            <v>125</v>
          </cell>
          <cell r="B131" t="str">
            <v>JALLET Alexandre</v>
          </cell>
          <cell r="C131" t="str">
            <v>CDC HAUTS-DE-SEINE DE LA FFC</v>
          </cell>
          <cell r="D131" t="str">
            <v>FRA19980725</v>
          </cell>
          <cell r="E131" t="str">
            <v>Junior</v>
          </cell>
        </row>
        <row r="132">
          <cell r="A132">
            <v>126</v>
          </cell>
          <cell r="B132" t="str">
            <v>MARTIN Jérémy</v>
          </cell>
          <cell r="C132" t="str">
            <v>CDC HAUTS-DE-SEINE DE LA FFC</v>
          </cell>
          <cell r="D132" t="str">
            <v>FRA19981016</v>
          </cell>
          <cell r="E132" t="str">
            <v>Junior</v>
          </cell>
        </row>
        <row r="133">
          <cell r="A133">
            <v>127</v>
          </cell>
          <cell r="B133" t="str">
            <v>VILLEMIN Alan</v>
          </cell>
          <cell r="C133" t="str">
            <v>CDC HAUTS-DE-SEINE DE LA FFC</v>
          </cell>
          <cell r="D133" t="str">
            <v>FRA19991211</v>
          </cell>
          <cell r="E133" t="str">
            <v>Junior</v>
          </cell>
        </row>
        <row r="134">
          <cell r="A134">
            <v>128</v>
          </cell>
          <cell r="B134" t="str">
            <v>BARBIN Louis</v>
          </cell>
          <cell r="C134" t="str">
            <v>CDC MAINE-ET-LOIRE DE LA FFC</v>
          </cell>
          <cell r="D134" t="str">
            <v>FRA19990404</v>
          </cell>
          <cell r="E134" t="str">
            <v>Junior</v>
          </cell>
        </row>
        <row r="135">
          <cell r="A135">
            <v>129</v>
          </cell>
          <cell r="B135" t="str">
            <v>BRIN Florentin</v>
          </cell>
          <cell r="C135" t="str">
            <v>CDC MAINE-ET-LOIRE DE LA FFC</v>
          </cell>
          <cell r="D135" t="str">
            <v>FRA19990226</v>
          </cell>
          <cell r="E135" t="str">
            <v>Junior</v>
          </cell>
        </row>
        <row r="136">
          <cell r="A136">
            <v>130</v>
          </cell>
          <cell r="B136" t="str">
            <v>MORICE Sacha</v>
          </cell>
          <cell r="C136" t="str">
            <v>CDC MAINE-ET-LOIRE DE LA FFC</v>
          </cell>
          <cell r="D136" t="str">
            <v>FRA19990502</v>
          </cell>
          <cell r="E136" t="str">
            <v>Junior</v>
          </cell>
        </row>
        <row r="137">
          <cell r="A137">
            <v>131</v>
          </cell>
          <cell r="B137" t="str">
            <v>SONNIC Simon</v>
          </cell>
          <cell r="C137" t="str">
            <v>CDC MAINE-ET-LOIRE DE LA FFC</v>
          </cell>
          <cell r="D137" t="str">
            <v>FRA19990427</v>
          </cell>
          <cell r="E137" t="str">
            <v>Junior</v>
          </cell>
        </row>
        <row r="138">
          <cell r="A138">
            <v>132</v>
          </cell>
          <cell r="B138" t="str">
            <v>VINCENT Mario</v>
          </cell>
          <cell r="C138" t="str">
            <v>CDC MAINE-ET-LOIRE DE LA FFC</v>
          </cell>
          <cell r="D138" t="str">
            <v>FRA19991228</v>
          </cell>
          <cell r="E138" t="str">
            <v>Junior</v>
          </cell>
        </row>
        <row r="139">
          <cell r="A139">
            <v>133</v>
          </cell>
          <cell r="B139" t="str">
            <v>VITRE Nicolas</v>
          </cell>
          <cell r="C139" t="str">
            <v>CDC MAINE-ET-LOIRE DE LA FFC</v>
          </cell>
          <cell r="D139" t="str">
            <v>FRA19991106</v>
          </cell>
          <cell r="E139" t="str">
            <v>Junior</v>
          </cell>
        </row>
        <row r="140">
          <cell r="A140">
            <v>134</v>
          </cell>
          <cell r="B140" t="str">
            <v>DENES Theo</v>
          </cell>
          <cell r="C140" t="str">
            <v>CYCLO CLUB ERNEEN</v>
          </cell>
          <cell r="D140" t="str">
            <v>FRA19990515</v>
          </cell>
          <cell r="E140" t="str">
            <v>Junior</v>
          </cell>
        </row>
        <row r="141">
          <cell r="A141">
            <v>135</v>
          </cell>
          <cell r="B141" t="str">
            <v>LALONNIER Baptiste</v>
          </cell>
          <cell r="C141" t="str">
            <v>CYCLO CLUB ERNEEN</v>
          </cell>
          <cell r="D141" t="str">
            <v>FRA19990225</v>
          </cell>
          <cell r="E141" t="str">
            <v>Junior</v>
          </cell>
        </row>
        <row r="142">
          <cell r="A142">
            <v>136</v>
          </cell>
          <cell r="B142" t="str">
            <v>SABLE Jules</v>
          </cell>
          <cell r="C142" t="str">
            <v>CYCLO CLUB ERNEEN</v>
          </cell>
          <cell r="D142" t="str">
            <v>FRA19990513</v>
          </cell>
          <cell r="E142" t="str">
            <v>Junior</v>
          </cell>
        </row>
        <row r="143">
          <cell r="A143">
            <v>137</v>
          </cell>
          <cell r="B143" t="str">
            <v>DOUBREMELLE Dorian</v>
          </cell>
          <cell r="C143" t="str">
            <v>ES CAEN</v>
          </cell>
          <cell r="D143" t="str">
            <v>FRA19981218</v>
          </cell>
          <cell r="E143" t="str">
            <v>Junior</v>
          </cell>
        </row>
        <row r="144">
          <cell r="A144">
            <v>138</v>
          </cell>
          <cell r="B144" t="str">
            <v>BEAUSSIRE Martin</v>
          </cell>
          <cell r="C144" t="str">
            <v>LA ROCHE SUR YON VENDEE CYCLISME</v>
          </cell>
          <cell r="D144" t="str">
            <v>FRA19990911</v>
          </cell>
          <cell r="E144" t="str">
            <v>Junior</v>
          </cell>
        </row>
        <row r="145">
          <cell r="A145">
            <v>139</v>
          </cell>
          <cell r="B145" t="str">
            <v>FORESTIER Clovis</v>
          </cell>
          <cell r="C145" t="str">
            <v>NANTES DOULON VS</v>
          </cell>
          <cell r="D145" t="str">
            <v>FRA19980119</v>
          </cell>
          <cell r="E145" t="str">
            <v>Junior</v>
          </cell>
        </row>
        <row r="146">
          <cell r="A146">
            <v>140</v>
          </cell>
          <cell r="B146" t="str">
            <v>LE MERDY Gwenvael</v>
          </cell>
          <cell r="C146" t="str">
            <v>TEAM U ANJOU 49</v>
          </cell>
          <cell r="D146" t="str">
            <v>FRA19990225</v>
          </cell>
          <cell r="E146" t="str">
            <v>Junior</v>
          </cell>
        </row>
        <row r="147">
          <cell r="A147">
            <v>141</v>
          </cell>
          <cell r="B147" t="str">
            <v>LEBOUCHER Arthur</v>
          </cell>
          <cell r="C147" t="str">
            <v>TEAM U ANJOU 49</v>
          </cell>
          <cell r="D147" t="str">
            <v>FRA19980911</v>
          </cell>
          <cell r="E147" t="str">
            <v>Junior</v>
          </cell>
        </row>
        <row r="148">
          <cell r="A148">
            <v>142</v>
          </cell>
          <cell r="B148" t="str">
            <v>MOURAUD Armand</v>
          </cell>
          <cell r="C148" t="str">
            <v>TEAM U ANJOU 49</v>
          </cell>
          <cell r="D148" t="str">
            <v>FRA19981028</v>
          </cell>
          <cell r="E148" t="str">
            <v>Junior</v>
          </cell>
        </row>
        <row r="149">
          <cell r="A149">
            <v>143</v>
          </cell>
          <cell r="B149" t="str">
            <v>THOMAS Kevin</v>
          </cell>
          <cell r="C149" t="str">
            <v>TEAM U ANJOU 49</v>
          </cell>
          <cell r="D149" t="str">
            <v>FRA19990814</v>
          </cell>
          <cell r="E149" t="str">
            <v>Junior</v>
          </cell>
        </row>
        <row r="150">
          <cell r="A150">
            <v>144</v>
          </cell>
          <cell r="B150" t="str">
            <v>FERRON Valentin</v>
          </cell>
          <cell r="C150" t="str">
            <v>U.V.POITIERS</v>
          </cell>
          <cell r="D150" t="str">
            <v>FRA19980208</v>
          </cell>
          <cell r="E150" t="str">
            <v>Junior</v>
          </cell>
        </row>
        <row r="151">
          <cell r="A151">
            <v>145</v>
          </cell>
          <cell r="B151" t="str">
            <v>GODEFROY Bastien</v>
          </cell>
          <cell r="C151" t="str">
            <v>UC BRICQUEBEC</v>
          </cell>
          <cell r="D151" t="str">
            <v>FRA19991207</v>
          </cell>
          <cell r="E151" t="str">
            <v>Junior</v>
          </cell>
        </row>
        <row r="152">
          <cell r="A152">
            <v>146</v>
          </cell>
          <cell r="B152" t="str">
            <v>MARIE Jordan</v>
          </cell>
          <cell r="C152" t="str">
            <v>UC BRICQUEBEC</v>
          </cell>
          <cell r="D152" t="str">
            <v>FRA19980502</v>
          </cell>
          <cell r="E152" t="str">
            <v>Junior</v>
          </cell>
        </row>
        <row r="153">
          <cell r="A153">
            <v>147</v>
          </cell>
          <cell r="B153" t="str">
            <v>POTIN Jérémie</v>
          </cell>
          <cell r="C153" t="str">
            <v>UC BRICQUEBEC</v>
          </cell>
          <cell r="D153" t="str">
            <v>FRA19990530</v>
          </cell>
          <cell r="E153" t="str">
            <v>Junior</v>
          </cell>
        </row>
        <row r="154">
          <cell r="A154">
            <v>148</v>
          </cell>
          <cell r="B154" t="str">
            <v>BABAITA Dan Mihai</v>
          </cell>
          <cell r="C154" t="str">
            <v>UC NANTES ATLANTIQUE</v>
          </cell>
          <cell r="D154" t="str">
            <v>ROU19981221</v>
          </cell>
          <cell r="E154" t="str">
            <v>Junior</v>
          </cell>
        </row>
        <row r="155">
          <cell r="A155">
            <v>149</v>
          </cell>
          <cell r="B155" t="str">
            <v>CAQUINEAU LE DROGO Soren</v>
          </cell>
          <cell r="C155" t="str">
            <v>UC NANTES ATLANTIQUE</v>
          </cell>
          <cell r="D155" t="str">
            <v>FRA19990922</v>
          </cell>
          <cell r="E155" t="str">
            <v>Junior</v>
          </cell>
        </row>
        <row r="156">
          <cell r="A156">
            <v>150</v>
          </cell>
          <cell r="B156" t="str">
            <v>CHANSON Quentin</v>
          </cell>
          <cell r="C156" t="str">
            <v>UC NANTES ATLANTIQUE</v>
          </cell>
          <cell r="D156" t="str">
            <v>FRA19991205</v>
          </cell>
          <cell r="E156" t="str">
            <v>Junior</v>
          </cell>
        </row>
        <row r="157">
          <cell r="A157">
            <v>151</v>
          </cell>
          <cell r="B157" t="str">
            <v>GARNIER Renan</v>
          </cell>
          <cell r="C157" t="str">
            <v>UC NANTES ATLANTIQUE</v>
          </cell>
          <cell r="D157" t="str">
            <v>FRA19980422</v>
          </cell>
          <cell r="E157" t="str">
            <v>Junior</v>
          </cell>
        </row>
        <row r="158">
          <cell r="A158">
            <v>152</v>
          </cell>
          <cell r="B158" t="str">
            <v>LE NY Jean Louis</v>
          </cell>
          <cell r="C158" t="str">
            <v>UC NANTES ATLANTIQUE</v>
          </cell>
          <cell r="D158" t="str">
            <v>FRA19980129</v>
          </cell>
          <cell r="E158" t="str">
            <v>Junior</v>
          </cell>
        </row>
        <row r="159">
          <cell r="A159">
            <v>153</v>
          </cell>
          <cell r="B159" t="str">
            <v>MARIAULT Axel</v>
          </cell>
          <cell r="C159" t="str">
            <v>UC NANTES ATLANTIQUE</v>
          </cell>
          <cell r="D159" t="str">
            <v>FRA19980607</v>
          </cell>
          <cell r="E159" t="str">
            <v>Junior</v>
          </cell>
        </row>
        <row r="160">
          <cell r="A160">
            <v>154</v>
          </cell>
          <cell r="B160" t="str">
            <v>ROQUAIN Louis</v>
          </cell>
          <cell r="C160" t="str">
            <v>UC NANTES ATLANTIQUE</v>
          </cell>
          <cell r="D160" t="str">
            <v>FRA19980504</v>
          </cell>
          <cell r="E160" t="str">
            <v>Junior</v>
          </cell>
        </row>
        <row r="161">
          <cell r="A161">
            <v>155</v>
          </cell>
          <cell r="B161" t="str">
            <v>GUITTON Valentin Joel</v>
          </cell>
          <cell r="C161" t="str">
            <v>US PONTCHATELAINE</v>
          </cell>
          <cell r="D161" t="str">
            <v>FRA19991229</v>
          </cell>
          <cell r="E161" t="str">
            <v>Junior</v>
          </cell>
        </row>
        <row r="162">
          <cell r="A162">
            <v>156</v>
          </cell>
          <cell r="B162" t="str">
            <v>LE CLAIRE Bryan</v>
          </cell>
          <cell r="C162" t="str">
            <v>US PONTCHATELAINE</v>
          </cell>
          <cell r="D162" t="str">
            <v>FRA19981205</v>
          </cell>
          <cell r="E162" t="str">
            <v>Junior</v>
          </cell>
        </row>
        <row r="163">
          <cell r="A163">
            <v>157</v>
          </cell>
          <cell r="B163" t="str">
            <v>DUBREIL Vitaly</v>
          </cell>
          <cell r="C163" t="str">
            <v>VC ETAMPES</v>
          </cell>
          <cell r="D163" t="str">
            <v>FRA19990326</v>
          </cell>
          <cell r="E163" t="str">
            <v>Junior</v>
          </cell>
        </row>
        <row r="164">
          <cell r="A164">
            <v>158</v>
          </cell>
          <cell r="B164" t="str">
            <v>AIRAUD Tristan</v>
          </cell>
          <cell r="C164" t="str">
            <v>VC SEBASTIENNAIS</v>
          </cell>
          <cell r="D164" t="str">
            <v>FRA19990613</v>
          </cell>
          <cell r="E164" t="str">
            <v>Junior</v>
          </cell>
        </row>
        <row r="165">
          <cell r="A165">
            <v>159</v>
          </cell>
          <cell r="B165" t="str">
            <v>BUREAU Elliott</v>
          </cell>
          <cell r="C165" t="str">
            <v>VC SEBASTIENNAIS</v>
          </cell>
          <cell r="D165" t="str">
            <v>FRA19990715</v>
          </cell>
          <cell r="E165" t="str">
            <v>Junior</v>
          </cell>
        </row>
        <row r="166">
          <cell r="A166">
            <v>160</v>
          </cell>
          <cell r="B166" t="str">
            <v>DEMESLAY Quentin</v>
          </cell>
          <cell r="C166" t="str">
            <v>VC SEBASTIENNAIS</v>
          </cell>
          <cell r="D166" t="str">
            <v>FRA19990728</v>
          </cell>
          <cell r="E166" t="str">
            <v>Junior</v>
          </cell>
        </row>
        <row r="167">
          <cell r="A167">
            <v>161</v>
          </cell>
          <cell r="B167" t="str">
            <v>LE FAOU Nicolas</v>
          </cell>
          <cell r="C167" t="str">
            <v>VC SEBASTIENNAIS</v>
          </cell>
          <cell r="D167" t="str">
            <v>FRA19981107</v>
          </cell>
          <cell r="E167" t="str">
            <v>Junior</v>
          </cell>
        </row>
        <row r="168">
          <cell r="A168">
            <v>162</v>
          </cell>
          <cell r="B168" t="str">
            <v>QUAIREAU BODARD Arthur</v>
          </cell>
          <cell r="C168" t="str">
            <v>VC SEBASTIENNAIS</v>
          </cell>
          <cell r="D168" t="str">
            <v>FRA19991222</v>
          </cell>
          <cell r="E168" t="str">
            <v>Junior</v>
          </cell>
        </row>
        <row r="169">
          <cell r="A169">
            <v>163</v>
          </cell>
          <cell r="B169" t="str">
            <v>BEAUGENDRE Axel</v>
          </cell>
          <cell r="C169" t="str">
            <v>VELO SPORT VALLETAIS</v>
          </cell>
          <cell r="D169" t="str">
            <v>FRA19980121</v>
          </cell>
          <cell r="E169" t="str">
            <v>Junior</v>
          </cell>
        </row>
        <row r="170">
          <cell r="A170">
            <v>164</v>
          </cell>
          <cell r="B170" t="str">
            <v>GOULET Florian</v>
          </cell>
          <cell r="C170" t="str">
            <v>VELO SPORT VALLETAIS</v>
          </cell>
          <cell r="D170" t="str">
            <v>FRA19990908</v>
          </cell>
          <cell r="E170" t="str">
            <v>Junior</v>
          </cell>
        </row>
        <row r="171">
          <cell r="A171">
            <v>165</v>
          </cell>
          <cell r="B171" t="str">
            <v>JOUSSEAUME Alan</v>
          </cell>
          <cell r="C171" t="str">
            <v>VELO SPORT VALLETAIS</v>
          </cell>
          <cell r="D171" t="str">
            <v>FRA19980803</v>
          </cell>
          <cell r="E171" t="str">
            <v>Junior</v>
          </cell>
        </row>
        <row r="172">
          <cell r="A172">
            <v>166</v>
          </cell>
          <cell r="B172" t="str">
            <v>SALLAYONNEL Dylan</v>
          </cell>
          <cell r="C172" t="str">
            <v>VELO SPORT VALLETAIS</v>
          </cell>
          <cell r="D172" t="str">
            <v>FRA19980904</v>
          </cell>
          <cell r="E172" t="str">
            <v>Junior</v>
          </cell>
        </row>
        <row r="173">
          <cell r="A173">
            <v>167</v>
          </cell>
          <cell r="B173" t="str">
            <v>TERRIEN Arthur</v>
          </cell>
          <cell r="C173" t="str">
            <v>VELO SPORT VALLETAIS</v>
          </cell>
          <cell r="D173" t="str">
            <v>FRA19990426</v>
          </cell>
          <cell r="E173" t="str">
            <v>Junior</v>
          </cell>
        </row>
        <row r="174">
          <cell r="A174">
            <v>168</v>
          </cell>
          <cell r="B174" t="str">
            <v>TESSON Jason</v>
          </cell>
          <cell r="C174" t="str">
            <v>VELO SPORT VALLETAIS</v>
          </cell>
          <cell r="D174" t="str">
            <v>FRA19980109</v>
          </cell>
          <cell r="E174" t="str">
            <v>Junior</v>
          </cell>
        </row>
        <row r="175">
          <cell r="A175">
            <v>169</v>
          </cell>
          <cell r="B175" t="str">
            <v>DRANSART Maxime</v>
          </cell>
          <cell r="C175" t="str">
            <v>TEAM PAYS DE DINAN</v>
          </cell>
          <cell r="D175" t="str">
            <v>FRA19980822</v>
          </cell>
          <cell r="E175" t="str">
            <v>Junior</v>
          </cell>
        </row>
        <row r="176">
          <cell r="A176">
            <v>170</v>
          </cell>
          <cell r="B176" t="str">
            <v>KELLY Jacob</v>
          </cell>
          <cell r="C176" t="str">
            <v>TEAM MASSY UNITE</v>
          </cell>
          <cell r="D176" t="str">
            <v>BAR19990829</v>
          </cell>
          <cell r="E176" t="str">
            <v>Junior</v>
          </cell>
        </row>
        <row r="177">
          <cell r="A177">
            <v>171</v>
          </cell>
          <cell r="B177" t="str">
            <v>CHARLES Etienne</v>
          </cell>
          <cell r="C177" t="str">
            <v>VELOCE VANNETAIS C.</v>
          </cell>
          <cell r="D177" t="str">
            <v>FRA19980220</v>
          </cell>
          <cell r="E177" t="str">
            <v>Junior</v>
          </cell>
        </row>
        <row r="178">
          <cell r="A178">
            <v>172</v>
          </cell>
        </row>
        <row r="179">
          <cell r="A179">
            <v>173</v>
          </cell>
        </row>
        <row r="180">
          <cell r="A180">
            <v>174</v>
          </cell>
        </row>
        <row r="181">
          <cell r="A181">
            <v>175</v>
          </cell>
        </row>
        <row r="182">
          <cell r="A182">
            <v>176</v>
          </cell>
        </row>
        <row r="183">
          <cell r="A183">
            <v>177</v>
          </cell>
        </row>
        <row r="184">
          <cell r="A184">
            <v>178</v>
          </cell>
        </row>
        <row r="185">
          <cell r="A185">
            <v>179</v>
          </cell>
        </row>
        <row r="186">
          <cell r="A186">
            <v>180</v>
          </cell>
        </row>
        <row r="187">
          <cell r="A187">
            <v>181</v>
          </cell>
        </row>
        <row r="188">
          <cell r="A188">
            <v>182</v>
          </cell>
        </row>
        <row r="189">
          <cell r="A189">
            <v>183</v>
          </cell>
        </row>
        <row r="190">
          <cell r="A190">
            <v>184</v>
          </cell>
        </row>
        <row r="191">
          <cell r="A191">
            <v>185</v>
          </cell>
        </row>
        <row r="192">
          <cell r="A192">
            <v>186</v>
          </cell>
        </row>
        <row r="193">
          <cell r="A193">
            <v>187</v>
          </cell>
        </row>
        <row r="194">
          <cell r="A194">
            <v>188</v>
          </cell>
        </row>
        <row r="195">
          <cell r="A195">
            <v>189</v>
          </cell>
        </row>
        <row r="196">
          <cell r="A196">
            <v>190</v>
          </cell>
        </row>
        <row r="197">
          <cell r="A197">
            <v>191</v>
          </cell>
        </row>
        <row r="198">
          <cell r="A198">
            <v>192</v>
          </cell>
        </row>
        <row r="199">
          <cell r="A199">
            <v>193</v>
          </cell>
        </row>
        <row r="200">
          <cell r="A200">
            <v>194</v>
          </cell>
        </row>
        <row r="201">
          <cell r="A201">
            <v>195</v>
          </cell>
        </row>
        <row r="202">
          <cell r="A202">
            <v>196</v>
          </cell>
        </row>
        <row r="203">
          <cell r="A203">
            <v>197</v>
          </cell>
        </row>
        <row r="204">
          <cell r="A204">
            <v>198</v>
          </cell>
        </row>
        <row r="205">
          <cell r="A205">
            <v>199</v>
          </cell>
        </row>
        <row r="206">
          <cell r="A206">
            <v>200</v>
          </cell>
        </row>
      </sheetData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cription"/>
      <sheetName val="ENG Dep"/>
      <sheetName val="EMARGEMENT"/>
      <sheetName val="EPREUVES"/>
      <sheetName val="AFFICHAGE CLASSEMENT"/>
      <sheetName val="ETAT RESULT"/>
      <sheetName val="ETAT RES VERSO"/>
      <sheetName val="RAPPORT"/>
    </sheetNames>
    <sheetDataSet>
      <sheetData sheetId="0"/>
      <sheetData sheetId="1"/>
      <sheetData sheetId="2"/>
      <sheetData sheetId="3"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CI_ID"/>
      <sheetName val="Source Int"/>
      <sheetName val="Données épreuves"/>
      <sheetName val="Insertion engagement internet"/>
      <sheetName val="Engagés"/>
      <sheetName val="Enga manuel"/>
      <sheetName val="Liste des engagés FFC"/>
      <sheetName val="Liste des partants FFC"/>
      <sheetName val="Partants (liste simplifiée)"/>
      <sheetName val="EMARGEMENT"/>
      <sheetName val="Grille"/>
      <sheetName val="Saisie CLASSEMENT"/>
      <sheetName val="Edition Class INTERNET"/>
      <sheetName val="Edition Class Cat1"/>
      <sheetName val="Edition Class Cat2"/>
      <sheetName val="Edition Class Cat Age"/>
      <sheetName val="Edition Class Dame"/>
      <sheetName val="Edit Class Equipes"/>
      <sheetName val="Edition Class Annexe 1"/>
      <sheetName val="Edition Class Annexe 2"/>
      <sheetName val="Fichier cicle web"/>
      <sheetName val="Fichier cicle web annexe 1"/>
      <sheetName val="Fichier cicle web annexe 2"/>
      <sheetName val="Fichier cicle web annexe 3"/>
      <sheetName val="Fichier cicle web annexe 4"/>
      <sheetName val="Facture engagements"/>
      <sheetName val="ETAT RESULT RECTO"/>
      <sheetName val="ETAT RESULT VERSO"/>
      <sheetName val="FICHE OBSERVATION"/>
      <sheetName val="Secours - Recto"/>
      <sheetName val="Secours - Verso"/>
      <sheetName val="Prime - Recto"/>
      <sheetName val="Prime - Verso"/>
      <sheetName val="Rapport Jur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0">
          <cell r="A10">
            <v>1</v>
          </cell>
          <cell r="B10"/>
          <cell r="C10">
            <v>1</v>
          </cell>
          <cell r="D10"/>
          <cell r="E10" t="str">
            <v>x</v>
          </cell>
          <cell r="F10"/>
          <cell r="G10"/>
          <cell r="H10"/>
          <cell r="I10"/>
          <cell r="J10"/>
        </row>
        <row r="11">
          <cell r="A11"/>
          <cell r="B11"/>
          <cell r="C11">
            <v>2</v>
          </cell>
          <cell r="D11"/>
          <cell r="E11" t="str">
            <v>x</v>
          </cell>
          <cell r="F11"/>
          <cell r="G11"/>
          <cell r="H11"/>
          <cell r="I11"/>
          <cell r="J11"/>
        </row>
        <row r="12">
          <cell r="A12"/>
          <cell r="B12"/>
          <cell r="C12">
            <v>3</v>
          </cell>
          <cell r="D12"/>
          <cell r="E12" t="str">
            <v>x</v>
          </cell>
          <cell r="F12"/>
          <cell r="G12"/>
          <cell r="H12"/>
          <cell r="I12"/>
          <cell r="J12"/>
        </row>
        <row r="13">
          <cell r="A13"/>
          <cell r="B13"/>
          <cell r="C13">
            <v>4</v>
          </cell>
          <cell r="D13"/>
          <cell r="E13" t="str">
            <v>x</v>
          </cell>
          <cell r="F13"/>
          <cell r="G13"/>
          <cell r="H13"/>
          <cell r="I13"/>
          <cell r="J13"/>
        </row>
        <row r="14">
          <cell r="A14"/>
          <cell r="B14"/>
          <cell r="C14">
            <v>5</v>
          </cell>
          <cell r="D14"/>
          <cell r="E14" t="str">
            <v>x</v>
          </cell>
          <cell r="F14"/>
          <cell r="G14"/>
          <cell r="H14"/>
          <cell r="I14"/>
          <cell r="J14"/>
        </row>
        <row r="15">
          <cell r="A15"/>
          <cell r="B15"/>
          <cell r="C15">
            <v>6</v>
          </cell>
          <cell r="D15"/>
          <cell r="E15" t="str">
            <v>x</v>
          </cell>
          <cell r="F15"/>
          <cell r="G15"/>
          <cell r="H15"/>
          <cell r="I15"/>
          <cell r="J15"/>
        </row>
        <row r="16">
          <cell r="A16"/>
          <cell r="B16"/>
          <cell r="C16">
            <v>7</v>
          </cell>
          <cell r="D16"/>
          <cell r="E16" t="str">
            <v>x</v>
          </cell>
          <cell r="F16"/>
          <cell r="G16"/>
          <cell r="H16"/>
          <cell r="I16"/>
          <cell r="J16"/>
        </row>
        <row r="17">
          <cell r="A17"/>
          <cell r="B17"/>
          <cell r="C17">
            <v>8</v>
          </cell>
          <cell r="D17"/>
          <cell r="E17" t="str">
            <v>x</v>
          </cell>
          <cell r="F17"/>
          <cell r="G17"/>
          <cell r="H17"/>
          <cell r="I17"/>
          <cell r="J17"/>
        </row>
        <row r="18">
          <cell r="A18"/>
          <cell r="B18"/>
          <cell r="C18">
            <v>9</v>
          </cell>
          <cell r="D18"/>
          <cell r="E18" t="str">
            <v>x</v>
          </cell>
          <cell r="F18"/>
          <cell r="G18"/>
          <cell r="H18"/>
          <cell r="I18"/>
          <cell r="J18"/>
        </row>
        <row r="19">
          <cell r="A19"/>
          <cell r="B19"/>
          <cell r="C19">
            <v>10</v>
          </cell>
          <cell r="D19"/>
          <cell r="E19" t="str">
            <v>x</v>
          </cell>
          <cell r="F19"/>
          <cell r="G19"/>
          <cell r="H19"/>
          <cell r="I19"/>
          <cell r="J19"/>
        </row>
        <row r="20">
          <cell r="A20"/>
          <cell r="B20"/>
          <cell r="C20">
            <v>11</v>
          </cell>
          <cell r="D20"/>
          <cell r="E20" t="str">
            <v>x</v>
          </cell>
          <cell r="F20"/>
          <cell r="G20"/>
          <cell r="H20"/>
          <cell r="I20"/>
          <cell r="J20"/>
        </row>
        <row r="21">
          <cell r="A21"/>
          <cell r="B21"/>
          <cell r="C21">
            <v>12</v>
          </cell>
          <cell r="D21"/>
          <cell r="E21" t="str">
            <v>x</v>
          </cell>
          <cell r="F21"/>
          <cell r="G21"/>
          <cell r="H21"/>
          <cell r="I21"/>
          <cell r="J21"/>
        </row>
        <row r="22">
          <cell r="A22"/>
          <cell r="B22"/>
          <cell r="C22">
            <v>13</v>
          </cell>
          <cell r="D22"/>
          <cell r="E22" t="str">
            <v>x</v>
          </cell>
          <cell r="F22"/>
          <cell r="G22"/>
          <cell r="H22"/>
          <cell r="I22"/>
          <cell r="J22"/>
        </row>
        <row r="23">
          <cell r="A23"/>
          <cell r="B23"/>
          <cell r="C23">
            <v>14</v>
          </cell>
          <cell r="D23"/>
          <cell r="E23" t="str">
            <v>x</v>
          </cell>
          <cell r="F23"/>
          <cell r="G23"/>
          <cell r="H23"/>
          <cell r="I23"/>
          <cell r="J23"/>
        </row>
        <row r="24">
          <cell r="A24"/>
          <cell r="B24"/>
          <cell r="C24">
            <v>15</v>
          </cell>
          <cell r="D24"/>
          <cell r="E24" t="str">
            <v>x</v>
          </cell>
          <cell r="F24"/>
          <cell r="G24"/>
          <cell r="H24"/>
          <cell r="I24"/>
          <cell r="J24"/>
        </row>
        <row r="25">
          <cell r="A25"/>
          <cell r="B25"/>
          <cell r="C25">
            <v>16</v>
          </cell>
          <cell r="D25"/>
          <cell r="E25" t="str">
            <v>x</v>
          </cell>
          <cell r="F25"/>
          <cell r="G25"/>
          <cell r="H25"/>
          <cell r="I25"/>
          <cell r="J25"/>
        </row>
        <row r="26">
          <cell r="A26"/>
          <cell r="B26"/>
          <cell r="C26">
            <v>17</v>
          </cell>
          <cell r="D26"/>
          <cell r="E26" t="str">
            <v>x</v>
          </cell>
          <cell r="F26"/>
          <cell r="G26"/>
          <cell r="H26"/>
          <cell r="I26"/>
          <cell r="J26"/>
        </row>
        <row r="27">
          <cell r="A27"/>
          <cell r="B27"/>
          <cell r="C27">
            <v>18</v>
          </cell>
          <cell r="D27"/>
          <cell r="E27" t="str">
            <v>x</v>
          </cell>
          <cell r="F27"/>
          <cell r="G27"/>
          <cell r="H27"/>
          <cell r="I27"/>
          <cell r="J27"/>
        </row>
        <row r="28">
          <cell r="A28"/>
          <cell r="B28"/>
          <cell r="C28">
            <v>19</v>
          </cell>
          <cell r="D28"/>
          <cell r="E28" t="str">
            <v>x</v>
          </cell>
          <cell r="F28"/>
          <cell r="G28"/>
          <cell r="H28"/>
          <cell r="I28"/>
          <cell r="J28"/>
        </row>
        <row r="29">
          <cell r="A29"/>
          <cell r="B29"/>
          <cell r="C29">
            <v>20</v>
          </cell>
          <cell r="D29"/>
          <cell r="E29" t="str">
            <v>x</v>
          </cell>
          <cell r="F29"/>
          <cell r="G29"/>
          <cell r="H29"/>
          <cell r="I29"/>
          <cell r="J29"/>
        </row>
        <row r="30">
          <cell r="A30"/>
          <cell r="B30"/>
          <cell r="C30">
            <v>21</v>
          </cell>
          <cell r="D30"/>
          <cell r="E30" t="str">
            <v>x</v>
          </cell>
          <cell r="F30"/>
          <cell r="G30"/>
          <cell r="H30"/>
          <cell r="I30"/>
          <cell r="J30"/>
        </row>
        <row r="31">
          <cell r="A31"/>
          <cell r="B31"/>
          <cell r="C31">
            <v>22</v>
          </cell>
          <cell r="D31"/>
          <cell r="E31" t="str">
            <v>x</v>
          </cell>
          <cell r="F31"/>
          <cell r="G31"/>
          <cell r="H31"/>
          <cell r="I31"/>
          <cell r="J31"/>
        </row>
        <row r="32">
          <cell r="A32"/>
          <cell r="B32"/>
          <cell r="C32">
            <v>23</v>
          </cell>
          <cell r="D32"/>
          <cell r="E32" t="str">
            <v>x</v>
          </cell>
          <cell r="F32"/>
          <cell r="G32"/>
          <cell r="H32"/>
          <cell r="I32"/>
          <cell r="J32"/>
        </row>
        <row r="33">
          <cell r="A33"/>
          <cell r="B33"/>
          <cell r="C33">
            <v>24</v>
          </cell>
          <cell r="D33"/>
          <cell r="E33" t="str">
            <v>x</v>
          </cell>
          <cell r="F33"/>
          <cell r="G33"/>
          <cell r="H33"/>
          <cell r="I33"/>
          <cell r="J33"/>
        </row>
        <row r="34">
          <cell r="A34"/>
          <cell r="B34"/>
          <cell r="C34">
            <v>25</v>
          </cell>
          <cell r="D34"/>
          <cell r="E34" t="str">
            <v>x</v>
          </cell>
          <cell r="F34"/>
          <cell r="G34"/>
          <cell r="H34"/>
          <cell r="I34"/>
          <cell r="J34"/>
        </row>
        <row r="35">
          <cell r="A35"/>
          <cell r="B35"/>
          <cell r="C35">
            <v>26</v>
          </cell>
          <cell r="D35"/>
          <cell r="E35" t="str">
            <v>x</v>
          </cell>
          <cell r="F35"/>
          <cell r="G35"/>
          <cell r="H35"/>
          <cell r="I35"/>
          <cell r="J35"/>
        </row>
        <row r="36">
          <cell r="A36"/>
          <cell r="B36"/>
          <cell r="C36">
            <v>27</v>
          </cell>
          <cell r="D36"/>
          <cell r="E36" t="str">
            <v>x</v>
          </cell>
          <cell r="F36"/>
          <cell r="G36"/>
          <cell r="H36"/>
          <cell r="I36"/>
          <cell r="J36"/>
        </row>
        <row r="37">
          <cell r="A37"/>
          <cell r="B37"/>
          <cell r="C37">
            <v>28</v>
          </cell>
          <cell r="D37"/>
          <cell r="E37" t="str">
            <v>x</v>
          </cell>
          <cell r="F37"/>
          <cell r="G37"/>
          <cell r="H37"/>
          <cell r="I37"/>
          <cell r="J37"/>
        </row>
        <row r="38">
          <cell r="A38"/>
          <cell r="B38"/>
          <cell r="C38">
            <v>29</v>
          </cell>
          <cell r="D38"/>
          <cell r="E38" t="str">
            <v>x</v>
          </cell>
          <cell r="F38"/>
          <cell r="G38"/>
          <cell r="H38"/>
          <cell r="I38"/>
          <cell r="J38"/>
        </row>
        <row r="39">
          <cell r="A39"/>
          <cell r="B39"/>
          <cell r="C39">
            <v>30</v>
          </cell>
          <cell r="D39"/>
          <cell r="E39" t="str">
            <v>x</v>
          </cell>
          <cell r="F39"/>
          <cell r="G39"/>
          <cell r="H39"/>
          <cell r="I39"/>
          <cell r="J39"/>
        </row>
        <row r="40">
          <cell r="A40"/>
          <cell r="B40"/>
          <cell r="C40">
            <v>31</v>
          </cell>
          <cell r="D40"/>
          <cell r="E40" t="str">
            <v>x</v>
          </cell>
          <cell r="F40"/>
          <cell r="G40"/>
          <cell r="H40"/>
          <cell r="I40"/>
          <cell r="J40"/>
        </row>
        <row r="41">
          <cell r="A41"/>
          <cell r="B41"/>
          <cell r="C41">
            <v>32</v>
          </cell>
          <cell r="D41"/>
          <cell r="E41" t="str">
            <v>x</v>
          </cell>
          <cell r="F41"/>
          <cell r="G41"/>
          <cell r="H41"/>
          <cell r="I41"/>
          <cell r="J41"/>
        </row>
        <row r="42">
          <cell r="A42"/>
          <cell r="B42"/>
          <cell r="C42">
            <v>33</v>
          </cell>
          <cell r="D42"/>
          <cell r="E42" t="str">
            <v>x</v>
          </cell>
          <cell r="F42"/>
          <cell r="G42"/>
          <cell r="H42"/>
          <cell r="I42"/>
          <cell r="J42"/>
        </row>
        <row r="43">
          <cell r="A43"/>
          <cell r="B43"/>
          <cell r="C43">
            <v>34</v>
          </cell>
          <cell r="D43"/>
          <cell r="E43" t="str">
            <v>x</v>
          </cell>
          <cell r="F43"/>
          <cell r="G43"/>
          <cell r="H43"/>
          <cell r="I43"/>
          <cell r="J43"/>
        </row>
        <row r="44">
          <cell r="A44"/>
          <cell r="B44"/>
          <cell r="C44">
            <v>35</v>
          </cell>
          <cell r="D44"/>
          <cell r="E44" t="str">
            <v>x</v>
          </cell>
          <cell r="F44"/>
          <cell r="G44"/>
          <cell r="H44"/>
          <cell r="I44"/>
          <cell r="J44"/>
        </row>
        <row r="45">
          <cell r="A45"/>
          <cell r="B45"/>
          <cell r="C45">
            <v>36</v>
          </cell>
          <cell r="D45"/>
          <cell r="E45" t="str">
            <v>x</v>
          </cell>
          <cell r="F45"/>
          <cell r="G45"/>
          <cell r="H45"/>
          <cell r="I45"/>
          <cell r="J45"/>
        </row>
        <row r="46">
          <cell r="A46"/>
          <cell r="B46"/>
          <cell r="C46">
            <v>37</v>
          </cell>
          <cell r="D46"/>
          <cell r="E46" t="str">
            <v>x</v>
          </cell>
          <cell r="F46"/>
          <cell r="G46"/>
          <cell r="H46"/>
          <cell r="I46"/>
          <cell r="J46"/>
        </row>
        <row r="47">
          <cell r="A47"/>
          <cell r="B47"/>
          <cell r="C47">
            <v>38</v>
          </cell>
          <cell r="D47"/>
          <cell r="E47" t="str">
            <v>x</v>
          </cell>
          <cell r="F47"/>
          <cell r="G47"/>
          <cell r="H47"/>
          <cell r="I47"/>
          <cell r="J47"/>
        </row>
        <row r="48">
          <cell r="A48"/>
          <cell r="B48"/>
          <cell r="C48">
            <v>39</v>
          </cell>
          <cell r="D48"/>
          <cell r="E48" t="str">
            <v>x</v>
          </cell>
          <cell r="F48"/>
          <cell r="G48"/>
          <cell r="H48"/>
          <cell r="I48"/>
          <cell r="J48"/>
        </row>
        <row r="49">
          <cell r="A49"/>
          <cell r="B49"/>
          <cell r="C49">
            <v>40</v>
          </cell>
          <cell r="D49"/>
          <cell r="E49" t="str">
            <v>x</v>
          </cell>
          <cell r="F49"/>
          <cell r="G49"/>
          <cell r="H49"/>
          <cell r="I49"/>
          <cell r="J49"/>
        </row>
        <row r="50">
          <cell r="A50"/>
          <cell r="B50"/>
          <cell r="C50">
            <v>41</v>
          </cell>
          <cell r="D50"/>
          <cell r="E50" t="str">
            <v>x</v>
          </cell>
          <cell r="F50"/>
          <cell r="G50"/>
          <cell r="H50"/>
          <cell r="I50"/>
          <cell r="J50"/>
        </row>
        <row r="51">
          <cell r="A51"/>
          <cell r="B51"/>
          <cell r="C51">
            <v>42</v>
          </cell>
          <cell r="D51"/>
          <cell r="E51" t="str">
            <v>x</v>
          </cell>
          <cell r="F51"/>
          <cell r="G51"/>
          <cell r="H51"/>
          <cell r="I51"/>
          <cell r="J51"/>
        </row>
        <row r="52">
          <cell r="A52"/>
          <cell r="B52"/>
          <cell r="C52">
            <v>43</v>
          </cell>
          <cell r="D52"/>
          <cell r="E52" t="str">
            <v>x</v>
          </cell>
          <cell r="F52"/>
          <cell r="G52"/>
          <cell r="H52"/>
          <cell r="I52"/>
          <cell r="J52"/>
        </row>
        <row r="53">
          <cell r="A53"/>
          <cell r="B53"/>
          <cell r="C53">
            <v>44</v>
          </cell>
          <cell r="D53"/>
          <cell r="E53" t="str">
            <v>x</v>
          </cell>
          <cell r="F53"/>
          <cell r="G53"/>
          <cell r="H53"/>
          <cell r="I53"/>
          <cell r="J53"/>
        </row>
        <row r="54">
          <cell r="A54"/>
          <cell r="B54"/>
          <cell r="C54">
            <v>45</v>
          </cell>
          <cell r="D54"/>
          <cell r="E54" t="str">
            <v>x</v>
          </cell>
          <cell r="F54"/>
          <cell r="G54"/>
          <cell r="H54"/>
          <cell r="I54"/>
          <cell r="J54"/>
        </row>
        <row r="55">
          <cell r="A55"/>
          <cell r="B55"/>
          <cell r="C55">
            <v>46</v>
          </cell>
          <cell r="D55"/>
          <cell r="E55" t="str">
            <v>x</v>
          </cell>
          <cell r="F55"/>
          <cell r="G55"/>
          <cell r="H55"/>
          <cell r="I55"/>
          <cell r="J55"/>
        </row>
        <row r="56">
          <cell r="A56"/>
          <cell r="B56"/>
          <cell r="C56">
            <v>47</v>
          </cell>
          <cell r="D56"/>
          <cell r="E56" t="str">
            <v>x</v>
          </cell>
          <cell r="F56"/>
          <cell r="G56"/>
          <cell r="H56"/>
          <cell r="I56"/>
          <cell r="J56"/>
        </row>
        <row r="57">
          <cell r="A57"/>
          <cell r="B57"/>
          <cell r="C57">
            <v>48</v>
          </cell>
          <cell r="D57"/>
          <cell r="E57" t="str">
            <v>x</v>
          </cell>
          <cell r="F57"/>
          <cell r="G57"/>
          <cell r="H57"/>
          <cell r="I57"/>
          <cell r="J57"/>
        </row>
        <row r="58">
          <cell r="A58"/>
          <cell r="B58"/>
          <cell r="C58">
            <v>49</v>
          </cell>
          <cell r="D58"/>
          <cell r="E58" t="str">
            <v>x</v>
          </cell>
          <cell r="F58"/>
          <cell r="G58"/>
          <cell r="H58"/>
          <cell r="I58"/>
          <cell r="J58"/>
        </row>
        <row r="59">
          <cell r="A59"/>
          <cell r="B59"/>
          <cell r="C59">
            <v>50</v>
          </cell>
          <cell r="D59"/>
          <cell r="E59" t="str">
            <v>x</v>
          </cell>
          <cell r="F59"/>
          <cell r="G59"/>
          <cell r="H59"/>
          <cell r="I59"/>
          <cell r="J59"/>
        </row>
        <row r="60">
          <cell r="A60"/>
          <cell r="B60"/>
          <cell r="C60">
            <v>51</v>
          </cell>
          <cell r="D60"/>
          <cell r="E60" t="str">
            <v>x</v>
          </cell>
          <cell r="F60"/>
          <cell r="G60"/>
          <cell r="H60"/>
          <cell r="I60"/>
          <cell r="J60"/>
        </row>
        <row r="61">
          <cell r="A61"/>
          <cell r="B61"/>
          <cell r="C61">
            <v>52</v>
          </cell>
          <cell r="D61"/>
          <cell r="E61" t="str">
            <v>x</v>
          </cell>
          <cell r="F61"/>
          <cell r="G61"/>
          <cell r="H61"/>
          <cell r="I61"/>
          <cell r="J61"/>
        </row>
        <row r="62">
          <cell r="A62"/>
          <cell r="B62"/>
          <cell r="C62">
            <v>53</v>
          </cell>
          <cell r="D62"/>
          <cell r="E62" t="str">
            <v>x</v>
          </cell>
          <cell r="F62"/>
          <cell r="G62"/>
          <cell r="H62"/>
          <cell r="I62"/>
          <cell r="J62"/>
        </row>
        <row r="63">
          <cell r="A63"/>
          <cell r="B63"/>
          <cell r="C63">
            <v>54</v>
          </cell>
          <cell r="D63"/>
          <cell r="E63" t="str">
            <v>x</v>
          </cell>
          <cell r="F63"/>
          <cell r="G63"/>
          <cell r="H63"/>
          <cell r="I63"/>
          <cell r="J63"/>
        </row>
        <row r="64">
          <cell r="A64"/>
          <cell r="B64"/>
          <cell r="C64">
            <v>55</v>
          </cell>
          <cell r="D64"/>
          <cell r="E64" t="str">
            <v>x</v>
          </cell>
          <cell r="F64"/>
          <cell r="G64"/>
          <cell r="H64"/>
          <cell r="I64"/>
          <cell r="J64"/>
        </row>
        <row r="65">
          <cell r="A65"/>
          <cell r="B65"/>
          <cell r="C65">
            <v>56</v>
          </cell>
          <cell r="D65"/>
          <cell r="E65" t="str">
            <v>x</v>
          </cell>
          <cell r="F65"/>
          <cell r="G65"/>
          <cell r="H65"/>
          <cell r="I65"/>
          <cell r="J65"/>
        </row>
        <row r="66">
          <cell r="A66"/>
          <cell r="B66"/>
          <cell r="C66">
            <v>57</v>
          </cell>
          <cell r="D66"/>
          <cell r="E66" t="str">
            <v>x</v>
          </cell>
          <cell r="F66"/>
          <cell r="G66"/>
          <cell r="H66"/>
          <cell r="I66"/>
          <cell r="J66"/>
        </row>
        <row r="67">
          <cell r="A67"/>
          <cell r="B67"/>
          <cell r="C67">
            <v>58</v>
          </cell>
          <cell r="D67"/>
          <cell r="E67" t="str">
            <v>x</v>
          </cell>
          <cell r="F67"/>
          <cell r="G67"/>
          <cell r="H67"/>
          <cell r="I67"/>
          <cell r="J67"/>
        </row>
        <row r="68">
          <cell r="A68"/>
          <cell r="B68"/>
          <cell r="C68">
            <v>59</v>
          </cell>
          <cell r="D68"/>
          <cell r="E68" t="str">
            <v>x</v>
          </cell>
          <cell r="F68"/>
          <cell r="G68"/>
          <cell r="H68"/>
          <cell r="I68"/>
          <cell r="J68"/>
        </row>
        <row r="69">
          <cell r="A69"/>
          <cell r="B69"/>
          <cell r="C69">
            <v>60</v>
          </cell>
          <cell r="D69"/>
          <cell r="E69" t="str">
            <v>x</v>
          </cell>
          <cell r="F69"/>
          <cell r="G69"/>
          <cell r="H69"/>
          <cell r="I69"/>
          <cell r="J69"/>
        </row>
        <row r="70">
          <cell r="A70"/>
          <cell r="B70"/>
          <cell r="C70">
            <v>61</v>
          </cell>
          <cell r="D70"/>
          <cell r="E70" t="str">
            <v>x</v>
          </cell>
          <cell r="F70"/>
          <cell r="G70"/>
          <cell r="H70"/>
          <cell r="I70"/>
          <cell r="J70"/>
        </row>
        <row r="71">
          <cell r="A71"/>
          <cell r="B71"/>
          <cell r="C71">
            <v>62</v>
          </cell>
          <cell r="D71"/>
          <cell r="E71" t="str">
            <v>x</v>
          </cell>
          <cell r="F71"/>
          <cell r="G71"/>
          <cell r="H71"/>
          <cell r="I71"/>
          <cell r="J71"/>
        </row>
        <row r="72">
          <cell r="A72"/>
          <cell r="B72"/>
          <cell r="C72">
            <v>63</v>
          </cell>
          <cell r="D72"/>
          <cell r="E72" t="str">
            <v>x</v>
          </cell>
          <cell r="F72"/>
          <cell r="G72"/>
          <cell r="H72"/>
          <cell r="I72"/>
          <cell r="J72"/>
        </row>
        <row r="73">
          <cell r="A73"/>
          <cell r="B73"/>
          <cell r="C73">
            <v>64</v>
          </cell>
          <cell r="D73"/>
          <cell r="E73" t="str">
            <v>x</v>
          </cell>
          <cell r="F73"/>
          <cell r="G73"/>
          <cell r="H73"/>
          <cell r="I73"/>
          <cell r="J73"/>
        </row>
        <row r="74">
          <cell r="A74"/>
          <cell r="B74"/>
          <cell r="C74">
            <v>65</v>
          </cell>
          <cell r="D74"/>
          <cell r="E74" t="str">
            <v>x</v>
          </cell>
          <cell r="F74"/>
          <cell r="G74"/>
          <cell r="H74"/>
          <cell r="I74"/>
          <cell r="J74"/>
        </row>
        <row r="75">
          <cell r="A75"/>
          <cell r="B75"/>
          <cell r="C75">
            <v>66</v>
          </cell>
          <cell r="D75"/>
          <cell r="E75" t="str">
            <v>x</v>
          </cell>
          <cell r="F75"/>
          <cell r="G75"/>
          <cell r="H75"/>
          <cell r="I75"/>
          <cell r="J75"/>
        </row>
        <row r="76">
          <cell r="A76"/>
          <cell r="B76"/>
          <cell r="C76">
            <v>67</v>
          </cell>
          <cell r="D76"/>
          <cell r="E76" t="str">
            <v>x</v>
          </cell>
          <cell r="F76"/>
          <cell r="G76"/>
          <cell r="H76"/>
          <cell r="I76"/>
          <cell r="J76"/>
        </row>
        <row r="77">
          <cell r="A77"/>
          <cell r="B77"/>
          <cell r="C77">
            <v>68</v>
          </cell>
          <cell r="D77"/>
          <cell r="E77" t="str">
            <v>x</v>
          </cell>
          <cell r="F77"/>
          <cell r="G77"/>
          <cell r="H77"/>
          <cell r="I77"/>
          <cell r="J77"/>
        </row>
        <row r="78">
          <cell r="A78"/>
          <cell r="B78"/>
          <cell r="C78">
            <v>69</v>
          </cell>
          <cell r="D78"/>
          <cell r="E78" t="str">
            <v>x</v>
          </cell>
          <cell r="F78"/>
          <cell r="G78"/>
          <cell r="H78"/>
          <cell r="I78"/>
          <cell r="J78"/>
        </row>
        <row r="79">
          <cell r="A79"/>
          <cell r="B79"/>
          <cell r="C79">
            <v>70</v>
          </cell>
          <cell r="D79"/>
          <cell r="E79" t="str">
            <v>x</v>
          </cell>
          <cell r="F79"/>
          <cell r="G79"/>
          <cell r="H79"/>
          <cell r="I79"/>
          <cell r="J79"/>
        </row>
        <row r="80">
          <cell r="A80"/>
          <cell r="B80"/>
          <cell r="C80">
            <v>71</v>
          </cell>
          <cell r="D80"/>
          <cell r="E80" t="str">
            <v>x</v>
          </cell>
          <cell r="F80"/>
          <cell r="G80"/>
          <cell r="H80"/>
          <cell r="I80"/>
          <cell r="J80"/>
        </row>
        <row r="81">
          <cell r="A81"/>
          <cell r="B81"/>
          <cell r="C81">
            <v>72</v>
          </cell>
          <cell r="D81"/>
          <cell r="E81" t="str">
            <v>x</v>
          </cell>
          <cell r="F81"/>
          <cell r="G81"/>
          <cell r="H81"/>
          <cell r="I81"/>
          <cell r="J81"/>
        </row>
        <row r="82">
          <cell r="A82"/>
          <cell r="B82"/>
          <cell r="C82">
            <v>73</v>
          </cell>
          <cell r="D82"/>
          <cell r="E82" t="str">
            <v>x</v>
          </cell>
          <cell r="F82"/>
          <cell r="G82"/>
          <cell r="H82"/>
          <cell r="I82"/>
          <cell r="J82"/>
        </row>
        <row r="83">
          <cell r="A83"/>
          <cell r="B83"/>
          <cell r="C83">
            <v>74</v>
          </cell>
          <cell r="D83"/>
          <cell r="E83" t="str">
            <v>x</v>
          </cell>
          <cell r="F83"/>
          <cell r="G83"/>
          <cell r="H83"/>
          <cell r="I83"/>
          <cell r="J83"/>
        </row>
        <row r="84">
          <cell r="A84"/>
          <cell r="B84"/>
          <cell r="C84">
            <v>75</v>
          </cell>
          <cell r="D84"/>
          <cell r="E84" t="str">
            <v>x</v>
          </cell>
          <cell r="F84"/>
          <cell r="G84"/>
          <cell r="H84"/>
          <cell r="I84"/>
          <cell r="J84"/>
        </row>
        <row r="85">
          <cell r="A85"/>
          <cell r="B85"/>
          <cell r="C85">
            <v>76</v>
          </cell>
          <cell r="D85"/>
          <cell r="E85" t="str">
            <v>x</v>
          </cell>
          <cell r="F85"/>
          <cell r="G85"/>
          <cell r="H85"/>
          <cell r="I85"/>
          <cell r="J85"/>
        </row>
        <row r="86">
          <cell r="A86"/>
          <cell r="B86"/>
          <cell r="C86">
            <v>77</v>
          </cell>
          <cell r="D86"/>
          <cell r="E86" t="str">
            <v>x</v>
          </cell>
          <cell r="F86"/>
          <cell r="G86"/>
          <cell r="H86"/>
          <cell r="I86"/>
          <cell r="J86"/>
        </row>
        <row r="87">
          <cell r="A87"/>
          <cell r="B87"/>
          <cell r="C87">
            <v>78</v>
          </cell>
          <cell r="D87"/>
          <cell r="E87" t="str">
            <v>x</v>
          </cell>
          <cell r="F87"/>
          <cell r="G87"/>
          <cell r="H87"/>
          <cell r="I87"/>
          <cell r="J87"/>
        </row>
        <row r="88">
          <cell r="A88"/>
          <cell r="B88"/>
          <cell r="C88">
            <v>79</v>
          </cell>
          <cell r="D88"/>
          <cell r="E88" t="str">
            <v>x</v>
          </cell>
          <cell r="F88"/>
          <cell r="G88"/>
          <cell r="H88"/>
          <cell r="I88"/>
          <cell r="J88"/>
        </row>
        <row r="89">
          <cell r="A89"/>
          <cell r="B89"/>
          <cell r="C89">
            <v>80</v>
          </cell>
          <cell r="D89"/>
          <cell r="E89" t="str">
            <v>x</v>
          </cell>
          <cell r="F89"/>
          <cell r="G89"/>
          <cell r="H89"/>
          <cell r="I89"/>
          <cell r="J89"/>
        </row>
        <row r="90">
          <cell r="A90"/>
          <cell r="B90"/>
          <cell r="C90">
            <v>81</v>
          </cell>
          <cell r="D90"/>
          <cell r="E90" t="str">
            <v>x</v>
          </cell>
          <cell r="F90"/>
          <cell r="G90"/>
          <cell r="H90"/>
          <cell r="I90"/>
          <cell r="J90"/>
        </row>
        <row r="91">
          <cell r="A91"/>
          <cell r="B91"/>
          <cell r="C91">
            <v>82</v>
          </cell>
          <cell r="D91"/>
          <cell r="E91" t="str">
            <v>x</v>
          </cell>
          <cell r="F91"/>
          <cell r="G91"/>
          <cell r="H91"/>
          <cell r="I91"/>
          <cell r="J91"/>
        </row>
        <row r="92">
          <cell r="A92"/>
          <cell r="B92"/>
          <cell r="C92">
            <v>83</v>
          </cell>
          <cell r="D92"/>
          <cell r="E92" t="str">
            <v>x</v>
          </cell>
          <cell r="F92"/>
          <cell r="G92"/>
          <cell r="H92"/>
          <cell r="I92"/>
          <cell r="J92"/>
        </row>
        <row r="93">
          <cell r="A93"/>
          <cell r="B93"/>
          <cell r="C93">
            <v>84</v>
          </cell>
          <cell r="D93"/>
          <cell r="E93" t="str">
            <v>x</v>
          </cell>
          <cell r="F93"/>
          <cell r="G93"/>
          <cell r="H93"/>
          <cell r="I93"/>
          <cell r="J93"/>
        </row>
        <row r="94">
          <cell r="A94"/>
          <cell r="B94"/>
          <cell r="C94">
            <v>85</v>
          </cell>
          <cell r="D94"/>
          <cell r="E94" t="str">
            <v>x</v>
          </cell>
          <cell r="F94"/>
          <cell r="G94"/>
          <cell r="H94"/>
          <cell r="I94"/>
          <cell r="J94"/>
        </row>
        <row r="95">
          <cell r="A95"/>
          <cell r="B95"/>
          <cell r="C95">
            <v>86</v>
          </cell>
          <cell r="D95"/>
          <cell r="E95" t="str">
            <v>x</v>
          </cell>
          <cell r="F95"/>
          <cell r="G95"/>
          <cell r="H95"/>
          <cell r="I95"/>
          <cell r="J95"/>
        </row>
        <row r="96">
          <cell r="A96"/>
          <cell r="B96"/>
          <cell r="C96">
            <v>87</v>
          </cell>
          <cell r="D96"/>
          <cell r="E96" t="str">
            <v>x</v>
          </cell>
          <cell r="F96"/>
          <cell r="G96"/>
          <cell r="H96"/>
          <cell r="I96"/>
          <cell r="J96"/>
        </row>
        <row r="97">
          <cell r="A97"/>
          <cell r="B97"/>
          <cell r="C97">
            <v>88</v>
          </cell>
          <cell r="D97"/>
          <cell r="E97" t="str">
            <v>x</v>
          </cell>
          <cell r="F97"/>
          <cell r="G97"/>
          <cell r="H97"/>
          <cell r="I97"/>
          <cell r="J97"/>
        </row>
        <row r="98">
          <cell r="A98"/>
          <cell r="B98"/>
          <cell r="C98">
            <v>89</v>
          </cell>
          <cell r="D98"/>
          <cell r="E98" t="str">
            <v>x</v>
          </cell>
          <cell r="F98"/>
          <cell r="G98"/>
          <cell r="H98"/>
          <cell r="I98"/>
          <cell r="J98"/>
        </row>
        <row r="99">
          <cell r="A99"/>
          <cell r="B99"/>
          <cell r="C99">
            <v>90</v>
          </cell>
          <cell r="D99"/>
          <cell r="E99" t="str">
            <v>x</v>
          </cell>
          <cell r="F99"/>
          <cell r="G99"/>
          <cell r="H99"/>
          <cell r="I99"/>
          <cell r="J99"/>
        </row>
        <row r="100">
          <cell r="A100"/>
          <cell r="B100"/>
          <cell r="C100">
            <v>91</v>
          </cell>
          <cell r="D100"/>
          <cell r="E100" t="str">
            <v>x</v>
          </cell>
          <cell r="F100"/>
          <cell r="G100"/>
          <cell r="H100"/>
          <cell r="I100"/>
          <cell r="J100"/>
        </row>
        <row r="101">
          <cell r="A101"/>
          <cell r="B101"/>
          <cell r="C101">
            <v>92</v>
          </cell>
          <cell r="D101"/>
          <cell r="E101" t="str">
            <v>x</v>
          </cell>
          <cell r="F101"/>
          <cell r="G101"/>
          <cell r="H101"/>
          <cell r="I101"/>
          <cell r="J101"/>
        </row>
        <row r="102">
          <cell r="A102"/>
          <cell r="B102"/>
          <cell r="C102">
            <v>93</v>
          </cell>
          <cell r="D102"/>
          <cell r="E102" t="str">
            <v>x</v>
          </cell>
          <cell r="F102"/>
          <cell r="G102"/>
          <cell r="H102"/>
          <cell r="I102"/>
          <cell r="J102"/>
        </row>
        <row r="103">
          <cell r="A103"/>
          <cell r="B103"/>
          <cell r="C103">
            <v>94</v>
          </cell>
          <cell r="D103"/>
          <cell r="E103" t="str">
            <v>x</v>
          </cell>
          <cell r="F103"/>
          <cell r="G103"/>
          <cell r="H103"/>
          <cell r="I103"/>
          <cell r="J103"/>
        </row>
        <row r="104">
          <cell r="A104"/>
          <cell r="B104"/>
          <cell r="C104">
            <v>95</v>
          </cell>
          <cell r="D104"/>
          <cell r="E104" t="str">
            <v>x</v>
          </cell>
          <cell r="F104"/>
          <cell r="G104"/>
          <cell r="H104"/>
          <cell r="I104"/>
          <cell r="J104"/>
        </row>
        <row r="105">
          <cell r="A105"/>
          <cell r="B105"/>
          <cell r="C105">
            <v>96</v>
          </cell>
          <cell r="D105"/>
          <cell r="E105" t="str">
            <v>x</v>
          </cell>
          <cell r="F105"/>
          <cell r="G105"/>
          <cell r="H105"/>
          <cell r="I105"/>
          <cell r="J105"/>
        </row>
        <row r="106">
          <cell r="A106"/>
          <cell r="B106"/>
          <cell r="C106">
            <v>97</v>
          </cell>
          <cell r="D106"/>
          <cell r="E106" t="str">
            <v>x</v>
          </cell>
          <cell r="F106"/>
          <cell r="G106"/>
          <cell r="H106"/>
          <cell r="I106"/>
          <cell r="J106"/>
        </row>
        <row r="107">
          <cell r="A107"/>
          <cell r="B107"/>
          <cell r="C107">
            <v>98</v>
          </cell>
          <cell r="D107"/>
          <cell r="E107" t="str">
            <v>x</v>
          </cell>
          <cell r="F107"/>
          <cell r="G107"/>
          <cell r="H107"/>
          <cell r="I107"/>
          <cell r="J107"/>
        </row>
        <row r="108">
          <cell r="A108"/>
          <cell r="B108"/>
          <cell r="C108">
            <v>99</v>
          </cell>
          <cell r="D108"/>
          <cell r="E108" t="str">
            <v>x</v>
          </cell>
          <cell r="F108"/>
          <cell r="G108"/>
          <cell r="H108"/>
          <cell r="I108"/>
          <cell r="J108"/>
        </row>
        <row r="109">
          <cell r="A109"/>
          <cell r="B109"/>
          <cell r="C109">
            <v>100</v>
          </cell>
          <cell r="D109"/>
          <cell r="E109" t="str">
            <v>x</v>
          </cell>
          <cell r="F109"/>
          <cell r="G109"/>
          <cell r="H109"/>
          <cell r="I109"/>
          <cell r="J109"/>
        </row>
        <row r="110">
          <cell r="A110"/>
          <cell r="B110"/>
          <cell r="C110">
            <v>101</v>
          </cell>
          <cell r="D110"/>
          <cell r="E110" t="str">
            <v>x</v>
          </cell>
          <cell r="F110"/>
          <cell r="G110"/>
          <cell r="H110"/>
          <cell r="I110"/>
          <cell r="J110"/>
        </row>
        <row r="111">
          <cell r="A111"/>
          <cell r="B111"/>
          <cell r="C111">
            <v>102</v>
          </cell>
          <cell r="D111"/>
          <cell r="E111" t="str">
            <v>x</v>
          </cell>
          <cell r="F111"/>
          <cell r="G111"/>
          <cell r="H111"/>
          <cell r="I111"/>
          <cell r="J111"/>
        </row>
        <row r="112">
          <cell r="A112"/>
          <cell r="B112"/>
          <cell r="C112">
            <v>103</v>
          </cell>
          <cell r="D112"/>
          <cell r="E112" t="str">
            <v>x</v>
          </cell>
          <cell r="F112"/>
          <cell r="G112"/>
          <cell r="H112"/>
          <cell r="I112"/>
          <cell r="J112"/>
        </row>
        <row r="113">
          <cell r="A113"/>
          <cell r="B113"/>
          <cell r="C113">
            <v>104</v>
          </cell>
          <cell r="D113"/>
          <cell r="E113" t="str">
            <v>x</v>
          </cell>
          <cell r="F113"/>
          <cell r="G113"/>
          <cell r="H113"/>
          <cell r="I113"/>
          <cell r="J113"/>
        </row>
        <row r="114">
          <cell r="A114"/>
          <cell r="B114"/>
          <cell r="C114">
            <v>105</v>
          </cell>
          <cell r="D114"/>
          <cell r="E114" t="str">
            <v>x</v>
          </cell>
          <cell r="F114"/>
          <cell r="G114"/>
          <cell r="H114"/>
          <cell r="I114"/>
          <cell r="J114"/>
        </row>
        <row r="115">
          <cell r="A115"/>
          <cell r="B115"/>
          <cell r="C115">
            <v>106</v>
          </cell>
          <cell r="D115"/>
          <cell r="E115" t="str">
            <v>x</v>
          </cell>
          <cell r="F115"/>
          <cell r="G115"/>
          <cell r="H115"/>
          <cell r="I115"/>
          <cell r="J115"/>
        </row>
        <row r="116">
          <cell r="A116"/>
          <cell r="B116"/>
          <cell r="C116">
            <v>107</v>
          </cell>
          <cell r="D116"/>
          <cell r="E116" t="str">
            <v>x</v>
          </cell>
          <cell r="F116"/>
          <cell r="G116"/>
          <cell r="H116"/>
          <cell r="I116"/>
          <cell r="J116"/>
        </row>
        <row r="117">
          <cell r="A117"/>
          <cell r="B117"/>
          <cell r="C117">
            <v>108</v>
          </cell>
          <cell r="D117"/>
          <cell r="E117" t="str">
            <v>x</v>
          </cell>
          <cell r="F117"/>
          <cell r="G117"/>
          <cell r="H117"/>
          <cell r="I117"/>
          <cell r="J117"/>
        </row>
        <row r="118">
          <cell r="A118"/>
          <cell r="B118"/>
          <cell r="C118">
            <v>109</v>
          </cell>
          <cell r="D118"/>
          <cell r="E118" t="str">
            <v>x</v>
          </cell>
          <cell r="F118"/>
          <cell r="G118"/>
          <cell r="H118"/>
          <cell r="I118"/>
          <cell r="J118"/>
        </row>
        <row r="119">
          <cell r="A119"/>
          <cell r="B119"/>
          <cell r="C119">
            <v>110</v>
          </cell>
          <cell r="D119"/>
          <cell r="E119" t="str">
            <v>x</v>
          </cell>
          <cell r="F119"/>
          <cell r="G119"/>
          <cell r="H119"/>
          <cell r="I119"/>
          <cell r="J119"/>
        </row>
        <row r="120">
          <cell r="A120"/>
          <cell r="B120"/>
          <cell r="C120">
            <v>111</v>
          </cell>
          <cell r="D120"/>
          <cell r="E120" t="str">
            <v>x</v>
          </cell>
          <cell r="F120"/>
          <cell r="G120"/>
          <cell r="H120"/>
          <cell r="I120"/>
          <cell r="J120"/>
        </row>
        <row r="121">
          <cell r="A121"/>
          <cell r="B121"/>
          <cell r="C121">
            <v>112</v>
          </cell>
          <cell r="D121"/>
          <cell r="E121" t="str">
            <v>x</v>
          </cell>
          <cell r="F121"/>
          <cell r="G121"/>
          <cell r="H121"/>
          <cell r="I121"/>
          <cell r="J121"/>
        </row>
        <row r="122">
          <cell r="A122"/>
          <cell r="B122"/>
          <cell r="C122">
            <v>113</v>
          </cell>
          <cell r="D122"/>
          <cell r="E122" t="str">
            <v>x</v>
          </cell>
          <cell r="F122"/>
          <cell r="G122"/>
          <cell r="H122"/>
          <cell r="I122"/>
          <cell r="J122"/>
        </row>
        <row r="123">
          <cell r="A123"/>
          <cell r="B123"/>
          <cell r="C123">
            <v>114</v>
          </cell>
          <cell r="D123"/>
          <cell r="E123" t="str">
            <v>x</v>
          </cell>
          <cell r="F123"/>
          <cell r="G123"/>
          <cell r="H123"/>
          <cell r="I123"/>
          <cell r="J123"/>
        </row>
        <row r="124">
          <cell r="A124"/>
          <cell r="B124"/>
          <cell r="C124">
            <v>115</v>
          </cell>
          <cell r="D124"/>
          <cell r="E124" t="str">
            <v>x</v>
          </cell>
          <cell r="F124"/>
          <cell r="G124"/>
          <cell r="H124"/>
          <cell r="I124"/>
          <cell r="J124"/>
        </row>
        <row r="125">
          <cell r="A125"/>
          <cell r="B125"/>
          <cell r="C125">
            <v>116</v>
          </cell>
          <cell r="D125"/>
          <cell r="E125" t="str">
            <v>x</v>
          </cell>
          <cell r="F125"/>
          <cell r="G125"/>
          <cell r="H125"/>
          <cell r="I125"/>
          <cell r="J125"/>
        </row>
        <row r="126">
          <cell r="A126"/>
          <cell r="B126"/>
          <cell r="C126">
            <v>117</v>
          </cell>
          <cell r="D126"/>
          <cell r="E126" t="str">
            <v>x</v>
          </cell>
          <cell r="F126"/>
          <cell r="G126"/>
          <cell r="H126"/>
          <cell r="I126"/>
          <cell r="J126"/>
        </row>
        <row r="127">
          <cell r="A127"/>
          <cell r="B127"/>
          <cell r="C127">
            <v>118</v>
          </cell>
          <cell r="D127"/>
          <cell r="E127" t="str">
            <v>x</v>
          </cell>
          <cell r="F127"/>
          <cell r="G127"/>
          <cell r="H127"/>
          <cell r="I127"/>
          <cell r="J127"/>
        </row>
        <row r="128">
          <cell r="A128"/>
          <cell r="B128"/>
          <cell r="C128">
            <v>119</v>
          </cell>
          <cell r="D128"/>
          <cell r="E128" t="str">
            <v>x</v>
          </cell>
          <cell r="F128"/>
          <cell r="G128"/>
          <cell r="H128"/>
          <cell r="I128"/>
          <cell r="J128"/>
        </row>
        <row r="129">
          <cell r="A129"/>
          <cell r="B129"/>
          <cell r="C129">
            <v>120</v>
          </cell>
          <cell r="D129"/>
          <cell r="E129" t="str">
            <v>x</v>
          </cell>
          <cell r="F129"/>
          <cell r="G129"/>
          <cell r="H129"/>
          <cell r="I129"/>
          <cell r="J129"/>
        </row>
        <row r="130">
          <cell r="A130"/>
          <cell r="B130"/>
          <cell r="C130">
            <v>121</v>
          </cell>
          <cell r="D130"/>
          <cell r="E130" t="str">
            <v>x</v>
          </cell>
          <cell r="F130"/>
          <cell r="G130"/>
          <cell r="H130"/>
          <cell r="I130"/>
          <cell r="J130"/>
        </row>
        <row r="131">
          <cell r="A131"/>
          <cell r="B131"/>
          <cell r="C131">
            <v>122</v>
          </cell>
          <cell r="D131"/>
          <cell r="E131" t="str">
            <v>x</v>
          </cell>
          <cell r="F131"/>
          <cell r="G131"/>
          <cell r="H131"/>
          <cell r="I131"/>
          <cell r="J131"/>
        </row>
        <row r="132">
          <cell r="A132"/>
          <cell r="B132"/>
          <cell r="C132">
            <v>123</v>
          </cell>
          <cell r="D132"/>
          <cell r="E132" t="str">
            <v>x</v>
          </cell>
          <cell r="F132"/>
          <cell r="G132"/>
          <cell r="H132"/>
          <cell r="I132"/>
          <cell r="J132"/>
        </row>
        <row r="133">
          <cell r="A133"/>
          <cell r="B133"/>
          <cell r="C133">
            <v>124</v>
          </cell>
          <cell r="D133"/>
          <cell r="E133" t="str">
            <v>x</v>
          </cell>
          <cell r="F133"/>
          <cell r="G133"/>
          <cell r="H133"/>
          <cell r="I133"/>
          <cell r="J133"/>
        </row>
        <row r="134">
          <cell r="A134"/>
          <cell r="B134"/>
          <cell r="C134">
            <v>125</v>
          </cell>
          <cell r="D134"/>
          <cell r="E134" t="str">
            <v>x</v>
          </cell>
          <cell r="F134"/>
          <cell r="G134"/>
          <cell r="H134"/>
          <cell r="I134"/>
          <cell r="J134"/>
        </row>
        <row r="135">
          <cell r="A135"/>
          <cell r="B135"/>
          <cell r="C135">
            <v>126</v>
          </cell>
          <cell r="D135"/>
          <cell r="E135" t="str">
            <v>x</v>
          </cell>
          <cell r="F135"/>
          <cell r="G135"/>
          <cell r="H135"/>
          <cell r="I135"/>
          <cell r="J135"/>
        </row>
        <row r="136">
          <cell r="A136"/>
          <cell r="B136"/>
          <cell r="C136">
            <v>127</v>
          </cell>
          <cell r="D136"/>
          <cell r="E136" t="str">
            <v>x</v>
          </cell>
          <cell r="F136"/>
          <cell r="G136"/>
          <cell r="H136"/>
          <cell r="I136"/>
          <cell r="J136"/>
        </row>
        <row r="137">
          <cell r="A137"/>
          <cell r="B137"/>
          <cell r="C137">
            <v>128</v>
          </cell>
          <cell r="D137"/>
          <cell r="E137" t="str">
            <v>x</v>
          </cell>
          <cell r="F137"/>
          <cell r="G137"/>
          <cell r="H137"/>
          <cell r="I137"/>
          <cell r="J137"/>
        </row>
        <row r="138">
          <cell r="A138"/>
          <cell r="B138"/>
          <cell r="C138">
            <v>129</v>
          </cell>
          <cell r="D138"/>
          <cell r="E138" t="str">
            <v>x</v>
          </cell>
          <cell r="F138"/>
          <cell r="G138"/>
          <cell r="H138"/>
          <cell r="I138"/>
          <cell r="J138"/>
        </row>
        <row r="139">
          <cell r="A139"/>
          <cell r="B139"/>
          <cell r="C139">
            <v>130</v>
          </cell>
          <cell r="D139"/>
          <cell r="E139" t="str">
            <v>x</v>
          </cell>
          <cell r="F139"/>
          <cell r="G139"/>
          <cell r="H139"/>
          <cell r="I139"/>
          <cell r="J139"/>
        </row>
        <row r="140">
          <cell r="A140"/>
          <cell r="B140"/>
          <cell r="C140">
            <v>131</v>
          </cell>
          <cell r="D140"/>
          <cell r="E140" t="str">
            <v>x</v>
          </cell>
          <cell r="F140"/>
          <cell r="G140"/>
          <cell r="H140"/>
          <cell r="I140"/>
          <cell r="J140"/>
        </row>
        <row r="141">
          <cell r="A141"/>
          <cell r="B141"/>
          <cell r="C141">
            <v>132</v>
          </cell>
          <cell r="D141"/>
          <cell r="E141" t="str">
            <v>x</v>
          </cell>
          <cell r="F141"/>
          <cell r="G141"/>
          <cell r="H141"/>
          <cell r="I141"/>
          <cell r="J141"/>
        </row>
        <row r="142">
          <cell r="A142"/>
          <cell r="B142"/>
          <cell r="C142">
            <v>133</v>
          </cell>
          <cell r="D142"/>
          <cell r="E142" t="str">
            <v>x</v>
          </cell>
          <cell r="F142"/>
          <cell r="G142"/>
          <cell r="H142"/>
          <cell r="I142"/>
          <cell r="J142"/>
        </row>
        <row r="143">
          <cell r="A143"/>
          <cell r="B143"/>
          <cell r="C143">
            <v>134</v>
          </cell>
          <cell r="D143"/>
          <cell r="E143" t="str">
            <v>x</v>
          </cell>
          <cell r="F143"/>
          <cell r="G143"/>
          <cell r="H143"/>
          <cell r="I143"/>
          <cell r="J143"/>
        </row>
        <row r="144">
          <cell r="A144"/>
          <cell r="B144"/>
          <cell r="C144">
            <v>135</v>
          </cell>
          <cell r="D144"/>
          <cell r="E144" t="str">
            <v>x</v>
          </cell>
          <cell r="F144"/>
          <cell r="G144"/>
          <cell r="H144"/>
          <cell r="I144"/>
          <cell r="J144"/>
        </row>
        <row r="145">
          <cell r="A145"/>
          <cell r="B145"/>
          <cell r="C145">
            <v>136</v>
          </cell>
          <cell r="D145"/>
          <cell r="E145" t="str">
            <v>x</v>
          </cell>
          <cell r="F145"/>
          <cell r="G145"/>
          <cell r="H145"/>
          <cell r="I145"/>
          <cell r="J145"/>
        </row>
        <row r="146">
          <cell r="A146"/>
          <cell r="B146"/>
          <cell r="C146">
            <v>137</v>
          </cell>
          <cell r="D146"/>
          <cell r="E146" t="str">
            <v>x</v>
          </cell>
          <cell r="F146"/>
          <cell r="G146"/>
          <cell r="H146"/>
          <cell r="I146"/>
          <cell r="J146"/>
        </row>
        <row r="147">
          <cell r="A147"/>
          <cell r="B147"/>
          <cell r="C147">
            <v>138</v>
          </cell>
          <cell r="D147"/>
          <cell r="E147" t="str">
            <v>x</v>
          </cell>
          <cell r="F147"/>
          <cell r="G147"/>
          <cell r="H147"/>
          <cell r="I147"/>
          <cell r="J147"/>
        </row>
        <row r="148">
          <cell r="A148"/>
          <cell r="B148"/>
          <cell r="C148">
            <v>139</v>
          </cell>
          <cell r="D148"/>
          <cell r="E148" t="str">
            <v>x</v>
          </cell>
          <cell r="F148"/>
          <cell r="G148"/>
          <cell r="H148"/>
          <cell r="I148"/>
          <cell r="J148"/>
        </row>
        <row r="149">
          <cell r="A149"/>
          <cell r="B149"/>
          <cell r="C149">
            <v>140</v>
          </cell>
          <cell r="D149"/>
          <cell r="E149" t="str">
            <v>x</v>
          </cell>
          <cell r="F149"/>
          <cell r="G149"/>
          <cell r="H149"/>
          <cell r="I149"/>
          <cell r="J149"/>
        </row>
        <row r="150">
          <cell r="A150"/>
          <cell r="B150"/>
          <cell r="C150">
            <v>141</v>
          </cell>
          <cell r="D150"/>
          <cell r="E150" t="str">
            <v>x</v>
          </cell>
          <cell r="F150"/>
          <cell r="G150"/>
          <cell r="H150"/>
          <cell r="I150"/>
          <cell r="J150"/>
        </row>
        <row r="151">
          <cell r="A151"/>
          <cell r="B151"/>
          <cell r="C151">
            <v>142</v>
          </cell>
          <cell r="D151"/>
          <cell r="E151" t="str">
            <v>x</v>
          </cell>
          <cell r="F151"/>
          <cell r="G151"/>
          <cell r="H151"/>
          <cell r="I151"/>
          <cell r="J151"/>
        </row>
        <row r="152">
          <cell r="A152"/>
          <cell r="B152"/>
          <cell r="C152">
            <v>143</v>
          </cell>
          <cell r="D152"/>
          <cell r="E152" t="str">
            <v>x</v>
          </cell>
          <cell r="F152"/>
          <cell r="G152"/>
          <cell r="H152"/>
          <cell r="I152"/>
          <cell r="J152"/>
        </row>
        <row r="153">
          <cell r="A153"/>
          <cell r="B153"/>
          <cell r="C153">
            <v>144</v>
          </cell>
          <cell r="D153"/>
          <cell r="E153" t="str">
            <v>x</v>
          </cell>
          <cell r="F153"/>
          <cell r="G153"/>
          <cell r="H153"/>
          <cell r="I153"/>
          <cell r="J153"/>
        </row>
        <row r="154">
          <cell r="A154"/>
          <cell r="B154"/>
          <cell r="C154">
            <v>145</v>
          </cell>
          <cell r="D154"/>
          <cell r="E154" t="str">
            <v>x</v>
          </cell>
          <cell r="F154"/>
          <cell r="G154"/>
          <cell r="H154"/>
          <cell r="I154"/>
          <cell r="J154"/>
        </row>
        <row r="155">
          <cell r="A155"/>
          <cell r="B155"/>
          <cell r="C155">
            <v>146</v>
          </cell>
          <cell r="D155"/>
          <cell r="E155" t="str">
            <v>x</v>
          </cell>
          <cell r="F155"/>
          <cell r="G155"/>
          <cell r="H155"/>
          <cell r="I155"/>
          <cell r="J155"/>
        </row>
        <row r="156">
          <cell r="A156"/>
          <cell r="B156"/>
          <cell r="C156">
            <v>147</v>
          </cell>
          <cell r="D156"/>
          <cell r="E156" t="str">
            <v>x</v>
          </cell>
          <cell r="F156"/>
          <cell r="G156"/>
          <cell r="H156"/>
          <cell r="I156"/>
          <cell r="J156"/>
        </row>
        <row r="157">
          <cell r="A157"/>
          <cell r="B157"/>
          <cell r="C157">
            <v>148</v>
          </cell>
          <cell r="D157"/>
          <cell r="E157" t="str">
            <v>x</v>
          </cell>
          <cell r="F157"/>
          <cell r="G157"/>
          <cell r="H157"/>
          <cell r="I157"/>
          <cell r="J157"/>
        </row>
        <row r="158">
          <cell r="A158"/>
          <cell r="B158"/>
          <cell r="C158">
            <v>149</v>
          </cell>
          <cell r="D158"/>
          <cell r="E158" t="str">
            <v>x</v>
          </cell>
          <cell r="F158"/>
          <cell r="G158"/>
          <cell r="H158"/>
          <cell r="I158"/>
          <cell r="J158"/>
        </row>
        <row r="159">
          <cell r="A159"/>
          <cell r="B159"/>
          <cell r="C159">
            <v>150</v>
          </cell>
          <cell r="D159"/>
          <cell r="E159" t="str">
            <v>x</v>
          </cell>
          <cell r="F159"/>
          <cell r="G159"/>
          <cell r="H159"/>
          <cell r="I159"/>
          <cell r="J159"/>
        </row>
        <row r="160">
          <cell r="A160"/>
          <cell r="B160"/>
          <cell r="C160">
            <v>151</v>
          </cell>
          <cell r="D160"/>
          <cell r="E160" t="str">
            <v>x</v>
          </cell>
          <cell r="F160"/>
          <cell r="G160"/>
          <cell r="H160"/>
          <cell r="I160"/>
          <cell r="J160"/>
        </row>
        <row r="161">
          <cell r="A161"/>
          <cell r="B161"/>
          <cell r="C161">
            <v>152</v>
          </cell>
          <cell r="D161"/>
          <cell r="E161" t="str">
            <v>x</v>
          </cell>
          <cell r="F161"/>
          <cell r="G161"/>
          <cell r="H161"/>
          <cell r="I161"/>
          <cell r="J161"/>
        </row>
        <row r="162">
          <cell r="A162"/>
          <cell r="B162"/>
          <cell r="C162">
            <v>153</v>
          </cell>
          <cell r="D162"/>
          <cell r="E162" t="str">
            <v>x</v>
          </cell>
          <cell r="F162"/>
          <cell r="G162"/>
          <cell r="H162"/>
          <cell r="I162"/>
          <cell r="J162"/>
        </row>
        <row r="163">
          <cell r="A163"/>
          <cell r="B163"/>
          <cell r="C163">
            <v>154</v>
          </cell>
          <cell r="D163"/>
          <cell r="E163" t="str">
            <v>x</v>
          </cell>
          <cell r="F163"/>
          <cell r="G163"/>
          <cell r="H163"/>
          <cell r="I163"/>
          <cell r="J163"/>
        </row>
        <row r="164">
          <cell r="A164"/>
          <cell r="B164"/>
          <cell r="C164">
            <v>155</v>
          </cell>
          <cell r="D164"/>
          <cell r="E164" t="str">
            <v>x</v>
          </cell>
          <cell r="F164"/>
          <cell r="G164"/>
          <cell r="H164"/>
          <cell r="I164"/>
          <cell r="J164"/>
        </row>
        <row r="165">
          <cell r="A165"/>
          <cell r="B165"/>
          <cell r="C165">
            <v>156</v>
          </cell>
          <cell r="D165"/>
          <cell r="E165" t="str">
            <v>x</v>
          </cell>
          <cell r="F165"/>
          <cell r="G165"/>
          <cell r="H165"/>
          <cell r="I165"/>
          <cell r="J165"/>
        </row>
        <row r="166">
          <cell r="A166"/>
          <cell r="B166"/>
          <cell r="C166">
            <v>157</v>
          </cell>
          <cell r="D166"/>
          <cell r="E166" t="str">
            <v>x</v>
          </cell>
          <cell r="F166"/>
          <cell r="G166"/>
          <cell r="H166"/>
          <cell r="I166"/>
          <cell r="J166"/>
        </row>
        <row r="167">
          <cell r="A167"/>
          <cell r="B167"/>
          <cell r="C167">
            <v>158</v>
          </cell>
          <cell r="D167"/>
          <cell r="E167" t="str">
            <v>x</v>
          </cell>
          <cell r="F167"/>
          <cell r="G167"/>
          <cell r="H167"/>
          <cell r="I167"/>
          <cell r="J167"/>
        </row>
        <row r="168">
          <cell r="A168"/>
          <cell r="B168"/>
          <cell r="C168">
            <v>159</v>
          </cell>
          <cell r="D168"/>
          <cell r="E168" t="str">
            <v>x</v>
          </cell>
          <cell r="F168"/>
          <cell r="G168"/>
          <cell r="H168"/>
          <cell r="I168"/>
          <cell r="J168"/>
        </row>
        <row r="169">
          <cell r="A169"/>
          <cell r="B169"/>
          <cell r="C169">
            <v>160</v>
          </cell>
          <cell r="D169"/>
          <cell r="E169" t="str">
            <v>x</v>
          </cell>
          <cell r="F169"/>
          <cell r="G169"/>
          <cell r="H169"/>
          <cell r="I169"/>
          <cell r="J169"/>
        </row>
        <row r="170">
          <cell r="A170"/>
          <cell r="B170"/>
          <cell r="C170">
            <v>161</v>
          </cell>
          <cell r="D170"/>
          <cell r="E170" t="str">
            <v>x</v>
          </cell>
          <cell r="F170"/>
          <cell r="G170"/>
          <cell r="H170"/>
          <cell r="I170"/>
          <cell r="J170"/>
        </row>
        <row r="171">
          <cell r="A171"/>
          <cell r="B171"/>
          <cell r="C171">
            <v>162</v>
          </cell>
          <cell r="D171"/>
          <cell r="E171" t="str">
            <v>x</v>
          </cell>
          <cell r="F171"/>
          <cell r="G171"/>
          <cell r="H171"/>
          <cell r="I171"/>
          <cell r="J171"/>
        </row>
        <row r="172">
          <cell r="A172"/>
          <cell r="B172"/>
          <cell r="C172">
            <v>163</v>
          </cell>
          <cell r="D172"/>
          <cell r="E172" t="str">
            <v>x</v>
          </cell>
          <cell r="F172"/>
          <cell r="G172"/>
          <cell r="H172"/>
          <cell r="I172"/>
          <cell r="J172"/>
        </row>
        <row r="173">
          <cell r="A173"/>
          <cell r="B173"/>
          <cell r="C173">
            <v>164</v>
          </cell>
          <cell r="D173"/>
          <cell r="E173" t="str">
            <v>x</v>
          </cell>
          <cell r="F173"/>
          <cell r="G173"/>
          <cell r="H173"/>
          <cell r="I173"/>
          <cell r="J173"/>
        </row>
        <row r="174">
          <cell r="A174"/>
          <cell r="B174"/>
          <cell r="C174">
            <v>165</v>
          </cell>
          <cell r="D174"/>
          <cell r="E174" t="str">
            <v>x</v>
          </cell>
          <cell r="F174"/>
          <cell r="G174"/>
          <cell r="H174"/>
          <cell r="I174"/>
          <cell r="J174"/>
        </row>
        <row r="175">
          <cell r="A175"/>
          <cell r="B175"/>
          <cell r="C175">
            <v>166</v>
          </cell>
          <cell r="D175"/>
          <cell r="E175" t="str">
            <v>x</v>
          </cell>
          <cell r="F175"/>
          <cell r="G175"/>
          <cell r="H175"/>
          <cell r="I175"/>
          <cell r="J175"/>
        </row>
        <row r="176">
          <cell r="A176"/>
          <cell r="B176"/>
          <cell r="C176">
            <v>167</v>
          </cell>
          <cell r="D176"/>
          <cell r="E176" t="str">
            <v>x</v>
          </cell>
          <cell r="F176"/>
          <cell r="G176"/>
          <cell r="H176"/>
          <cell r="I176"/>
          <cell r="J176"/>
        </row>
        <row r="177">
          <cell r="A177"/>
          <cell r="B177"/>
          <cell r="C177">
            <v>168</v>
          </cell>
          <cell r="D177"/>
          <cell r="E177" t="str">
            <v>x</v>
          </cell>
          <cell r="F177"/>
          <cell r="G177"/>
          <cell r="H177"/>
          <cell r="I177"/>
          <cell r="J177"/>
        </row>
        <row r="178">
          <cell r="A178"/>
          <cell r="B178"/>
          <cell r="C178">
            <v>169</v>
          </cell>
          <cell r="D178"/>
          <cell r="E178" t="str">
            <v>x</v>
          </cell>
          <cell r="F178"/>
          <cell r="G178"/>
          <cell r="H178"/>
          <cell r="I178"/>
          <cell r="J178"/>
        </row>
        <row r="179">
          <cell r="A179"/>
          <cell r="B179"/>
          <cell r="C179">
            <v>170</v>
          </cell>
          <cell r="D179"/>
          <cell r="E179" t="str">
            <v>x</v>
          </cell>
          <cell r="F179"/>
          <cell r="G179"/>
          <cell r="H179"/>
          <cell r="I179"/>
          <cell r="J179"/>
        </row>
        <row r="180">
          <cell r="A180"/>
          <cell r="B180"/>
          <cell r="C180">
            <v>171</v>
          </cell>
          <cell r="D180"/>
          <cell r="E180" t="str">
            <v>x</v>
          </cell>
          <cell r="F180"/>
          <cell r="G180"/>
          <cell r="H180"/>
          <cell r="I180"/>
          <cell r="J180"/>
        </row>
        <row r="181">
          <cell r="A181"/>
          <cell r="B181"/>
          <cell r="C181">
            <v>172</v>
          </cell>
          <cell r="D181"/>
          <cell r="E181" t="str">
            <v>x</v>
          </cell>
          <cell r="F181"/>
          <cell r="G181"/>
          <cell r="H181"/>
          <cell r="I181"/>
          <cell r="J181"/>
        </row>
        <row r="182">
          <cell r="A182"/>
          <cell r="B182"/>
          <cell r="C182">
            <v>173</v>
          </cell>
          <cell r="D182"/>
          <cell r="E182" t="str">
            <v>x</v>
          </cell>
          <cell r="F182"/>
          <cell r="G182"/>
          <cell r="H182"/>
          <cell r="I182"/>
          <cell r="J182"/>
        </row>
        <row r="183">
          <cell r="A183"/>
          <cell r="B183"/>
          <cell r="C183">
            <v>174</v>
          </cell>
          <cell r="D183"/>
          <cell r="E183" t="str">
            <v>x</v>
          </cell>
          <cell r="F183"/>
          <cell r="G183"/>
          <cell r="H183"/>
          <cell r="I183"/>
          <cell r="J183"/>
        </row>
        <row r="184">
          <cell r="A184"/>
          <cell r="B184"/>
          <cell r="C184">
            <v>175</v>
          </cell>
          <cell r="D184"/>
          <cell r="E184" t="str">
            <v>x</v>
          </cell>
          <cell r="F184"/>
          <cell r="G184"/>
          <cell r="H184"/>
          <cell r="I184"/>
          <cell r="J184"/>
        </row>
        <row r="185">
          <cell r="A185"/>
          <cell r="B185"/>
          <cell r="C185">
            <v>176</v>
          </cell>
          <cell r="D185"/>
          <cell r="E185" t="str">
            <v>x</v>
          </cell>
          <cell r="F185"/>
          <cell r="G185"/>
          <cell r="H185"/>
          <cell r="I185"/>
          <cell r="J185"/>
        </row>
        <row r="186">
          <cell r="A186"/>
          <cell r="B186"/>
          <cell r="C186">
            <v>177</v>
          </cell>
          <cell r="D186"/>
          <cell r="E186" t="str">
            <v>x</v>
          </cell>
          <cell r="F186"/>
          <cell r="G186"/>
          <cell r="H186"/>
          <cell r="I186"/>
          <cell r="J186"/>
        </row>
        <row r="187">
          <cell r="A187"/>
          <cell r="B187"/>
          <cell r="C187">
            <v>178</v>
          </cell>
          <cell r="D187"/>
          <cell r="E187" t="str">
            <v>x</v>
          </cell>
          <cell r="F187"/>
          <cell r="G187"/>
          <cell r="H187"/>
          <cell r="I187"/>
          <cell r="J187"/>
        </row>
        <row r="188">
          <cell r="A188"/>
          <cell r="B188"/>
          <cell r="C188">
            <v>179</v>
          </cell>
          <cell r="D188"/>
          <cell r="E188" t="str">
            <v>x</v>
          </cell>
          <cell r="F188"/>
          <cell r="G188"/>
          <cell r="H188"/>
          <cell r="I188"/>
          <cell r="J188"/>
        </row>
        <row r="189">
          <cell r="A189"/>
          <cell r="B189"/>
          <cell r="C189">
            <v>180</v>
          </cell>
          <cell r="D189"/>
          <cell r="E189" t="str">
            <v>x</v>
          </cell>
          <cell r="F189"/>
          <cell r="G189"/>
          <cell r="H189"/>
          <cell r="I189"/>
          <cell r="J189"/>
        </row>
        <row r="190">
          <cell r="A190"/>
          <cell r="B190"/>
          <cell r="C190">
            <v>181</v>
          </cell>
          <cell r="D190"/>
          <cell r="E190" t="str">
            <v>x</v>
          </cell>
          <cell r="F190"/>
          <cell r="G190"/>
          <cell r="H190"/>
          <cell r="I190"/>
          <cell r="J190"/>
        </row>
        <row r="191">
          <cell r="A191"/>
          <cell r="B191"/>
          <cell r="C191">
            <v>182</v>
          </cell>
          <cell r="D191"/>
          <cell r="E191" t="str">
            <v>x</v>
          </cell>
          <cell r="F191"/>
          <cell r="G191"/>
          <cell r="H191"/>
          <cell r="I191"/>
          <cell r="J191"/>
        </row>
        <row r="192">
          <cell r="A192"/>
          <cell r="B192"/>
          <cell r="C192">
            <v>183</v>
          </cell>
          <cell r="D192"/>
          <cell r="E192" t="str">
            <v>x</v>
          </cell>
          <cell r="F192"/>
          <cell r="G192"/>
          <cell r="H192"/>
          <cell r="I192"/>
          <cell r="J192"/>
        </row>
        <row r="193">
          <cell r="A193"/>
          <cell r="B193"/>
          <cell r="C193">
            <v>184</v>
          </cell>
          <cell r="D193"/>
          <cell r="E193" t="str">
            <v>x</v>
          </cell>
          <cell r="F193"/>
          <cell r="G193"/>
          <cell r="H193"/>
          <cell r="I193"/>
          <cell r="J193"/>
        </row>
        <row r="194">
          <cell r="A194"/>
          <cell r="B194"/>
          <cell r="C194">
            <v>185</v>
          </cell>
          <cell r="D194"/>
          <cell r="E194" t="str">
            <v>x</v>
          </cell>
          <cell r="F194"/>
          <cell r="G194"/>
          <cell r="H194"/>
          <cell r="I194"/>
          <cell r="J194"/>
        </row>
        <row r="195">
          <cell r="A195"/>
          <cell r="B195"/>
          <cell r="C195">
            <v>186</v>
          </cell>
          <cell r="D195"/>
          <cell r="E195" t="str">
            <v>x</v>
          </cell>
          <cell r="F195"/>
          <cell r="G195"/>
          <cell r="H195"/>
          <cell r="I195"/>
          <cell r="J195"/>
        </row>
        <row r="196">
          <cell r="A196"/>
          <cell r="B196"/>
          <cell r="C196">
            <v>187</v>
          </cell>
          <cell r="D196"/>
          <cell r="E196" t="str">
            <v>x</v>
          </cell>
          <cell r="F196"/>
          <cell r="G196"/>
          <cell r="H196"/>
          <cell r="I196"/>
          <cell r="J196"/>
        </row>
        <row r="197">
          <cell r="A197"/>
          <cell r="B197"/>
          <cell r="C197">
            <v>188</v>
          </cell>
          <cell r="D197"/>
          <cell r="E197" t="str">
            <v>x</v>
          </cell>
          <cell r="F197"/>
          <cell r="G197"/>
          <cell r="H197"/>
          <cell r="I197"/>
          <cell r="J197"/>
        </row>
        <row r="198">
          <cell r="A198"/>
          <cell r="B198"/>
          <cell r="C198">
            <v>189</v>
          </cell>
          <cell r="D198"/>
          <cell r="E198" t="str">
            <v>x</v>
          </cell>
          <cell r="F198"/>
          <cell r="G198"/>
          <cell r="H198"/>
          <cell r="I198"/>
          <cell r="J198"/>
        </row>
        <row r="199">
          <cell r="A199"/>
          <cell r="B199"/>
          <cell r="C199">
            <v>190</v>
          </cell>
          <cell r="D199"/>
          <cell r="E199" t="str">
            <v>x</v>
          </cell>
          <cell r="F199"/>
          <cell r="G199"/>
          <cell r="H199"/>
          <cell r="I199"/>
          <cell r="J199"/>
        </row>
        <row r="200">
          <cell r="A200"/>
          <cell r="B200"/>
          <cell r="C200">
            <v>191</v>
          </cell>
          <cell r="D200"/>
          <cell r="E200" t="str">
            <v>x</v>
          </cell>
          <cell r="F200"/>
          <cell r="G200"/>
          <cell r="H200"/>
          <cell r="I200"/>
          <cell r="J200"/>
        </row>
        <row r="201">
          <cell r="A201"/>
          <cell r="B201"/>
          <cell r="C201">
            <v>192</v>
          </cell>
          <cell r="D201"/>
          <cell r="E201" t="str">
            <v>x</v>
          </cell>
          <cell r="F201"/>
          <cell r="G201"/>
          <cell r="H201"/>
          <cell r="I201"/>
          <cell r="J201"/>
        </row>
        <row r="202">
          <cell r="A202"/>
          <cell r="B202"/>
          <cell r="C202">
            <v>193</v>
          </cell>
          <cell r="D202"/>
          <cell r="E202" t="str">
            <v>x</v>
          </cell>
          <cell r="F202"/>
          <cell r="G202"/>
          <cell r="H202"/>
          <cell r="I202"/>
          <cell r="J202"/>
        </row>
        <row r="203">
          <cell r="A203"/>
          <cell r="B203"/>
          <cell r="C203">
            <v>194</v>
          </cell>
          <cell r="D203"/>
          <cell r="E203" t="str">
            <v>x</v>
          </cell>
          <cell r="F203"/>
          <cell r="G203"/>
          <cell r="H203"/>
          <cell r="I203"/>
          <cell r="J203"/>
        </row>
        <row r="204">
          <cell r="A204"/>
          <cell r="B204"/>
          <cell r="C204">
            <v>195</v>
          </cell>
          <cell r="D204"/>
          <cell r="E204" t="str">
            <v>x</v>
          </cell>
          <cell r="F204"/>
          <cell r="G204"/>
          <cell r="H204"/>
          <cell r="I204"/>
          <cell r="J204"/>
        </row>
        <row r="205">
          <cell r="A205"/>
          <cell r="B205"/>
          <cell r="C205">
            <v>196</v>
          </cell>
          <cell r="D205"/>
          <cell r="E205" t="str">
            <v>x</v>
          </cell>
          <cell r="F205"/>
          <cell r="G205"/>
          <cell r="H205"/>
          <cell r="I205"/>
          <cell r="J205"/>
        </row>
        <row r="206">
          <cell r="A206"/>
          <cell r="B206"/>
          <cell r="C206">
            <v>197</v>
          </cell>
          <cell r="D206"/>
          <cell r="E206" t="str">
            <v>x</v>
          </cell>
          <cell r="F206"/>
          <cell r="G206"/>
          <cell r="H206"/>
          <cell r="I206"/>
          <cell r="J206"/>
        </row>
        <row r="207">
          <cell r="A207"/>
          <cell r="B207"/>
          <cell r="C207">
            <v>198</v>
          </cell>
          <cell r="D207"/>
          <cell r="E207" t="str">
            <v>x</v>
          </cell>
          <cell r="F207"/>
          <cell r="G207"/>
          <cell r="H207"/>
          <cell r="I207"/>
          <cell r="J207"/>
        </row>
        <row r="208">
          <cell r="A208"/>
          <cell r="B208"/>
          <cell r="C208">
            <v>199</v>
          </cell>
          <cell r="D208"/>
          <cell r="E208" t="str">
            <v>x</v>
          </cell>
          <cell r="F208"/>
          <cell r="G208"/>
          <cell r="H208"/>
          <cell r="I208"/>
          <cell r="J208"/>
        </row>
        <row r="209">
          <cell r="A209"/>
          <cell r="B209"/>
          <cell r="C209">
            <v>200</v>
          </cell>
          <cell r="D209"/>
          <cell r="E209" t="str">
            <v>x</v>
          </cell>
          <cell r="F209"/>
          <cell r="G209"/>
          <cell r="H209"/>
          <cell r="I209"/>
          <cell r="J209"/>
        </row>
        <row r="210">
          <cell r="A210"/>
          <cell r="B210"/>
          <cell r="C210">
            <v>201</v>
          </cell>
          <cell r="D210"/>
          <cell r="E210" t="str">
            <v>x</v>
          </cell>
          <cell r="F210"/>
          <cell r="G210"/>
          <cell r="H210"/>
          <cell r="I210"/>
          <cell r="J210"/>
        </row>
        <row r="211">
          <cell r="A211"/>
          <cell r="B211"/>
          <cell r="C211">
            <v>202</v>
          </cell>
          <cell r="D211"/>
          <cell r="E211" t="str">
            <v>x</v>
          </cell>
          <cell r="F211"/>
          <cell r="G211"/>
          <cell r="H211"/>
          <cell r="I211"/>
          <cell r="J211"/>
        </row>
        <row r="212">
          <cell r="A212"/>
          <cell r="B212"/>
          <cell r="C212">
            <v>203</v>
          </cell>
          <cell r="D212"/>
          <cell r="E212" t="str">
            <v>x</v>
          </cell>
          <cell r="F212"/>
          <cell r="G212"/>
          <cell r="H212"/>
          <cell r="I212"/>
          <cell r="J212"/>
        </row>
        <row r="213">
          <cell r="A213"/>
          <cell r="B213"/>
          <cell r="C213">
            <v>204</v>
          </cell>
          <cell r="D213"/>
          <cell r="E213" t="str">
            <v>x</v>
          </cell>
          <cell r="F213"/>
          <cell r="G213"/>
          <cell r="H213"/>
          <cell r="I213"/>
          <cell r="J213"/>
        </row>
        <row r="214">
          <cell r="A214"/>
          <cell r="B214"/>
          <cell r="C214">
            <v>205</v>
          </cell>
          <cell r="D214"/>
          <cell r="E214" t="str">
            <v>x</v>
          </cell>
          <cell r="F214"/>
          <cell r="G214"/>
          <cell r="H214"/>
          <cell r="I214"/>
          <cell r="J214"/>
        </row>
        <row r="215">
          <cell r="A215"/>
          <cell r="B215"/>
          <cell r="C215">
            <v>206</v>
          </cell>
          <cell r="D215"/>
          <cell r="E215" t="str">
            <v>x</v>
          </cell>
          <cell r="F215"/>
          <cell r="G215"/>
          <cell r="H215"/>
          <cell r="I215"/>
          <cell r="J215"/>
        </row>
        <row r="216">
          <cell r="A216"/>
          <cell r="B216"/>
          <cell r="C216">
            <v>207</v>
          </cell>
          <cell r="D216"/>
          <cell r="E216" t="str">
            <v>x</v>
          </cell>
          <cell r="F216"/>
          <cell r="G216"/>
          <cell r="H216"/>
          <cell r="I216"/>
          <cell r="J216"/>
        </row>
        <row r="217">
          <cell r="A217"/>
          <cell r="B217"/>
          <cell r="C217">
            <v>208</v>
          </cell>
          <cell r="D217"/>
          <cell r="E217" t="str">
            <v>x</v>
          </cell>
          <cell r="F217"/>
          <cell r="G217"/>
          <cell r="H217"/>
          <cell r="I217"/>
          <cell r="J217"/>
        </row>
        <row r="218">
          <cell r="A218"/>
          <cell r="B218"/>
          <cell r="C218">
            <v>209</v>
          </cell>
          <cell r="D218"/>
          <cell r="E218" t="str">
            <v>x</v>
          </cell>
          <cell r="F218"/>
          <cell r="G218"/>
          <cell r="H218"/>
          <cell r="I218"/>
          <cell r="J218"/>
        </row>
        <row r="219">
          <cell r="A219"/>
          <cell r="B219"/>
          <cell r="C219">
            <v>210</v>
          </cell>
          <cell r="D219"/>
          <cell r="E219" t="str">
            <v>x</v>
          </cell>
          <cell r="F219"/>
          <cell r="G219"/>
          <cell r="H219"/>
          <cell r="I219"/>
          <cell r="J219"/>
        </row>
        <row r="220">
          <cell r="A220"/>
          <cell r="B220"/>
          <cell r="C220">
            <v>211</v>
          </cell>
          <cell r="D220"/>
          <cell r="E220" t="str">
            <v>x</v>
          </cell>
          <cell r="F220"/>
          <cell r="G220"/>
          <cell r="H220"/>
          <cell r="I220"/>
          <cell r="J220"/>
        </row>
        <row r="221">
          <cell r="A221"/>
          <cell r="B221"/>
          <cell r="C221">
            <v>212</v>
          </cell>
          <cell r="D221"/>
          <cell r="E221" t="str">
            <v>x</v>
          </cell>
          <cell r="F221"/>
          <cell r="G221"/>
          <cell r="H221"/>
          <cell r="I221"/>
          <cell r="J221"/>
        </row>
        <row r="222">
          <cell r="A222"/>
          <cell r="B222"/>
          <cell r="C222">
            <v>213</v>
          </cell>
          <cell r="D222"/>
          <cell r="E222" t="str">
            <v>x</v>
          </cell>
          <cell r="F222"/>
          <cell r="G222"/>
          <cell r="H222"/>
          <cell r="I222"/>
          <cell r="J222"/>
        </row>
        <row r="223">
          <cell r="A223"/>
          <cell r="B223"/>
          <cell r="C223">
            <v>214</v>
          </cell>
          <cell r="D223"/>
          <cell r="E223" t="str">
            <v>x</v>
          </cell>
          <cell r="F223"/>
          <cell r="G223"/>
          <cell r="H223"/>
          <cell r="I223"/>
          <cell r="J223"/>
        </row>
        <row r="224">
          <cell r="A224"/>
          <cell r="B224"/>
          <cell r="C224">
            <v>215</v>
          </cell>
          <cell r="D224"/>
          <cell r="E224" t="str">
            <v>x</v>
          </cell>
          <cell r="F224"/>
          <cell r="G224"/>
          <cell r="H224"/>
          <cell r="I224"/>
          <cell r="J224"/>
        </row>
        <row r="225">
          <cell r="A225"/>
          <cell r="B225"/>
          <cell r="C225">
            <v>216</v>
          </cell>
          <cell r="D225"/>
          <cell r="E225" t="str">
            <v>x</v>
          </cell>
          <cell r="F225"/>
          <cell r="G225"/>
          <cell r="H225"/>
          <cell r="I225"/>
          <cell r="J225"/>
        </row>
        <row r="226">
          <cell r="A226"/>
          <cell r="B226"/>
          <cell r="C226">
            <v>217</v>
          </cell>
          <cell r="D226"/>
          <cell r="E226" t="str">
            <v>x</v>
          </cell>
          <cell r="F226"/>
          <cell r="G226"/>
          <cell r="H226"/>
          <cell r="I226"/>
          <cell r="J226"/>
        </row>
        <row r="227">
          <cell r="A227"/>
          <cell r="B227"/>
          <cell r="C227">
            <v>218</v>
          </cell>
          <cell r="D227"/>
          <cell r="E227" t="str">
            <v>x</v>
          </cell>
          <cell r="F227"/>
          <cell r="G227"/>
          <cell r="H227"/>
          <cell r="I227"/>
          <cell r="J227"/>
        </row>
        <row r="228">
          <cell r="A228"/>
          <cell r="B228"/>
          <cell r="C228">
            <v>219</v>
          </cell>
          <cell r="D228"/>
          <cell r="E228" t="str">
            <v>x</v>
          </cell>
          <cell r="F228"/>
          <cell r="G228"/>
          <cell r="H228"/>
          <cell r="I228"/>
          <cell r="J228"/>
        </row>
        <row r="229">
          <cell r="A229"/>
          <cell r="B229"/>
          <cell r="C229">
            <v>220</v>
          </cell>
          <cell r="D229"/>
          <cell r="E229" t="str">
            <v>x</v>
          </cell>
          <cell r="F229"/>
          <cell r="G229"/>
          <cell r="H229"/>
          <cell r="I229"/>
          <cell r="J229"/>
        </row>
        <row r="230">
          <cell r="A230"/>
          <cell r="B230"/>
          <cell r="C230">
            <v>221</v>
          </cell>
          <cell r="D230"/>
          <cell r="E230" t="str">
            <v>x</v>
          </cell>
          <cell r="F230"/>
          <cell r="G230"/>
          <cell r="H230"/>
          <cell r="I230"/>
          <cell r="J230"/>
        </row>
        <row r="231">
          <cell r="A231"/>
          <cell r="B231"/>
          <cell r="C231">
            <v>222</v>
          </cell>
          <cell r="D231"/>
          <cell r="E231" t="str">
            <v>x</v>
          </cell>
          <cell r="F231"/>
          <cell r="G231"/>
          <cell r="H231"/>
          <cell r="I231"/>
          <cell r="J231"/>
        </row>
        <row r="232">
          <cell r="A232"/>
          <cell r="B232"/>
          <cell r="C232">
            <v>223</v>
          </cell>
          <cell r="D232"/>
          <cell r="E232" t="str">
            <v>x</v>
          </cell>
          <cell r="F232"/>
          <cell r="G232"/>
          <cell r="H232"/>
          <cell r="I232"/>
          <cell r="J232"/>
        </row>
        <row r="233">
          <cell r="A233"/>
          <cell r="B233"/>
          <cell r="C233">
            <v>224</v>
          </cell>
          <cell r="D233"/>
          <cell r="E233" t="str">
            <v>x</v>
          </cell>
          <cell r="F233"/>
          <cell r="G233"/>
          <cell r="H233"/>
          <cell r="I233"/>
          <cell r="J233"/>
        </row>
        <row r="234">
          <cell r="A234"/>
          <cell r="B234"/>
          <cell r="C234">
            <v>225</v>
          </cell>
          <cell r="D234"/>
          <cell r="E234" t="str">
            <v>x</v>
          </cell>
          <cell r="F234"/>
          <cell r="G234"/>
          <cell r="H234"/>
          <cell r="I234"/>
          <cell r="J234"/>
        </row>
        <row r="235">
          <cell r="A235"/>
          <cell r="B235"/>
          <cell r="C235">
            <v>226</v>
          </cell>
          <cell r="D235"/>
          <cell r="E235" t="str">
            <v>x</v>
          </cell>
          <cell r="F235"/>
          <cell r="G235"/>
          <cell r="H235"/>
          <cell r="I235"/>
          <cell r="J235"/>
        </row>
        <row r="236">
          <cell r="A236"/>
          <cell r="B236"/>
          <cell r="C236">
            <v>227</v>
          </cell>
          <cell r="D236"/>
          <cell r="E236" t="str">
            <v>x</v>
          </cell>
          <cell r="F236"/>
          <cell r="G236"/>
          <cell r="H236"/>
          <cell r="I236"/>
          <cell r="J236"/>
        </row>
        <row r="237">
          <cell r="A237"/>
          <cell r="B237"/>
          <cell r="C237">
            <v>228</v>
          </cell>
          <cell r="D237"/>
          <cell r="E237" t="str">
            <v>x</v>
          </cell>
          <cell r="F237"/>
          <cell r="G237"/>
          <cell r="H237"/>
          <cell r="I237"/>
          <cell r="J237"/>
        </row>
        <row r="238">
          <cell r="A238"/>
          <cell r="B238"/>
          <cell r="C238">
            <v>229</v>
          </cell>
          <cell r="D238"/>
          <cell r="E238" t="str">
            <v>x</v>
          </cell>
          <cell r="F238"/>
          <cell r="G238"/>
          <cell r="H238"/>
          <cell r="I238"/>
          <cell r="J238"/>
        </row>
        <row r="239">
          <cell r="A239"/>
          <cell r="B239"/>
          <cell r="C239">
            <v>230</v>
          </cell>
          <cell r="D239"/>
          <cell r="E239" t="str">
            <v>x</v>
          </cell>
          <cell r="F239"/>
          <cell r="G239"/>
          <cell r="H239"/>
          <cell r="I239"/>
          <cell r="J239"/>
        </row>
        <row r="240">
          <cell r="A240"/>
          <cell r="B240"/>
          <cell r="C240">
            <v>231</v>
          </cell>
          <cell r="D240"/>
          <cell r="E240" t="str">
            <v>x</v>
          </cell>
          <cell r="F240"/>
          <cell r="G240"/>
          <cell r="H240"/>
          <cell r="I240"/>
          <cell r="J240"/>
        </row>
        <row r="241">
          <cell r="A241"/>
          <cell r="B241"/>
          <cell r="C241">
            <v>232</v>
          </cell>
          <cell r="D241"/>
          <cell r="E241" t="str">
            <v>x</v>
          </cell>
          <cell r="F241"/>
          <cell r="G241"/>
          <cell r="H241"/>
          <cell r="I241"/>
          <cell r="J241"/>
        </row>
        <row r="242">
          <cell r="A242"/>
          <cell r="B242"/>
          <cell r="C242">
            <v>233</v>
          </cell>
          <cell r="D242"/>
          <cell r="E242" t="str">
            <v>x</v>
          </cell>
          <cell r="F242"/>
          <cell r="G242"/>
          <cell r="H242"/>
          <cell r="I242"/>
          <cell r="J242"/>
        </row>
        <row r="243">
          <cell r="A243"/>
          <cell r="B243"/>
          <cell r="C243">
            <v>234</v>
          </cell>
          <cell r="D243"/>
          <cell r="E243" t="str">
            <v>x</v>
          </cell>
          <cell r="F243"/>
          <cell r="G243"/>
          <cell r="H243"/>
          <cell r="I243"/>
          <cell r="J243"/>
        </row>
        <row r="244">
          <cell r="A244"/>
          <cell r="B244"/>
          <cell r="C244">
            <v>235</v>
          </cell>
          <cell r="D244"/>
          <cell r="E244" t="str">
            <v>x</v>
          </cell>
          <cell r="F244"/>
          <cell r="G244"/>
          <cell r="H244"/>
          <cell r="I244"/>
          <cell r="J244"/>
        </row>
        <row r="245">
          <cell r="A245"/>
          <cell r="B245"/>
          <cell r="C245">
            <v>236</v>
          </cell>
          <cell r="D245"/>
          <cell r="E245" t="str">
            <v>x</v>
          </cell>
          <cell r="F245"/>
          <cell r="G245"/>
          <cell r="H245"/>
          <cell r="I245"/>
          <cell r="J245"/>
        </row>
        <row r="246">
          <cell r="A246"/>
          <cell r="B246"/>
          <cell r="C246">
            <v>237</v>
          </cell>
          <cell r="D246"/>
          <cell r="E246" t="str">
            <v>x</v>
          </cell>
          <cell r="F246"/>
          <cell r="G246"/>
          <cell r="H246"/>
          <cell r="I246"/>
          <cell r="J246"/>
        </row>
        <row r="247">
          <cell r="A247"/>
          <cell r="B247"/>
          <cell r="C247">
            <v>238</v>
          </cell>
          <cell r="D247"/>
          <cell r="E247" t="str">
            <v>x</v>
          </cell>
          <cell r="F247"/>
          <cell r="G247"/>
          <cell r="H247"/>
          <cell r="I247"/>
          <cell r="J247"/>
        </row>
        <row r="248">
          <cell r="A248"/>
          <cell r="B248"/>
          <cell r="C248">
            <v>239</v>
          </cell>
          <cell r="D248"/>
          <cell r="E248" t="str">
            <v>x</v>
          </cell>
          <cell r="F248"/>
          <cell r="G248"/>
          <cell r="H248"/>
          <cell r="I248"/>
          <cell r="J248"/>
        </row>
        <row r="249">
          <cell r="A249"/>
          <cell r="B249"/>
          <cell r="C249">
            <v>240</v>
          </cell>
          <cell r="D249"/>
          <cell r="E249" t="str">
            <v>x</v>
          </cell>
          <cell r="F249"/>
          <cell r="G249"/>
          <cell r="H249"/>
          <cell r="I249"/>
          <cell r="J249"/>
        </row>
        <row r="250">
          <cell r="A250"/>
          <cell r="B250"/>
          <cell r="C250">
            <v>241</v>
          </cell>
          <cell r="D250"/>
          <cell r="E250" t="str">
            <v>x</v>
          </cell>
          <cell r="F250"/>
          <cell r="G250"/>
          <cell r="H250"/>
          <cell r="I250"/>
          <cell r="J250"/>
        </row>
        <row r="251">
          <cell r="A251"/>
          <cell r="B251"/>
          <cell r="C251">
            <v>242</v>
          </cell>
          <cell r="D251"/>
          <cell r="E251" t="str">
            <v>x</v>
          </cell>
          <cell r="F251"/>
          <cell r="G251"/>
          <cell r="H251"/>
          <cell r="I251"/>
          <cell r="J251"/>
        </row>
        <row r="252">
          <cell r="A252"/>
          <cell r="B252"/>
          <cell r="C252">
            <v>243</v>
          </cell>
          <cell r="D252"/>
          <cell r="E252" t="str">
            <v>x</v>
          </cell>
          <cell r="F252"/>
          <cell r="G252"/>
          <cell r="H252"/>
          <cell r="I252"/>
          <cell r="J252"/>
        </row>
        <row r="253">
          <cell r="A253"/>
          <cell r="B253"/>
          <cell r="C253">
            <v>244</v>
          </cell>
          <cell r="D253"/>
          <cell r="E253" t="str">
            <v>x</v>
          </cell>
          <cell r="F253"/>
          <cell r="G253"/>
          <cell r="H253"/>
          <cell r="I253"/>
          <cell r="J253"/>
        </row>
        <row r="254">
          <cell r="A254"/>
          <cell r="B254"/>
          <cell r="C254">
            <v>245</v>
          </cell>
          <cell r="D254"/>
          <cell r="E254" t="str">
            <v>x</v>
          </cell>
          <cell r="F254"/>
          <cell r="G254"/>
          <cell r="H254"/>
          <cell r="I254"/>
          <cell r="J254"/>
        </row>
        <row r="255">
          <cell r="A255"/>
          <cell r="B255"/>
          <cell r="C255">
            <v>246</v>
          </cell>
          <cell r="D255"/>
          <cell r="E255" t="str">
            <v>x</v>
          </cell>
          <cell r="F255"/>
          <cell r="G255"/>
          <cell r="H255"/>
          <cell r="I255"/>
          <cell r="J255"/>
        </row>
        <row r="256">
          <cell r="A256"/>
          <cell r="B256"/>
          <cell r="C256">
            <v>247</v>
          </cell>
          <cell r="D256"/>
          <cell r="E256" t="str">
            <v>x</v>
          </cell>
          <cell r="F256"/>
          <cell r="G256"/>
          <cell r="H256"/>
          <cell r="I256"/>
          <cell r="J256"/>
        </row>
        <row r="257">
          <cell r="A257"/>
          <cell r="B257"/>
          <cell r="C257">
            <v>248</v>
          </cell>
          <cell r="D257"/>
          <cell r="E257" t="str">
            <v>x</v>
          </cell>
          <cell r="F257"/>
          <cell r="G257"/>
          <cell r="H257"/>
          <cell r="I257"/>
          <cell r="J257"/>
        </row>
        <row r="258">
          <cell r="A258"/>
          <cell r="B258"/>
          <cell r="C258">
            <v>249</v>
          </cell>
          <cell r="D258"/>
          <cell r="E258" t="str">
            <v>x</v>
          </cell>
          <cell r="F258"/>
          <cell r="G258"/>
          <cell r="H258"/>
          <cell r="I258"/>
          <cell r="J258"/>
        </row>
        <row r="259">
          <cell r="A259"/>
          <cell r="B259"/>
          <cell r="C259">
            <v>250</v>
          </cell>
          <cell r="D259"/>
          <cell r="E259" t="str">
            <v>x</v>
          </cell>
          <cell r="F259"/>
          <cell r="G259"/>
          <cell r="H259"/>
          <cell r="I259"/>
          <cell r="J259"/>
        </row>
        <row r="260">
          <cell r="A260"/>
          <cell r="B260"/>
          <cell r="C260">
            <v>251</v>
          </cell>
          <cell r="D260"/>
          <cell r="E260" t="str">
            <v>x</v>
          </cell>
          <cell r="F260"/>
          <cell r="G260"/>
          <cell r="H260"/>
          <cell r="I260"/>
          <cell r="J260"/>
        </row>
        <row r="261">
          <cell r="A261"/>
          <cell r="B261"/>
          <cell r="C261">
            <v>252</v>
          </cell>
          <cell r="D261"/>
          <cell r="E261" t="str">
            <v>x</v>
          </cell>
          <cell r="F261"/>
          <cell r="G261"/>
          <cell r="H261"/>
          <cell r="I261"/>
          <cell r="J261"/>
        </row>
        <row r="262">
          <cell r="A262"/>
          <cell r="B262"/>
          <cell r="C262">
            <v>253</v>
          </cell>
          <cell r="D262"/>
          <cell r="E262" t="str">
            <v>x</v>
          </cell>
          <cell r="F262"/>
          <cell r="G262"/>
          <cell r="H262"/>
          <cell r="I262"/>
          <cell r="J262"/>
        </row>
        <row r="263">
          <cell r="A263"/>
          <cell r="B263"/>
          <cell r="C263">
            <v>254</v>
          </cell>
          <cell r="D263"/>
          <cell r="E263" t="str">
            <v>x</v>
          </cell>
          <cell r="F263"/>
          <cell r="G263"/>
          <cell r="H263"/>
          <cell r="I263"/>
          <cell r="J263"/>
        </row>
        <row r="264">
          <cell r="A264"/>
          <cell r="B264"/>
          <cell r="C264">
            <v>255</v>
          </cell>
          <cell r="D264"/>
          <cell r="E264" t="str">
            <v>x</v>
          </cell>
          <cell r="F264"/>
          <cell r="G264"/>
          <cell r="H264"/>
          <cell r="I264"/>
          <cell r="J264"/>
        </row>
        <row r="265">
          <cell r="A265"/>
          <cell r="B265"/>
          <cell r="C265">
            <v>256</v>
          </cell>
          <cell r="D265"/>
          <cell r="E265" t="str">
            <v>x</v>
          </cell>
          <cell r="F265"/>
          <cell r="G265"/>
          <cell r="H265"/>
          <cell r="I265"/>
          <cell r="J265"/>
        </row>
        <row r="266">
          <cell r="A266"/>
          <cell r="B266"/>
          <cell r="C266">
            <v>257</v>
          </cell>
          <cell r="D266"/>
          <cell r="E266" t="str">
            <v>x</v>
          </cell>
          <cell r="F266"/>
          <cell r="G266"/>
          <cell r="H266"/>
          <cell r="I266"/>
          <cell r="J266"/>
        </row>
        <row r="267">
          <cell r="A267"/>
          <cell r="B267"/>
          <cell r="C267">
            <v>258</v>
          </cell>
          <cell r="D267"/>
          <cell r="E267" t="str">
            <v>x</v>
          </cell>
          <cell r="F267"/>
          <cell r="G267"/>
          <cell r="H267"/>
          <cell r="I267"/>
          <cell r="J267"/>
        </row>
        <row r="268">
          <cell r="A268"/>
          <cell r="B268"/>
          <cell r="C268">
            <v>259</v>
          </cell>
          <cell r="D268"/>
          <cell r="E268" t="str">
            <v>x</v>
          </cell>
          <cell r="F268"/>
          <cell r="G268"/>
          <cell r="H268"/>
          <cell r="I268"/>
          <cell r="J268"/>
        </row>
        <row r="269">
          <cell r="A269"/>
          <cell r="B269"/>
          <cell r="C269">
            <v>260</v>
          </cell>
          <cell r="D269"/>
          <cell r="E269" t="str">
            <v>x</v>
          </cell>
          <cell r="F269"/>
          <cell r="G269"/>
          <cell r="H269"/>
          <cell r="I269"/>
          <cell r="J269"/>
        </row>
        <row r="270">
          <cell r="A270"/>
          <cell r="B270"/>
          <cell r="C270">
            <v>261</v>
          </cell>
          <cell r="D270"/>
          <cell r="E270" t="str">
            <v>x</v>
          </cell>
          <cell r="F270"/>
          <cell r="G270"/>
          <cell r="H270"/>
          <cell r="I270"/>
          <cell r="J270"/>
        </row>
        <row r="271">
          <cell r="A271"/>
          <cell r="B271"/>
          <cell r="C271">
            <v>262</v>
          </cell>
          <cell r="D271"/>
          <cell r="E271" t="str">
            <v>x</v>
          </cell>
          <cell r="F271"/>
          <cell r="G271"/>
          <cell r="H271"/>
          <cell r="I271"/>
          <cell r="J271"/>
        </row>
        <row r="272">
          <cell r="A272"/>
          <cell r="B272"/>
          <cell r="C272">
            <v>263</v>
          </cell>
          <cell r="D272"/>
          <cell r="E272" t="str">
            <v>x</v>
          </cell>
          <cell r="F272"/>
          <cell r="G272"/>
          <cell r="H272"/>
          <cell r="I272"/>
          <cell r="J272"/>
        </row>
        <row r="273">
          <cell r="A273"/>
          <cell r="B273"/>
          <cell r="C273">
            <v>264</v>
          </cell>
          <cell r="D273"/>
          <cell r="E273" t="str">
            <v>x</v>
          </cell>
          <cell r="F273"/>
          <cell r="G273"/>
          <cell r="H273"/>
          <cell r="I273"/>
          <cell r="J273"/>
        </row>
        <row r="274">
          <cell r="A274"/>
          <cell r="B274"/>
          <cell r="C274">
            <v>265</v>
          </cell>
          <cell r="D274"/>
          <cell r="E274" t="str">
            <v>x</v>
          </cell>
          <cell r="F274"/>
          <cell r="G274"/>
          <cell r="H274"/>
          <cell r="I274"/>
          <cell r="J274"/>
        </row>
        <row r="275">
          <cell r="A275"/>
          <cell r="B275"/>
          <cell r="C275">
            <v>266</v>
          </cell>
          <cell r="D275"/>
          <cell r="E275" t="str">
            <v>x</v>
          </cell>
          <cell r="F275"/>
          <cell r="G275"/>
          <cell r="H275"/>
          <cell r="I275"/>
          <cell r="J275"/>
        </row>
        <row r="276">
          <cell r="A276"/>
          <cell r="B276"/>
          <cell r="C276">
            <v>267</v>
          </cell>
          <cell r="D276"/>
          <cell r="E276" t="str">
            <v>x</v>
          </cell>
          <cell r="F276"/>
          <cell r="G276"/>
          <cell r="H276"/>
          <cell r="I276"/>
          <cell r="J276"/>
        </row>
        <row r="277">
          <cell r="A277"/>
          <cell r="B277"/>
          <cell r="C277">
            <v>268</v>
          </cell>
          <cell r="D277"/>
          <cell r="E277" t="str">
            <v>x</v>
          </cell>
          <cell r="F277"/>
          <cell r="G277"/>
          <cell r="H277"/>
          <cell r="I277"/>
          <cell r="J277"/>
        </row>
        <row r="278">
          <cell r="A278"/>
          <cell r="B278"/>
          <cell r="C278">
            <v>269</v>
          </cell>
          <cell r="D278"/>
          <cell r="E278" t="str">
            <v>x</v>
          </cell>
          <cell r="F278"/>
          <cell r="G278"/>
          <cell r="H278"/>
          <cell r="I278"/>
          <cell r="J278"/>
        </row>
        <row r="279">
          <cell r="A279"/>
          <cell r="B279"/>
          <cell r="C279">
            <v>270</v>
          </cell>
          <cell r="D279"/>
          <cell r="E279" t="str">
            <v>x</v>
          </cell>
          <cell r="F279"/>
          <cell r="G279"/>
          <cell r="H279"/>
          <cell r="I279"/>
          <cell r="J279"/>
        </row>
        <row r="280">
          <cell r="A280"/>
          <cell r="B280"/>
          <cell r="C280">
            <v>271</v>
          </cell>
          <cell r="D280"/>
          <cell r="E280" t="str">
            <v>x</v>
          </cell>
          <cell r="F280"/>
          <cell r="G280"/>
          <cell r="H280"/>
          <cell r="I280"/>
          <cell r="J280"/>
        </row>
        <row r="281">
          <cell r="A281"/>
          <cell r="B281"/>
          <cell r="C281">
            <v>272</v>
          </cell>
          <cell r="D281"/>
          <cell r="E281" t="str">
            <v>x</v>
          </cell>
          <cell r="F281"/>
          <cell r="G281"/>
          <cell r="H281"/>
          <cell r="I281"/>
          <cell r="J281"/>
        </row>
        <row r="282">
          <cell r="A282"/>
          <cell r="B282"/>
          <cell r="C282">
            <v>273</v>
          </cell>
          <cell r="D282"/>
          <cell r="E282" t="str">
            <v>x</v>
          </cell>
          <cell r="F282"/>
          <cell r="G282"/>
          <cell r="H282"/>
          <cell r="I282"/>
          <cell r="J282"/>
        </row>
        <row r="283">
          <cell r="A283"/>
          <cell r="B283"/>
          <cell r="C283">
            <v>274</v>
          </cell>
          <cell r="D283"/>
          <cell r="E283" t="str">
            <v>x</v>
          </cell>
          <cell r="F283"/>
          <cell r="G283"/>
          <cell r="H283"/>
          <cell r="I283"/>
          <cell r="J283"/>
        </row>
        <row r="284">
          <cell r="A284"/>
          <cell r="B284"/>
          <cell r="C284">
            <v>275</v>
          </cell>
          <cell r="D284"/>
          <cell r="E284" t="str">
            <v>x</v>
          </cell>
          <cell r="F284"/>
          <cell r="G284"/>
          <cell r="H284"/>
          <cell r="I284"/>
          <cell r="J284"/>
        </row>
        <row r="285">
          <cell r="A285"/>
          <cell r="B285"/>
          <cell r="C285">
            <v>276</v>
          </cell>
          <cell r="D285"/>
          <cell r="E285" t="str">
            <v>x</v>
          </cell>
          <cell r="F285"/>
          <cell r="G285"/>
          <cell r="H285"/>
          <cell r="I285"/>
          <cell r="J285"/>
        </row>
        <row r="286">
          <cell r="A286"/>
          <cell r="B286"/>
          <cell r="C286">
            <v>277</v>
          </cell>
          <cell r="D286"/>
          <cell r="E286" t="str">
            <v>x</v>
          </cell>
          <cell r="F286"/>
          <cell r="G286"/>
          <cell r="H286"/>
          <cell r="I286"/>
          <cell r="J286"/>
        </row>
        <row r="287">
          <cell r="A287"/>
          <cell r="B287"/>
          <cell r="C287">
            <v>278</v>
          </cell>
          <cell r="D287"/>
          <cell r="E287" t="str">
            <v>x</v>
          </cell>
          <cell r="F287"/>
          <cell r="G287"/>
          <cell r="H287"/>
          <cell r="I287"/>
          <cell r="J287"/>
        </row>
        <row r="288">
          <cell r="A288"/>
          <cell r="B288"/>
          <cell r="C288">
            <v>279</v>
          </cell>
          <cell r="D288"/>
          <cell r="E288" t="str">
            <v>x</v>
          </cell>
          <cell r="F288"/>
          <cell r="G288"/>
          <cell r="H288"/>
          <cell r="I288"/>
          <cell r="J288"/>
        </row>
        <row r="289">
          <cell r="A289"/>
          <cell r="B289"/>
          <cell r="C289">
            <v>280</v>
          </cell>
          <cell r="D289"/>
          <cell r="E289" t="str">
            <v>x</v>
          </cell>
          <cell r="F289"/>
          <cell r="G289"/>
          <cell r="H289"/>
          <cell r="I289"/>
          <cell r="J289"/>
        </row>
        <row r="290">
          <cell r="A290"/>
          <cell r="B290"/>
          <cell r="C290">
            <v>281</v>
          </cell>
          <cell r="D290"/>
          <cell r="E290" t="str">
            <v>x</v>
          </cell>
          <cell r="F290"/>
          <cell r="G290"/>
          <cell r="H290"/>
          <cell r="I290"/>
          <cell r="J290"/>
        </row>
        <row r="291">
          <cell r="A291"/>
          <cell r="B291"/>
          <cell r="C291">
            <v>282</v>
          </cell>
          <cell r="D291"/>
          <cell r="E291" t="str">
            <v>x</v>
          </cell>
          <cell r="F291"/>
          <cell r="G291"/>
          <cell r="H291"/>
          <cell r="I291"/>
          <cell r="J291"/>
        </row>
        <row r="292">
          <cell r="A292"/>
          <cell r="B292"/>
          <cell r="C292">
            <v>283</v>
          </cell>
          <cell r="D292"/>
          <cell r="E292" t="str">
            <v>x</v>
          </cell>
          <cell r="F292"/>
          <cell r="G292"/>
          <cell r="H292"/>
          <cell r="I292"/>
          <cell r="J292"/>
        </row>
        <row r="293">
          <cell r="A293"/>
          <cell r="B293"/>
          <cell r="C293">
            <v>284</v>
          </cell>
          <cell r="D293"/>
          <cell r="E293" t="str">
            <v>x</v>
          </cell>
          <cell r="F293"/>
          <cell r="G293"/>
          <cell r="H293"/>
          <cell r="I293"/>
          <cell r="J293"/>
        </row>
        <row r="294">
          <cell r="A294"/>
          <cell r="B294"/>
          <cell r="C294">
            <v>285</v>
          </cell>
          <cell r="D294"/>
          <cell r="E294" t="str">
            <v>x</v>
          </cell>
          <cell r="F294"/>
          <cell r="G294"/>
          <cell r="H294"/>
          <cell r="I294"/>
          <cell r="J294"/>
        </row>
        <row r="295">
          <cell r="A295"/>
          <cell r="B295"/>
          <cell r="C295">
            <v>286</v>
          </cell>
          <cell r="D295"/>
          <cell r="E295" t="str">
            <v>x</v>
          </cell>
          <cell r="F295"/>
          <cell r="G295"/>
          <cell r="H295"/>
          <cell r="I295"/>
          <cell r="J295"/>
        </row>
        <row r="296">
          <cell r="A296"/>
          <cell r="B296"/>
          <cell r="C296">
            <v>287</v>
          </cell>
          <cell r="D296"/>
          <cell r="E296" t="str">
            <v>x</v>
          </cell>
          <cell r="F296"/>
          <cell r="G296"/>
          <cell r="H296"/>
          <cell r="I296"/>
          <cell r="J296"/>
        </row>
        <row r="297">
          <cell r="A297"/>
          <cell r="B297"/>
          <cell r="C297">
            <v>288</v>
          </cell>
          <cell r="D297"/>
          <cell r="E297" t="str">
            <v>x</v>
          </cell>
          <cell r="F297"/>
          <cell r="G297"/>
          <cell r="H297"/>
          <cell r="I297"/>
          <cell r="J297"/>
        </row>
        <row r="298">
          <cell r="A298"/>
          <cell r="B298"/>
          <cell r="C298">
            <v>289</v>
          </cell>
          <cell r="D298"/>
          <cell r="E298" t="str">
            <v>x</v>
          </cell>
          <cell r="F298"/>
          <cell r="G298"/>
          <cell r="H298"/>
          <cell r="I298"/>
          <cell r="J298"/>
        </row>
        <row r="299">
          <cell r="A299"/>
          <cell r="B299"/>
          <cell r="C299">
            <v>290</v>
          </cell>
          <cell r="D299"/>
          <cell r="E299" t="str">
            <v>x</v>
          </cell>
          <cell r="F299"/>
          <cell r="G299"/>
          <cell r="H299"/>
          <cell r="I299"/>
          <cell r="J299"/>
        </row>
        <row r="300">
          <cell r="A300"/>
          <cell r="B300"/>
          <cell r="C300">
            <v>291</v>
          </cell>
          <cell r="D300"/>
          <cell r="E300" t="str">
            <v>x</v>
          </cell>
          <cell r="F300"/>
          <cell r="G300"/>
          <cell r="H300"/>
          <cell r="I300"/>
          <cell r="J300"/>
        </row>
        <row r="301">
          <cell r="A301"/>
          <cell r="B301"/>
          <cell r="C301">
            <v>292</v>
          </cell>
          <cell r="D301"/>
          <cell r="E301" t="str">
            <v>x</v>
          </cell>
          <cell r="F301"/>
          <cell r="G301"/>
          <cell r="H301"/>
          <cell r="I301"/>
          <cell r="J301"/>
        </row>
        <row r="302">
          <cell r="A302"/>
          <cell r="B302"/>
          <cell r="C302">
            <v>293</v>
          </cell>
          <cell r="D302"/>
          <cell r="E302" t="str">
            <v>x</v>
          </cell>
          <cell r="F302"/>
          <cell r="G302"/>
          <cell r="H302"/>
          <cell r="I302"/>
          <cell r="J302"/>
        </row>
        <row r="303">
          <cell r="A303"/>
          <cell r="B303"/>
          <cell r="C303">
            <v>294</v>
          </cell>
          <cell r="D303"/>
          <cell r="E303" t="str">
            <v>x</v>
          </cell>
          <cell r="F303"/>
          <cell r="G303"/>
          <cell r="H303"/>
          <cell r="I303"/>
          <cell r="J303"/>
        </row>
        <row r="304">
          <cell r="A304"/>
          <cell r="B304"/>
          <cell r="C304">
            <v>295</v>
          </cell>
          <cell r="D304"/>
          <cell r="E304" t="str">
            <v>x</v>
          </cell>
          <cell r="F304"/>
          <cell r="G304"/>
          <cell r="H304"/>
          <cell r="I304"/>
          <cell r="J304"/>
        </row>
        <row r="305">
          <cell r="A305"/>
          <cell r="B305"/>
          <cell r="C305">
            <v>296</v>
          </cell>
          <cell r="D305"/>
          <cell r="E305" t="str">
            <v>x</v>
          </cell>
          <cell r="F305"/>
          <cell r="G305"/>
          <cell r="H305"/>
          <cell r="I305"/>
          <cell r="J305"/>
        </row>
        <row r="306">
          <cell r="A306"/>
          <cell r="B306"/>
          <cell r="C306">
            <v>297</v>
          </cell>
          <cell r="D306"/>
          <cell r="E306" t="str">
            <v>x</v>
          </cell>
          <cell r="F306"/>
          <cell r="G306"/>
          <cell r="H306"/>
          <cell r="I306"/>
          <cell r="J306"/>
        </row>
        <row r="307">
          <cell r="A307"/>
          <cell r="B307"/>
          <cell r="C307">
            <v>298</v>
          </cell>
          <cell r="D307"/>
          <cell r="E307" t="str">
            <v>x</v>
          </cell>
          <cell r="F307"/>
          <cell r="G307"/>
          <cell r="H307"/>
          <cell r="I307"/>
          <cell r="J307"/>
        </row>
        <row r="308">
          <cell r="A308"/>
          <cell r="B308"/>
          <cell r="C308">
            <v>299</v>
          </cell>
          <cell r="D308"/>
          <cell r="E308" t="str">
            <v>x</v>
          </cell>
          <cell r="F308"/>
          <cell r="G308"/>
          <cell r="H308"/>
          <cell r="I308"/>
          <cell r="J308"/>
        </row>
        <row r="309">
          <cell r="A309"/>
          <cell r="B309"/>
          <cell r="C309">
            <v>300</v>
          </cell>
          <cell r="D309"/>
          <cell r="E309" t="str">
            <v>x</v>
          </cell>
          <cell r="F309"/>
          <cell r="G309"/>
          <cell r="H309"/>
          <cell r="I309"/>
          <cell r="J309"/>
        </row>
        <row r="310">
          <cell r="A310"/>
          <cell r="B310"/>
          <cell r="C310">
            <v>301</v>
          </cell>
          <cell r="D310"/>
          <cell r="E310" t="str">
            <v>x</v>
          </cell>
          <cell r="F310"/>
          <cell r="G310"/>
          <cell r="H310"/>
          <cell r="I310"/>
          <cell r="J310"/>
        </row>
        <row r="311">
          <cell r="A311"/>
          <cell r="B311"/>
          <cell r="C311">
            <v>302</v>
          </cell>
          <cell r="D311"/>
          <cell r="E311" t="str">
            <v>x</v>
          </cell>
          <cell r="F311"/>
          <cell r="G311"/>
          <cell r="H311"/>
          <cell r="I311"/>
          <cell r="J311"/>
        </row>
        <row r="312">
          <cell r="A312"/>
          <cell r="B312"/>
          <cell r="C312">
            <v>303</v>
          </cell>
          <cell r="D312"/>
          <cell r="E312" t="str">
            <v>x</v>
          </cell>
          <cell r="F312"/>
          <cell r="G312"/>
          <cell r="H312"/>
          <cell r="I312"/>
          <cell r="J312"/>
        </row>
        <row r="313">
          <cell r="A313"/>
          <cell r="B313"/>
          <cell r="C313">
            <v>304</v>
          </cell>
          <cell r="D313"/>
          <cell r="E313" t="str">
            <v>x</v>
          </cell>
          <cell r="F313"/>
          <cell r="G313"/>
          <cell r="H313"/>
          <cell r="I313"/>
          <cell r="J313"/>
        </row>
        <row r="314">
          <cell r="A314"/>
          <cell r="B314"/>
          <cell r="C314">
            <v>305</v>
          </cell>
          <cell r="D314"/>
          <cell r="E314" t="str">
            <v>x</v>
          </cell>
          <cell r="F314"/>
          <cell r="G314"/>
          <cell r="H314"/>
          <cell r="I314"/>
          <cell r="J314"/>
        </row>
        <row r="315">
          <cell r="A315"/>
          <cell r="B315"/>
          <cell r="C315">
            <v>306</v>
          </cell>
          <cell r="D315"/>
          <cell r="E315" t="str">
            <v>x</v>
          </cell>
          <cell r="F315"/>
          <cell r="G315"/>
          <cell r="H315"/>
          <cell r="I315"/>
          <cell r="J315"/>
        </row>
        <row r="316">
          <cell r="A316"/>
          <cell r="B316"/>
          <cell r="C316">
            <v>307</v>
          </cell>
          <cell r="D316"/>
          <cell r="E316" t="str">
            <v>x</v>
          </cell>
          <cell r="F316"/>
          <cell r="G316"/>
          <cell r="H316"/>
          <cell r="I316"/>
          <cell r="J316"/>
        </row>
        <row r="317">
          <cell r="A317"/>
          <cell r="B317"/>
          <cell r="C317">
            <v>308</v>
          </cell>
          <cell r="D317"/>
          <cell r="E317" t="str">
            <v>x</v>
          </cell>
          <cell r="F317"/>
          <cell r="G317"/>
          <cell r="H317"/>
          <cell r="I317"/>
          <cell r="J317"/>
        </row>
        <row r="318">
          <cell r="A318"/>
          <cell r="B318"/>
          <cell r="C318">
            <v>309</v>
          </cell>
          <cell r="D318"/>
          <cell r="E318" t="str">
            <v>x</v>
          </cell>
          <cell r="F318"/>
          <cell r="G318"/>
          <cell r="H318"/>
          <cell r="I318"/>
          <cell r="J318"/>
        </row>
        <row r="319">
          <cell r="A319"/>
          <cell r="B319"/>
          <cell r="C319">
            <v>310</v>
          </cell>
          <cell r="D319"/>
          <cell r="E319" t="str">
            <v>x</v>
          </cell>
          <cell r="F319"/>
          <cell r="G319"/>
          <cell r="H319"/>
          <cell r="I319"/>
          <cell r="J319"/>
        </row>
        <row r="320">
          <cell r="A320"/>
          <cell r="B320"/>
          <cell r="C320">
            <v>311</v>
          </cell>
          <cell r="D320"/>
          <cell r="E320" t="str">
            <v>x</v>
          </cell>
          <cell r="F320"/>
          <cell r="G320"/>
          <cell r="H320"/>
          <cell r="I320"/>
          <cell r="J320"/>
        </row>
        <row r="321">
          <cell r="A321"/>
          <cell r="B321"/>
          <cell r="C321">
            <v>312</v>
          </cell>
          <cell r="D321"/>
          <cell r="E321" t="str">
            <v>x</v>
          </cell>
          <cell r="F321"/>
          <cell r="G321"/>
          <cell r="H321"/>
          <cell r="I321"/>
          <cell r="J321"/>
        </row>
        <row r="322">
          <cell r="A322"/>
          <cell r="B322"/>
          <cell r="C322">
            <v>313</v>
          </cell>
          <cell r="D322"/>
          <cell r="E322" t="str">
            <v>x</v>
          </cell>
          <cell r="F322"/>
          <cell r="G322"/>
          <cell r="H322"/>
          <cell r="I322"/>
          <cell r="J322"/>
        </row>
        <row r="323">
          <cell r="A323"/>
          <cell r="B323"/>
          <cell r="C323">
            <v>314</v>
          </cell>
          <cell r="D323"/>
          <cell r="E323" t="str">
            <v>x</v>
          </cell>
          <cell r="F323"/>
          <cell r="G323"/>
          <cell r="H323"/>
          <cell r="I323"/>
          <cell r="J323"/>
        </row>
        <row r="324">
          <cell r="A324"/>
          <cell r="B324"/>
          <cell r="C324">
            <v>315</v>
          </cell>
          <cell r="D324"/>
          <cell r="E324" t="str">
            <v>x</v>
          </cell>
          <cell r="F324"/>
          <cell r="G324"/>
          <cell r="H324"/>
          <cell r="I324"/>
          <cell r="J324"/>
        </row>
        <row r="325">
          <cell r="A325"/>
          <cell r="B325"/>
          <cell r="C325">
            <v>316</v>
          </cell>
          <cell r="D325"/>
          <cell r="E325" t="str">
            <v>x</v>
          </cell>
          <cell r="F325"/>
          <cell r="G325"/>
          <cell r="H325"/>
          <cell r="I325"/>
          <cell r="J325"/>
        </row>
        <row r="326">
          <cell r="A326"/>
          <cell r="B326"/>
          <cell r="C326">
            <v>317</v>
          </cell>
          <cell r="D326"/>
          <cell r="E326" t="str">
            <v>x</v>
          </cell>
          <cell r="F326"/>
          <cell r="G326"/>
          <cell r="H326"/>
          <cell r="I326"/>
          <cell r="J326"/>
        </row>
        <row r="327">
          <cell r="A327"/>
          <cell r="B327"/>
          <cell r="C327">
            <v>318</v>
          </cell>
          <cell r="D327"/>
          <cell r="E327" t="str">
            <v>x</v>
          </cell>
          <cell r="F327"/>
          <cell r="G327"/>
          <cell r="H327"/>
          <cell r="I327"/>
          <cell r="J327"/>
        </row>
        <row r="328">
          <cell r="A328"/>
          <cell r="B328"/>
          <cell r="C328">
            <v>319</v>
          </cell>
          <cell r="D328"/>
          <cell r="E328" t="str">
            <v>x</v>
          </cell>
          <cell r="F328"/>
          <cell r="G328"/>
          <cell r="H328"/>
          <cell r="I328"/>
          <cell r="J328"/>
        </row>
        <row r="329">
          <cell r="A329"/>
          <cell r="B329"/>
          <cell r="C329">
            <v>320</v>
          </cell>
          <cell r="D329"/>
          <cell r="E329" t="str">
            <v>x</v>
          </cell>
          <cell r="F329"/>
          <cell r="G329"/>
          <cell r="H329"/>
          <cell r="I329"/>
          <cell r="J329"/>
        </row>
        <row r="330">
          <cell r="A330"/>
          <cell r="B330"/>
          <cell r="C330">
            <v>321</v>
          </cell>
          <cell r="D330"/>
          <cell r="E330" t="str">
            <v>x</v>
          </cell>
          <cell r="F330"/>
          <cell r="G330"/>
          <cell r="H330"/>
          <cell r="I330"/>
          <cell r="J330"/>
        </row>
        <row r="331">
          <cell r="A331"/>
          <cell r="B331"/>
          <cell r="C331">
            <v>322</v>
          </cell>
          <cell r="D331"/>
          <cell r="E331" t="str">
            <v>x</v>
          </cell>
          <cell r="F331"/>
          <cell r="G331"/>
          <cell r="H331"/>
          <cell r="I331"/>
          <cell r="J331"/>
        </row>
        <row r="332">
          <cell r="A332"/>
          <cell r="B332"/>
          <cell r="C332">
            <v>323</v>
          </cell>
          <cell r="D332"/>
          <cell r="E332" t="str">
            <v>x</v>
          </cell>
          <cell r="F332"/>
          <cell r="G332"/>
          <cell r="H332"/>
          <cell r="I332"/>
          <cell r="J332"/>
        </row>
        <row r="333">
          <cell r="A333"/>
          <cell r="B333"/>
          <cell r="C333">
            <v>324</v>
          </cell>
          <cell r="D333"/>
          <cell r="E333" t="str">
            <v>x</v>
          </cell>
          <cell r="F333"/>
          <cell r="G333"/>
          <cell r="H333"/>
          <cell r="I333"/>
          <cell r="J333"/>
        </row>
        <row r="334">
          <cell r="A334"/>
          <cell r="B334"/>
          <cell r="C334">
            <v>325</v>
          </cell>
          <cell r="D334"/>
          <cell r="E334" t="str">
            <v>x</v>
          </cell>
          <cell r="F334"/>
          <cell r="G334"/>
          <cell r="H334"/>
          <cell r="I334"/>
          <cell r="J334"/>
        </row>
        <row r="335">
          <cell r="A335"/>
          <cell r="B335"/>
          <cell r="C335">
            <v>326</v>
          </cell>
          <cell r="D335"/>
          <cell r="E335" t="str">
            <v>x</v>
          </cell>
          <cell r="F335"/>
          <cell r="G335"/>
          <cell r="H335"/>
          <cell r="I335"/>
          <cell r="J335"/>
        </row>
        <row r="336">
          <cell r="A336"/>
          <cell r="B336"/>
          <cell r="C336">
            <v>327</v>
          </cell>
          <cell r="D336"/>
          <cell r="E336" t="str">
            <v>x</v>
          </cell>
          <cell r="F336"/>
          <cell r="G336"/>
          <cell r="H336"/>
          <cell r="I336"/>
          <cell r="J336"/>
        </row>
        <row r="337">
          <cell r="A337"/>
          <cell r="B337"/>
          <cell r="C337">
            <v>328</v>
          </cell>
          <cell r="D337"/>
          <cell r="E337" t="str">
            <v>x</v>
          </cell>
          <cell r="F337"/>
          <cell r="G337"/>
          <cell r="H337"/>
          <cell r="I337"/>
          <cell r="J337"/>
        </row>
        <row r="338">
          <cell r="A338"/>
          <cell r="B338"/>
          <cell r="C338">
            <v>329</v>
          </cell>
          <cell r="D338"/>
          <cell r="E338" t="str">
            <v>x</v>
          </cell>
          <cell r="F338"/>
          <cell r="G338"/>
          <cell r="H338"/>
          <cell r="I338"/>
          <cell r="J338"/>
        </row>
        <row r="339">
          <cell r="A339"/>
          <cell r="B339"/>
          <cell r="C339">
            <v>330</v>
          </cell>
          <cell r="D339"/>
          <cell r="E339" t="str">
            <v>x</v>
          </cell>
          <cell r="F339"/>
          <cell r="G339"/>
          <cell r="H339"/>
          <cell r="I339"/>
          <cell r="J339"/>
        </row>
        <row r="340">
          <cell r="A340"/>
          <cell r="B340"/>
          <cell r="C340">
            <v>331</v>
          </cell>
          <cell r="D340"/>
          <cell r="E340" t="str">
            <v>x</v>
          </cell>
          <cell r="F340"/>
          <cell r="G340"/>
          <cell r="H340"/>
          <cell r="I340"/>
          <cell r="J340"/>
        </row>
        <row r="341">
          <cell r="A341"/>
          <cell r="B341"/>
          <cell r="C341">
            <v>332</v>
          </cell>
          <cell r="D341"/>
          <cell r="E341" t="str">
            <v>x</v>
          </cell>
          <cell r="F341"/>
          <cell r="G341"/>
          <cell r="H341"/>
          <cell r="I341"/>
          <cell r="J341"/>
        </row>
        <row r="342">
          <cell r="A342"/>
          <cell r="B342"/>
          <cell r="C342">
            <v>333</v>
          </cell>
          <cell r="D342"/>
          <cell r="E342" t="str">
            <v>x</v>
          </cell>
          <cell r="F342"/>
          <cell r="G342"/>
          <cell r="H342"/>
          <cell r="I342"/>
          <cell r="J342"/>
        </row>
        <row r="343">
          <cell r="A343"/>
          <cell r="B343"/>
          <cell r="C343">
            <v>334</v>
          </cell>
          <cell r="D343"/>
          <cell r="E343" t="str">
            <v>x</v>
          </cell>
          <cell r="F343"/>
          <cell r="G343"/>
          <cell r="H343"/>
          <cell r="I343"/>
          <cell r="J343"/>
        </row>
        <row r="344">
          <cell r="A344"/>
          <cell r="B344"/>
          <cell r="C344">
            <v>335</v>
          </cell>
          <cell r="D344"/>
          <cell r="E344" t="str">
            <v>x</v>
          </cell>
          <cell r="F344"/>
          <cell r="G344"/>
          <cell r="H344"/>
          <cell r="I344"/>
          <cell r="J344"/>
        </row>
        <row r="345">
          <cell r="A345"/>
          <cell r="B345"/>
          <cell r="C345">
            <v>336</v>
          </cell>
          <cell r="D345"/>
          <cell r="E345" t="str">
            <v>x</v>
          </cell>
          <cell r="F345"/>
          <cell r="G345"/>
          <cell r="H345"/>
          <cell r="I345"/>
          <cell r="J345"/>
        </row>
        <row r="346">
          <cell r="A346"/>
          <cell r="B346"/>
          <cell r="C346">
            <v>337</v>
          </cell>
          <cell r="D346"/>
          <cell r="E346" t="str">
            <v>x</v>
          </cell>
          <cell r="F346"/>
          <cell r="G346"/>
          <cell r="H346"/>
          <cell r="I346"/>
          <cell r="J346"/>
        </row>
        <row r="347">
          <cell r="A347"/>
          <cell r="B347"/>
          <cell r="C347">
            <v>338</v>
          </cell>
          <cell r="D347"/>
          <cell r="E347" t="str">
            <v>x</v>
          </cell>
          <cell r="F347"/>
          <cell r="G347"/>
          <cell r="H347"/>
          <cell r="I347"/>
          <cell r="J347"/>
        </row>
        <row r="348">
          <cell r="A348"/>
          <cell r="B348"/>
          <cell r="C348">
            <v>339</v>
          </cell>
          <cell r="D348"/>
          <cell r="E348" t="str">
            <v>x</v>
          </cell>
          <cell r="F348"/>
          <cell r="G348"/>
          <cell r="H348"/>
          <cell r="I348"/>
          <cell r="J348"/>
        </row>
        <row r="349">
          <cell r="A349"/>
          <cell r="B349"/>
          <cell r="C349">
            <v>340</v>
          </cell>
          <cell r="D349"/>
          <cell r="E349" t="str">
            <v>x</v>
          </cell>
          <cell r="F349"/>
          <cell r="G349"/>
          <cell r="H349"/>
          <cell r="I349"/>
          <cell r="J349"/>
        </row>
        <row r="350">
          <cell r="A350"/>
          <cell r="B350"/>
          <cell r="C350">
            <v>341</v>
          </cell>
          <cell r="D350"/>
          <cell r="E350" t="str">
            <v>x</v>
          </cell>
          <cell r="F350"/>
          <cell r="G350"/>
          <cell r="H350"/>
          <cell r="I350"/>
          <cell r="J350"/>
        </row>
        <row r="351">
          <cell r="A351"/>
          <cell r="B351"/>
          <cell r="C351">
            <v>342</v>
          </cell>
          <cell r="D351"/>
          <cell r="E351" t="str">
            <v>x</v>
          </cell>
          <cell r="F351"/>
          <cell r="G351"/>
          <cell r="H351"/>
          <cell r="I351"/>
          <cell r="J351"/>
        </row>
        <row r="352">
          <cell r="A352"/>
          <cell r="B352"/>
          <cell r="C352">
            <v>343</v>
          </cell>
          <cell r="D352"/>
          <cell r="E352" t="str">
            <v>x</v>
          </cell>
          <cell r="F352"/>
          <cell r="G352"/>
          <cell r="H352"/>
          <cell r="I352"/>
          <cell r="J352"/>
        </row>
        <row r="353">
          <cell r="A353"/>
          <cell r="B353"/>
          <cell r="C353">
            <v>344</v>
          </cell>
          <cell r="D353"/>
          <cell r="E353" t="str">
            <v>x</v>
          </cell>
          <cell r="F353"/>
          <cell r="G353"/>
          <cell r="H353"/>
          <cell r="I353"/>
          <cell r="J353"/>
        </row>
        <row r="354">
          <cell r="A354"/>
          <cell r="B354"/>
          <cell r="C354">
            <v>345</v>
          </cell>
          <cell r="D354"/>
          <cell r="E354" t="str">
            <v>x</v>
          </cell>
          <cell r="F354"/>
          <cell r="G354"/>
          <cell r="H354"/>
          <cell r="I354"/>
          <cell r="J354"/>
        </row>
        <row r="355">
          <cell r="A355"/>
          <cell r="B355"/>
          <cell r="C355">
            <v>346</v>
          </cell>
          <cell r="D355"/>
          <cell r="E355" t="str">
            <v>x</v>
          </cell>
          <cell r="F355"/>
          <cell r="G355"/>
          <cell r="H355"/>
          <cell r="I355"/>
          <cell r="J355"/>
        </row>
        <row r="356">
          <cell r="A356"/>
          <cell r="B356"/>
          <cell r="C356">
            <v>347</v>
          </cell>
          <cell r="D356"/>
          <cell r="E356" t="str">
            <v>x</v>
          </cell>
          <cell r="F356"/>
          <cell r="G356"/>
          <cell r="H356"/>
          <cell r="I356"/>
          <cell r="J356"/>
        </row>
        <row r="357">
          <cell r="A357"/>
          <cell r="B357"/>
          <cell r="C357">
            <v>348</v>
          </cell>
          <cell r="D357"/>
          <cell r="E357" t="str">
            <v>x</v>
          </cell>
          <cell r="F357"/>
          <cell r="G357"/>
          <cell r="H357"/>
          <cell r="I357"/>
          <cell r="J357"/>
        </row>
        <row r="358">
          <cell r="A358"/>
          <cell r="B358"/>
          <cell r="C358">
            <v>349</v>
          </cell>
          <cell r="D358"/>
          <cell r="E358" t="str">
            <v>x</v>
          </cell>
          <cell r="F358"/>
          <cell r="G358"/>
          <cell r="H358"/>
          <cell r="I358"/>
          <cell r="J358"/>
        </row>
        <row r="359">
          <cell r="A359"/>
          <cell r="B359"/>
          <cell r="C359">
            <v>350</v>
          </cell>
          <cell r="D359"/>
          <cell r="E359" t="str">
            <v>x</v>
          </cell>
          <cell r="F359"/>
          <cell r="G359"/>
          <cell r="H359"/>
          <cell r="I359"/>
          <cell r="J359"/>
        </row>
        <row r="360">
          <cell r="A360"/>
          <cell r="B360"/>
          <cell r="C360">
            <v>351</v>
          </cell>
          <cell r="D360"/>
          <cell r="E360" t="str">
            <v>x</v>
          </cell>
          <cell r="F360"/>
          <cell r="G360"/>
          <cell r="H360"/>
          <cell r="I360"/>
          <cell r="J360"/>
        </row>
        <row r="361">
          <cell r="A361"/>
          <cell r="B361"/>
          <cell r="C361">
            <v>352</v>
          </cell>
          <cell r="D361"/>
          <cell r="E361" t="str">
            <v>x</v>
          </cell>
          <cell r="F361"/>
          <cell r="G361"/>
          <cell r="H361"/>
          <cell r="I361"/>
          <cell r="J361"/>
        </row>
        <row r="362">
          <cell r="A362"/>
          <cell r="B362"/>
          <cell r="C362">
            <v>353</v>
          </cell>
          <cell r="D362"/>
          <cell r="E362" t="str">
            <v>x</v>
          </cell>
          <cell r="F362"/>
          <cell r="G362"/>
          <cell r="H362"/>
          <cell r="I362"/>
          <cell r="J362"/>
        </row>
        <row r="363">
          <cell r="A363"/>
          <cell r="B363"/>
          <cell r="C363">
            <v>354</v>
          </cell>
          <cell r="D363"/>
          <cell r="E363" t="str">
            <v>x</v>
          </cell>
          <cell r="F363"/>
          <cell r="G363"/>
          <cell r="H363"/>
          <cell r="I363"/>
          <cell r="J363"/>
        </row>
        <row r="364">
          <cell r="A364"/>
          <cell r="B364"/>
          <cell r="C364">
            <v>355</v>
          </cell>
          <cell r="D364"/>
          <cell r="E364" t="str">
            <v>x</v>
          </cell>
          <cell r="F364"/>
          <cell r="G364"/>
          <cell r="H364"/>
          <cell r="I364"/>
          <cell r="J364"/>
        </row>
        <row r="365">
          <cell r="A365"/>
          <cell r="B365"/>
          <cell r="C365">
            <v>356</v>
          </cell>
          <cell r="D365"/>
          <cell r="E365" t="str">
            <v>x</v>
          </cell>
          <cell r="F365"/>
          <cell r="G365"/>
          <cell r="H365"/>
          <cell r="I365"/>
          <cell r="J365"/>
        </row>
        <row r="366">
          <cell r="A366"/>
          <cell r="B366"/>
          <cell r="C366">
            <v>357</v>
          </cell>
          <cell r="D366"/>
          <cell r="E366" t="str">
            <v>x</v>
          </cell>
          <cell r="F366"/>
          <cell r="G366"/>
          <cell r="H366"/>
          <cell r="I366"/>
          <cell r="J366"/>
        </row>
        <row r="367">
          <cell r="A367"/>
          <cell r="B367"/>
          <cell r="C367">
            <v>358</v>
          </cell>
          <cell r="D367"/>
          <cell r="E367" t="str">
            <v>x</v>
          </cell>
          <cell r="F367"/>
          <cell r="G367"/>
          <cell r="H367"/>
          <cell r="I367"/>
          <cell r="J367"/>
        </row>
        <row r="368">
          <cell r="A368"/>
          <cell r="B368"/>
          <cell r="C368">
            <v>359</v>
          </cell>
          <cell r="D368"/>
          <cell r="E368" t="str">
            <v>x</v>
          </cell>
          <cell r="F368"/>
          <cell r="G368"/>
          <cell r="H368"/>
          <cell r="I368"/>
          <cell r="J368"/>
        </row>
        <row r="369">
          <cell r="A369"/>
          <cell r="B369"/>
          <cell r="C369">
            <v>360</v>
          </cell>
          <cell r="D369"/>
          <cell r="E369" t="str">
            <v>x</v>
          </cell>
          <cell r="F369"/>
          <cell r="G369"/>
          <cell r="H369"/>
          <cell r="I369"/>
          <cell r="J369"/>
        </row>
        <row r="370">
          <cell r="A370"/>
          <cell r="B370"/>
          <cell r="C370">
            <v>361</v>
          </cell>
          <cell r="D370"/>
          <cell r="E370" t="str">
            <v>x</v>
          </cell>
          <cell r="F370"/>
          <cell r="G370"/>
          <cell r="H370"/>
          <cell r="I370"/>
          <cell r="J370"/>
        </row>
        <row r="371">
          <cell r="A371"/>
          <cell r="B371"/>
          <cell r="C371">
            <v>362</v>
          </cell>
          <cell r="D371"/>
          <cell r="E371" t="str">
            <v>x</v>
          </cell>
          <cell r="F371"/>
          <cell r="G371"/>
          <cell r="H371"/>
          <cell r="I371"/>
          <cell r="J371"/>
        </row>
        <row r="372">
          <cell r="A372"/>
          <cell r="B372"/>
          <cell r="C372">
            <v>363</v>
          </cell>
          <cell r="D372"/>
          <cell r="E372" t="str">
            <v>x</v>
          </cell>
          <cell r="F372"/>
          <cell r="G372"/>
          <cell r="H372"/>
          <cell r="I372"/>
          <cell r="J372"/>
        </row>
        <row r="373">
          <cell r="A373"/>
          <cell r="B373"/>
          <cell r="C373">
            <v>364</v>
          </cell>
          <cell r="D373"/>
          <cell r="E373" t="str">
            <v>x</v>
          </cell>
          <cell r="F373"/>
          <cell r="G373"/>
          <cell r="H373"/>
          <cell r="I373"/>
          <cell r="J373"/>
        </row>
        <row r="374">
          <cell r="A374"/>
          <cell r="B374"/>
          <cell r="C374">
            <v>365</v>
          </cell>
          <cell r="D374"/>
          <cell r="E374" t="str">
            <v>x</v>
          </cell>
          <cell r="F374"/>
          <cell r="G374"/>
          <cell r="H374"/>
          <cell r="I374"/>
          <cell r="J374"/>
        </row>
        <row r="375">
          <cell r="A375"/>
          <cell r="B375"/>
          <cell r="C375">
            <v>366</v>
          </cell>
          <cell r="D375"/>
          <cell r="E375" t="str">
            <v>x</v>
          </cell>
          <cell r="F375"/>
          <cell r="G375"/>
          <cell r="H375"/>
          <cell r="I375"/>
          <cell r="J375"/>
        </row>
        <row r="376">
          <cell r="A376"/>
          <cell r="B376"/>
          <cell r="C376">
            <v>367</v>
          </cell>
          <cell r="D376"/>
          <cell r="E376" t="str">
            <v>x</v>
          </cell>
          <cell r="F376"/>
          <cell r="G376"/>
          <cell r="H376"/>
          <cell r="I376"/>
          <cell r="J376"/>
        </row>
        <row r="377">
          <cell r="A377"/>
          <cell r="B377"/>
          <cell r="C377">
            <v>368</v>
          </cell>
          <cell r="D377"/>
          <cell r="E377" t="str">
            <v>x</v>
          </cell>
          <cell r="F377"/>
          <cell r="G377"/>
          <cell r="H377"/>
          <cell r="I377"/>
          <cell r="J377"/>
        </row>
        <row r="378">
          <cell r="A378"/>
          <cell r="B378"/>
          <cell r="C378">
            <v>369</v>
          </cell>
          <cell r="D378"/>
          <cell r="E378" t="str">
            <v>x</v>
          </cell>
          <cell r="F378"/>
          <cell r="G378"/>
          <cell r="H378"/>
          <cell r="I378"/>
          <cell r="J378"/>
        </row>
        <row r="379">
          <cell r="A379"/>
          <cell r="B379"/>
          <cell r="C379">
            <v>370</v>
          </cell>
          <cell r="D379"/>
          <cell r="E379" t="str">
            <v>x</v>
          </cell>
          <cell r="F379"/>
          <cell r="G379"/>
          <cell r="H379"/>
          <cell r="I379"/>
          <cell r="J379"/>
        </row>
        <row r="380">
          <cell r="A380"/>
          <cell r="B380"/>
          <cell r="C380">
            <v>371</v>
          </cell>
          <cell r="D380"/>
          <cell r="E380" t="str">
            <v>x</v>
          </cell>
          <cell r="F380"/>
          <cell r="G380"/>
          <cell r="H380"/>
          <cell r="I380"/>
          <cell r="J380"/>
        </row>
        <row r="381">
          <cell r="A381"/>
          <cell r="B381"/>
          <cell r="C381">
            <v>372</v>
          </cell>
          <cell r="D381"/>
          <cell r="E381" t="str">
            <v>x</v>
          </cell>
          <cell r="F381"/>
          <cell r="G381"/>
          <cell r="H381"/>
          <cell r="I381"/>
          <cell r="J381"/>
        </row>
        <row r="382">
          <cell r="A382"/>
          <cell r="B382"/>
          <cell r="C382">
            <v>373</v>
          </cell>
          <cell r="D382"/>
          <cell r="E382" t="str">
            <v>x</v>
          </cell>
          <cell r="F382"/>
          <cell r="G382"/>
          <cell r="H382"/>
          <cell r="I382"/>
          <cell r="J382"/>
        </row>
        <row r="383">
          <cell r="A383"/>
          <cell r="B383"/>
          <cell r="C383">
            <v>374</v>
          </cell>
          <cell r="D383"/>
          <cell r="E383" t="str">
            <v>x</v>
          </cell>
          <cell r="F383"/>
          <cell r="G383"/>
          <cell r="H383"/>
          <cell r="I383"/>
          <cell r="J383"/>
        </row>
        <row r="384">
          <cell r="A384"/>
          <cell r="B384"/>
          <cell r="C384">
            <v>375</v>
          </cell>
          <cell r="D384"/>
          <cell r="E384" t="str">
            <v>x</v>
          </cell>
          <cell r="F384"/>
          <cell r="G384"/>
          <cell r="H384"/>
          <cell r="I384"/>
          <cell r="J384"/>
        </row>
        <row r="385">
          <cell r="A385"/>
          <cell r="B385"/>
          <cell r="C385">
            <v>376</v>
          </cell>
          <cell r="D385"/>
          <cell r="E385" t="str">
            <v>x</v>
          </cell>
          <cell r="F385"/>
          <cell r="G385"/>
          <cell r="H385"/>
          <cell r="I385"/>
          <cell r="J385"/>
        </row>
        <row r="386">
          <cell r="A386"/>
          <cell r="B386"/>
          <cell r="C386">
            <v>377</v>
          </cell>
          <cell r="D386"/>
          <cell r="E386" t="str">
            <v>x</v>
          </cell>
          <cell r="F386"/>
          <cell r="G386"/>
          <cell r="H386"/>
          <cell r="I386"/>
          <cell r="J386"/>
        </row>
        <row r="387">
          <cell r="A387"/>
          <cell r="B387"/>
          <cell r="C387">
            <v>378</v>
          </cell>
          <cell r="D387"/>
          <cell r="E387" t="str">
            <v>x</v>
          </cell>
          <cell r="F387"/>
          <cell r="G387"/>
          <cell r="H387"/>
          <cell r="I387"/>
          <cell r="J387"/>
        </row>
        <row r="388">
          <cell r="A388"/>
          <cell r="B388"/>
          <cell r="C388">
            <v>379</v>
          </cell>
          <cell r="D388"/>
          <cell r="E388" t="str">
            <v>x</v>
          </cell>
          <cell r="F388"/>
          <cell r="G388"/>
          <cell r="H388"/>
          <cell r="I388"/>
          <cell r="J388"/>
        </row>
        <row r="389">
          <cell r="A389"/>
          <cell r="B389"/>
          <cell r="C389">
            <v>380</v>
          </cell>
          <cell r="D389"/>
          <cell r="E389" t="str">
            <v>x</v>
          </cell>
          <cell r="F389"/>
          <cell r="G389"/>
          <cell r="H389"/>
          <cell r="I389"/>
          <cell r="J389"/>
        </row>
        <row r="390">
          <cell r="A390"/>
          <cell r="B390"/>
          <cell r="C390">
            <v>381</v>
          </cell>
          <cell r="D390"/>
          <cell r="E390" t="str">
            <v>x</v>
          </cell>
          <cell r="F390"/>
          <cell r="G390"/>
          <cell r="H390"/>
          <cell r="I390"/>
          <cell r="J390"/>
        </row>
        <row r="391">
          <cell r="A391"/>
          <cell r="B391"/>
          <cell r="C391">
            <v>382</v>
          </cell>
          <cell r="D391"/>
          <cell r="E391" t="str">
            <v>x</v>
          </cell>
          <cell r="F391"/>
          <cell r="G391"/>
          <cell r="H391"/>
          <cell r="I391"/>
          <cell r="J391"/>
        </row>
        <row r="392">
          <cell r="A392"/>
          <cell r="B392"/>
          <cell r="C392">
            <v>383</v>
          </cell>
          <cell r="D392"/>
          <cell r="E392" t="str">
            <v>x</v>
          </cell>
          <cell r="F392"/>
          <cell r="G392"/>
          <cell r="H392"/>
          <cell r="I392"/>
          <cell r="J392"/>
        </row>
        <row r="393">
          <cell r="A393"/>
          <cell r="B393"/>
          <cell r="C393">
            <v>384</v>
          </cell>
          <cell r="D393"/>
          <cell r="E393" t="str">
            <v>x</v>
          </cell>
          <cell r="F393"/>
          <cell r="G393"/>
          <cell r="H393"/>
          <cell r="I393"/>
          <cell r="J393"/>
        </row>
        <row r="394">
          <cell r="A394"/>
          <cell r="B394"/>
          <cell r="C394">
            <v>385</v>
          </cell>
          <cell r="D394"/>
          <cell r="E394" t="str">
            <v>x</v>
          </cell>
          <cell r="F394"/>
          <cell r="G394"/>
          <cell r="H394"/>
          <cell r="I394"/>
          <cell r="J394"/>
        </row>
        <row r="395">
          <cell r="A395"/>
          <cell r="B395"/>
          <cell r="C395">
            <v>386</v>
          </cell>
          <cell r="D395"/>
          <cell r="E395" t="str">
            <v>x</v>
          </cell>
          <cell r="F395"/>
          <cell r="G395"/>
          <cell r="H395"/>
          <cell r="I395"/>
          <cell r="J395"/>
        </row>
        <row r="396">
          <cell r="A396"/>
          <cell r="B396"/>
          <cell r="C396">
            <v>387</v>
          </cell>
          <cell r="D396"/>
          <cell r="E396" t="str">
            <v>x</v>
          </cell>
          <cell r="F396"/>
          <cell r="G396"/>
          <cell r="H396"/>
          <cell r="I396"/>
          <cell r="J396"/>
        </row>
        <row r="397">
          <cell r="A397"/>
          <cell r="B397"/>
          <cell r="C397">
            <v>388</v>
          </cell>
          <cell r="D397"/>
          <cell r="E397" t="str">
            <v>x</v>
          </cell>
          <cell r="F397"/>
          <cell r="G397"/>
          <cell r="H397"/>
          <cell r="I397"/>
          <cell r="J397"/>
        </row>
        <row r="398">
          <cell r="A398"/>
          <cell r="B398"/>
          <cell r="C398">
            <v>389</v>
          </cell>
          <cell r="D398"/>
          <cell r="E398" t="str">
            <v>x</v>
          </cell>
          <cell r="F398"/>
          <cell r="G398"/>
          <cell r="H398"/>
          <cell r="I398"/>
          <cell r="J398"/>
        </row>
        <row r="399">
          <cell r="A399"/>
          <cell r="B399"/>
          <cell r="C399">
            <v>390</v>
          </cell>
          <cell r="D399"/>
          <cell r="E399" t="str">
            <v>x</v>
          </cell>
          <cell r="F399"/>
          <cell r="G399"/>
          <cell r="H399"/>
          <cell r="I399"/>
          <cell r="J399"/>
        </row>
        <row r="400">
          <cell r="A400"/>
          <cell r="B400"/>
          <cell r="C400">
            <v>391</v>
          </cell>
          <cell r="D400"/>
          <cell r="E400" t="str">
            <v>x</v>
          </cell>
          <cell r="F400"/>
          <cell r="G400"/>
          <cell r="H400"/>
          <cell r="I400"/>
          <cell r="J400"/>
        </row>
        <row r="401">
          <cell r="A401"/>
          <cell r="B401"/>
          <cell r="C401">
            <v>392</v>
          </cell>
          <cell r="D401"/>
          <cell r="E401" t="str">
            <v>x</v>
          </cell>
          <cell r="F401"/>
          <cell r="G401"/>
          <cell r="H401"/>
          <cell r="I401"/>
          <cell r="J401"/>
        </row>
        <row r="402">
          <cell r="A402"/>
          <cell r="B402"/>
          <cell r="C402">
            <v>393</v>
          </cell>
          <cell r="D402"/>
          <cell r="E402" t="str">
            <v>x</v>
          </cell>
          <cell r="F402"/>
          <cell r="G402"/>
          <cell r="H402"/>
          <cell r="I402"/>
          <cell r="J402"/>
        </row>
        <row r="403">
          <cell r="A403"/>
          <cell r="B403"/>
          <cell r="C403">
            <v>394</v>
          </cell>
          <cell r="D403"/>
          <cell r="E403" t="str">
            <v>x</v>
          </cell>
          <cell r="F403"/>
          <cell r="G403"/>
          <cell r="H403"/>
          <cell r="I403"/>
          <cell r="J403"/>
        </row>
        <row r="404">
          <cell r="A404"/>
          <cell r="B404"/>
          <cell r="C404">
            <v>395</v>
          </cell>
          <cell r="D404"/>
          <cell r="E404" t="str">
            <v>x</v>
          </cell>
          <cell r="F404"/>
          <cell r="G404"/>
          <cell r="H404"/>
          <cell r="I404"/>
          <cell r="J404"/>
        </row>
        <row r="405">
          <cell r="A405"/>
          <cell r="B405"/>
          <cell r="C405">
            <v>396</v>
          </cell>
          <cell r="D405"/>
          <cell r="E405" t="str">
            <v>x</v>
          </cell>
          <cell r="F405"/>
          <cell r="G405"/>
          <cell r="H405"/>
          <cell r="I405"/>
          <cell r="J405"/>
        </row>
        <row r="406">
          <cell r="A406"/>
          <cell r="B406"/>
          <cell r="C406">
            <v>397</v>
          </cell>
          <cell r="D406"/>
          <cell r="E406" t="str">
            <v>x</v>
          </cell>
          <cell r="F406"/>
          <cell r="G406"/>
          <cell r="H406"/>
          <cell r="I406"/>
          <cell r="J406"/>
        </row>
        <row r="407">
          <cell r="A407"/>
          <cell r="B407"/>
          <cell r="C407">
            <v>398</v>
          </cell>
          <cell r="D407"/>
          <cell r="E407" t="str">
            <v>x</v>
          </cell>
          <cell r="F407"/>
          <cell r="G407"/>
          <cell r="H407"/>
          <cell r="I407"/>
          <cell r="J407"/>
        </row>
        <row r="408">
          <cell r="A408"/>
          <cell r="B408"/>
          <cell r="C408">
            <v>399</v>
          </cell>
          <cell r="D408"/>
          <cell r="E408" t="str">
            <v>x</v>
          </cell>
          <cell r="F408"/>
          <cell r="G408"/>
          <cell r="H408"/>
          <cell r="I408"/>
          <cell r="J408"/>
        </row>
        <row r="409">
          <cell r="A409"/>
          <cell r="B409"/>
          <cell r="C409">
            <v>400</v>
          </cell>
          <cell r="D409"/>
          <cell r="E409" t="str">
            <v>x</v>
          </cell>
          <cell r="F409"/>
          <cell r="G409"/>
          <cell r="H409"/>
          <cell r="I409"/>
          <cell r="J409"/>
        </row>
        <row r="410">
          <cell r="A410"/>
          <cell r="B410"/>
          <cell r="C410">
            <v>401</v>
          </cell>
          <cell r="D410"/>
          <cell r="E410" t="str">
            <v>x</v>
          </cell>
          <cell r="F410"/>
          <cell r="G410"/>
          <cell r="H410"/>
          <cell r="I410"/>
          <cell r="J410"/>
        </row>
        <row r="411">
          <cell r="A411"/>
          <cell r="B411"/>
          <cell r="C411">
            <v>402</v>
          </cell>
          <cell r="D411"/>
          <cell r="E411" t="str">
            <v>x</v>
          </cell>
          <cell r="F411"/>
          <cell r="G411"/>
          <cell r="H411"/>
          <cell r="I411"/>
          <cell r="J411"/>
        </row>
        <row r="412">
          <cell r="A412"/>
          <cell r="B412"/>
          <cell r="C412">
            <v>403</v>
          </cell>
          <cell r="D412"/>
          <cell r="E412" t="str">
            <v>x</v>
          </cell>
          <cell r="F412"/>
          <cell r="G412"/>
          <cell r="H412"/>
          <cell r="I412"/>
          <cell r="J412"/>
        </row>
        <row r="413">
          <cell r="A413"/>
          <cell r="B413"/>
          <cell r="C413">
            <v>404</v>
          </cell>
          <cell r="D413"/>
          <cell r="E413" t="str">
            <v>x</v>
          </cell>
          <cell r="F413"/>
          <cell r="G413"/>
          <cell r="H413"/>
          <cell r="I413"/>
          <cell r="J413"/>
        </row>
        <row r="414">
          <cell r="A414"/>
          <cell r="B414"/>
          <cell r="C414">
            <v>405</v>
          </cell>
          <cell r="D414"/>
          <cell r="E414" t="str">
            <v>x</v>
          </cell>
          <cell r="F414"/>
          <cell r="G414"/>
          <cell r="H414"/>
          <cell r="I414"/>
          <cell r="J414"/>
        </row>
        <row r="415">
          <cell r="A415"/>
          <cell r="B415"/>
          <cell r="C415">
            <v>406</v>
          </cell>
          <cell r="D415"/>
          <cell r="E415" t="str">
            <v>x</v>
          </cell>
          <cell r="F415"/>
          <cell r="G415"/>
          <cell r="H415"/>
          <cell r="I415"/>
          <cell r="J415"/>
        </row>
        <row r="416">
          <cell r="A416"/>
          <cell r="B416"/>
          <cell r="C416">
            <v>407</v>
          </cell>
          <cell r="D416"/>
          <cell r="E416" t="str">
            <v>x</v>
          </cell>
          <cell r="F416"/>
          <cell r="G416"/>
          <cell r="H416"/>
          <cell r="I416"/>
          <cell r="J416"/>
        </row>
        <row r="417">
          <cell r="A417"/>
          <cell r="B417"/>
          <cell r="C417">
            <v>408</v>
          </cell>
          <cell r="D417"/>
          <cell r="E417" t="str">
            <v>x</v>
          </cell>
          <cell r="F417"/>
          <cell r="G417"/>
          <cell r="H417"/>
          <cell r="I417"/>
          <cell r="J417"/>
        </row>
        <row r="418">
          <cell r="A418"/>
          <cell r="B418"/>
          <cell r="C418">
            <v>409</v>
          </cell>
          <cell r="D418"/>
          <cell r="E418" t="str">
            <v>x</v>
          </cell>
          <cell r="F418"/>
          <cell r="G418"/>
          <cell r="H418"/>
          <cell r="I418"/>
          <cell r="J418"/>
        </row>
        <row r="419">
          <cell r="A419"/>
          <cell r="B419"/>
          <cell r="C419">
            <v>410</v>
          </cell>
          <cell r="D419"/>
          <cell r="E419" t="str">
            <v>x</v>
          </cell>
          <cell r="F419"/>
          <cell r="G419"/>
          <cell r="H419"/>
          <cell r="I419"/>
          <cell r="J419"/>
        </row>
        <row r="420">
          <cell r="A420"/>
          <cell r="B420"/>
          <cell r="C420">
            <v>411</v>
          </cell>
          <cell r="D420"/>
          <cell r="E420" t="str">
            <v>x</v>
          </cell>
          <cell r="F420"/>
          <cell r="G420"/>
          <cell r="H420"/>
          <cell r="I420"/>
          <cell r="J420"/>
        </row>
        <row r="421">
          <cell r="A421"/>
          <cell r="B421"/>
          <cell r="C421">
            <v>412</v>
          </cell>
          <cell r="D421"/>
          <cell r="E421" t="str">
            <v>x</v>
          </cell>
          <cell r="F421"/>
          <cell r="G421"/>
          <cell r="H421"/>
          <cell r="I421"/>
          <cell r="J421"/>
        </row>
        <row r="422">
          <cell r="A422"/>
          <cell r="B422"/>
          <cell r="C422">
            <v>413</v>
          </cell>
          <cell r="D422"/>
          <cell r="E422" t="str">
            <v>x</v>
          </cell>
          <cell r="F422"/>
          <cell r="G422"/>
          <cell r="H422"/>
          <cell r="I422"/>
          <cell r="J422"/>
        </row>
        <row r="423">
          <cell r="A423"/>
          <cell r="B423"/>
          <cell r="C423">
            <v>414</v>
          </cell>
          <cell r="D423"/>
          <cell r="E423" t="str">
            <v>x</v>
          </cell>
          <cell r="F423"/>
          <cell r="G423"/>
          <cell r="H423"/>
          <cell r="I423"/>
          <cell r="J423"/>
        </row>
        <row r="424">
          <cell r="A424"/>
          <cell r="B424"/>
          <cell r="C424">
            <v>415</v>
          </cell>
          <cell r="D424"/>
          <cell r="E424" t="str">
            <v>x</v>
          </cell>
          <cell r="F424"/>
          <cell r="G424"/>
          <cell r="H424"/>
          <cell r="I424"/>
          <cell r="J424"/>
        </row>
        <row r="425">
          <cell r="A425"/>
          <cell r="B425"/>
          <cell r="C425">
            <v>416</v>
          </cell>
          <cell r="D425"/>
          <cell r="E425" t="str">
            <v>x</v>
          </cell>
          <cell r="F425"/>
          <cell r="G425"/>
          <cell r="H425"/>
          <cell r="I425"/>
          <cell r="J425"/>
        </row>
        <row r="426">
          <cell r="A426"/>
          <cell r="B426"/>
          <cell r="C426">
            <v>417</v>
          </cell>
          <cell r="D426"/>
          <cell r="E426" t="str">
            <v>x</v>
          </cell>
          <cell r="F426"/>
          <cell r="G426"/>
          <cell r="H426"/>
          <cell r="I426"/>
          <cell r="J426"/>
        </row>
        <row r="427">
          <cell r="A427"/>
          <cell r="B427"/>
          <cell r="C427">
            <v>418</v>
          </cell>
          <cell r="D427"/>
          <cell r="E427" t="str">
            <v>x</v>
          </cell>
          <cell r="F427"/>
          <cell r="G427"/>
          <cell r="H427"/>
          <cell r="I427"/>
          <cell r="J427"/>
        </row>
        <row r="428">
          <cell r="A428"/>
          <cell r="B428"/>
          <cell r="C428">
            <v>419</v>
          </cell>
          <cell r="D428"/>
          <cell r="E428" t="str">
            <v>x</v>
          </cell>
          <cell r="F428"/>
          <cell r="G428"/>
          <cell r="H428"/>
          <cell r="I428"/>
          <cell r="J428"/>
        </row>
        <row r="429">
          <cell r="A429"/>
          <cell r="B429"/>
          <cell r="C429">
            <v>420</v>
          </cell>
          <cell r="D429"/>
          <cell r="E429" t="str">
            <v>x</v>
          </cell>
          <cell r="F429"/>
          <cell r="G429"/>
          <cell r="H429"/>
          <cell r="I429"/>
          <cell r="J429"/>
        </row>
        <row r="430">
          <cell r="A430"/>
          <cell r="B430"/>
          <cell r="C430">
            <v>421</v>
          </cell>
          <cell r="D430"/>
          <cell r="E430" t="str">
            <v>x</v>
          </cell>
          <cell r="F430"/>
          <cell r="G430"/>
          <cell r="H430"/>
          <cell r="I430"/>
          <cell r="J430"/>
        </row>
        <row r="431">
          <cell r="A431"/>
          <cell r="B431"/>
          <cell r="C431">
            <v>422</v>
          </cell>
          <cell r="D431"/>
          <cell r="E431" t="str">
            <v>x</v>
          </cell>
          <cell r="F431"/>
          <cell r="G431"/>
          <cell r="H431"/>
          <cell r="I431"/>
          <cell r="J431"/>
        </row>
        <row r="432">
          <cell r="A432"/>
          <cell r="B432"/>
          <cell r="C432">
            <v>423</v>
          </cell>
          <cell r="D432"/>
          <cell r="E432" t="str">
            <v>x</v>
          </cell>
          <cell r="F432"/>
          <cell r="G432"/>
          <cell r="H432"/>
          <cell r="I432"/>
          <cell r="J432"/>
        </row>
        <row r="433">
          <cell r="A433"/>
          <cell r="B433"/>
          <cell r="C433">
            <v>424</v>
          </cell>
          <cell r="D433"/>
          <cell r="E433" t="str">
            <v>x</v>
          </cell>
          <cell r="F433"/>
          <cell r="G433"/>
          <cell r="H433"/>
          <cell r="I433"/>
          <cell r="J433"/>
        </row>
        <row r="434">
          <cell r="A434"/>
          <cell r="B434"/>
          <cell r="C434">
            <v>425</v>
          </cell>
          <cell r="D434"/>
          <cell r="E434" t="str">
            <v>x</v>
          </cell>
          <cell r="F434"/>
          <cell r="G434"/>
          <cell r="H434"/>
          <cell r="I434"/>
          <cell r="J434"/>
        </row>
        <row r="435">
          <cell r="A435"/>
          <cell r="B435"/>
          <cell r="C435">
            <v>426</v>
          </cell>
          <cell r="D435"/>
          <cell r="E435" t="str">
            <v>x</v>
          </cell>
          <cell r="F435"/>
          <cell r="G435"/>
          <cell r="H435"/>
          <cell r="I435"/>
          <cell r="J435"/>
        </row>
        <row r="436">
          <cell r="A436"/>
          <cell r="B436"/>
          <cell r="C436">
            <v>427</v>
          </cell>
          <cell r="D436"/>
          <cell r="E436" t="str">
            <v>x</v>
          </cell>
          <cell r="F436"/>
          <cell r="G436"/>
          <cell r="H436"/>
          <cell r="I436"/>
          <cell r="J436"/>
        </row>
        <row r="437">
          <cell r="A437"/>
          <cell r="B437"/>
          <cell r="C437">
            <v>428</v>
          </cell>
          <cell r="D437"/>
          <cell r="E437" t="str">
            <v>x</v>
          </cell>
          <cell r="F437"/>
          <cell r="G437"/>
          <cell r="H437"/>
          <cell r="I437"/>
          <cell r="J437"/>
        </row>
        <row r="438">
          <cell r="A438"/>
          <cell r="B438"/>
          <cell r="C438">
            <v>429</v>
          </cell>
          <cell r="D438"/>
          <cell r="E438" t="str">
            <v>x</v>
          </cell>
          <cell r="F438"/>
          <cell r="G438"/>
          <cell r="H438"/>
          <cell r="I438"/>
          <cell r="J438"/>
        </row>
        <row r="439">
          <cell r="A439"/>
          <cell r="B439"/>
          <cell r="C439">
            <v>430</v>
          </cell>
          <cell r="D439"/>
          <cell r="E439" t="str">
            <v>x</v>
          </cell>
          <cell r="F439"/>
          <cell r="G439"/>
          <cell r="H439"/>
          <cell r="I439"/>
          <cell r="J439"/>
        </row>
        <row r="440">
          <cell r="A440"/>
          <cell r="B440"/>
          <cell r="C440">
            <v>431</v>
          </cell>
          <cell r="D440"/>
          <cell r="E440" t="str">
            <v>x</v>
          </cell>
          <cell r="F440"/>
          <cell r="G440"/>
          <cell r="H440"/>
          <cell r="I440"/>
          <cell r="J440"/>
        </row>
        <row r="441">
          <cell r="A441"/>
          <cell r="B441"/>
          <cell r="C441">
            <v>432</v>
          </cell>
          <cell r="D441"/>
          <cell r="E441" t="str">
            <v>x</v>
          </cell>
          <cell r="F441"/>
          <cell r="G441"/>
          <cell r="H441"/>
          <cell r="I441"/>
          <cell r="J441"/>
        </row>
        <row r="442">
          <cell r="A442"/>
          <cell r="B442"/>
          <cell r="C442">
            <v>433</v>
          </cell>
          <cell r="D442"/>
          <cell r="E442" t="str">
            <v>x</v>
          </cell>
          <cell r="F442"/>
          <cell r="G442"/>
          <cell r="H442"/>
          <cell r="I442"/>
          <cell r="J442"/>
        </row>
        <row r="443">
          <cell r="A443"/>
          <cell r="B443"/>
          <cell r="C443">
            <v>434</v>
          </cell>
          <cell r="D443"/>
          <cell r="E443" t="str">
            <v>x</v>
          </cell>
          <cell r="F443"/>
          <cell r="G443"/>
          <cell r="H443"/>
          <cell r="I443"/>
          <cell r="J443"/>
        </row>
        <row r="444">
          <cell r="A444"/>
          <cell r="B444"/>
          <cell r="C444">
            <v>435</v>
          </cell>
          <cell r="D444"/>
          <cell r="E444" t="str">
            <v>x</v>
          </cell>
          <cell r="F444"/>
          <cell r="G444"/>
          <cell r="H444"/>
          <cell r="I444"/>
          <cell r="J444"/>
        </row>
        <row r="445">
          <cell r="A445"/>
          <cell r="B445"/>
          <cell r="C445">
            <v>436</v>
          </cell>
          <cell r="D445"/>
          <cell r="E445" t="str">
            <v>x</v>
          </cell>
          <cell r="F445"/>
          <cell r="G445"/>
          <cell r="H445"/>
          <cell r="I445"/>
          <cell r="J445"/>
        </row>
        <row r="446">
          <cell r="A446"/>
          <cell r="B446"/>
          <cell r="C446">
            <v>437</v>
          </cell>
          <cell r="D446"/>
          <cell r="E446" t="str">
            <v>x</v>
          </cell>
          <cell r="F446"/>
          <cell r="G446"/>
          <cell r="H446"/>
          <cell r="I446"/>
          <cell r="J446"/>
        </row>
        <row r="447">
          <cell r="A447"/>
          <cell r="B447"/>
          <cell r="C447">
            <v>438</v>
          </cell>
          <cell r="D447"/>
          <cell r="E447" t="str">
            <v>x</v>
          </cell>
          <cell r="F447"/>
          <cell r="G447"/>
          <cell r="H447"/>
          <cell r="I447"/>
          <cell r="J447"/>
        </row>
        <row r="448">
          <cell r="A448"/>
          <cell r="B448"/>
          <cell r="C448">
            <v>439</v>
          </cell>
          <cell r="D448"/>
          <cell r="E448" t="str">
            <v>x</v>
          </cell>
          <cell r="F448"/>
          <cell r="G448"/>
          <cell r="H448"/>
          <cell r="I448"/>
          <cell r="J448"/>
        </row>
        <row r="449">
          <cell r="A449"/>
          <cell r="B449"/>
          <cell r="C449">
            <v>440</v>
          </cell>
          <cell r="D449"/>
          <cell r="E449" t="str">
            <v>x</v>
          </cell>
          <cell r="F449"/>
          <cell r="G449"/>
          <cell r="H449"/>
          <cell r="I449"/>
          <cell r="J449"/>
        </row>
        <row r="450">
          <cell r="A450"/>
          <cell r="B450"/>
          <cell r="C450">
            <v>441</v>
          </cell>
          <cell r="D450"/>
          <cell r="E450" t="str">
            <v>x</v>
          </cell>
          <cell r="F450"/>
          <cell r="G450"/>
          <cell r="H450"/>
          <cell r="I450"/>
          <cell r="J450"/>
        </row>
        <row r="451">
          <cell r="A451"/>
          <cell r="B451"/>
          <cell r="C451">
            <v>442</v>
          </cell>
          <cell r="D451"/>
          <cell r="E451" t="str">
            <v>x</v>
          </cell>
          <cell r="F451"/>
          <cell r="G451"/>
          <cell r="H451"/>
          <cell r="I451"/>
          <cell r="J451"/>
        </row>
        <row r="452">
          <cell r="A452"/>
          <cell r="B452"/>
          <cell r="C452">
            <v>443</v>
          </cell>
          <cell r="D452"/>
          <cell r="E452" t="str">
            <v>x</v>
          </cell>
          <cell r="F452"/>
          <cell r="G452"/>
          <cell r="H452"/>
          <cell r="I452"/>
          <cell r="J452"/>
        </row>
        <row r="453">
          <cell r="A453"/>
          <cell r="B453"/>
          <cell r="C453">
            <v>444</v>
          </cell>
          <cell r="D453"/>
          <cell r="E453" t="str">
            <v>x</v>
          </cell>
          <cell r="F453"/>
          <cell r="G453"/>
          <cell r="H453"/>
          <cell r="I453"/>
          <cell r="J453"/>
        </row>
        <row r="454">
          <cell r="A454"/>
          <cell r="B454"/>
          <cell r="C454">
            <v>445</v>
          </cell>
          <cell r="D454"/>
          <cell r="E454" t="str">
            <v>x</v>
          </cell>
          <cell r="F454"/>
          <cell r="G454"/>
          <cell r="H454"/>
          <cell r="I454"/>
          <cell r="J454"/>
        </row>
        <row r="455">
          <cell r="A455"/>
          <cell r="B455"/>
          <cell r="C455">
            <v>446</v>
          </cell>
          <cell r="D455"/>
          <cell r="E455" t="str">
            <v>x</v>
          </cell>
          <cell r="F455"/>
          <cell r="G455"/>
          <cell r="H455"/>
          <cell r="I455"/>
          <cell r="J455"/>
        </row>
        <row r="456">
          <cell r="A456"/>
          <cell r="B456"/>
          <cell r="C456">
            <v>447</v>
          </cell>
          <cell r="D456"/>
          <cell r="E456" t="str">
            <v>x</v>
          </cell>
          <cell r="F456"/>
          <cell r="G456"/>
          <cell r="H456"/>
          <cell r="I456"/>
          <cell r="J456"/>
        </row>
        <row r="457">
          <cell r="A457"/>
          <cell r="B457"/>
          <cell r="C457">
            <v>448</v>
          </cell>
          <cell r="D457"/>
          <cell r="E457" t="str">
            <v>x</v>
          </cell>
          <cell r="F457"/>
          <cell r="G457"/>
          <cell r="H457"/>
          <cell r="I457"/>
          <cell r="J457"/>
        </row>
        <row r="458">
          <cell r="A458"/>
          <cell r="B458"/>
          <cell r="C458">
            <v>449</v>
          </cell>
          <cell r="D458"/>
          <cell r="E458" t="str">
            <v>x</v>
          </cell>
          <cell r="F458"/>
          <cell r="G458"/>
          <cell r="H458"/>
          <cell r="I458"/>
          <cell r="J458"/>
        </row>
        <row r="459">
          <cell r="A459"/>
          <cell r="B459"/>
          <cell r="C459">
            <v>450</v>
          </cell>
          <cell r="D459"/>
          <cell r="E459" t="str">
            <v>x</v>
          </cell>
          <cell r="F459"/>
          <cell r="G459"/>
          <cell r="H459"/>
          <cell r="I459"/>
          <cell r="J459"/>
        </row>
        <row r="460">
          <cell r="A460"/>
          <cell r="B460"/>
          <cell r="C460">
            <v>451</v>
          </cell>
          <cell r="D460"/>
          <cell r="E460" t="str">
            <v>x</v>
          </cell>
          <cell r="F460"/>
          <cell r="G460"/>
          <cell r="H460"/>
          <cell r="I460"/>
          <cell r="J460"/>
        </row>
        <row r="461">
          <cell r="A461"/>
          <cell r="B461"/>
          <cell r="C461">
            <v>452</v>
          </cell>
          <cell r="D461"/>
          <cell r="E461" t="str">
            <v>x</v>
          </cell>
          <cell r="F461"/>
          <cell r="G461"/>
          <cell r="H461"/>
          <cell r="I461"/>
          <cell r="J461"/>
        </row>
        <row r="462">
          <cell r="A462"/>
          <cell r="B462"/>
          <cell r="C462">
            <v>453</v>
          </cell>
          <cell r="D462"/>
          <cell r="E462" t="str">
            <v>x</v>
          </cell>
          <cell r="F462"/>
          <cell r="G462"/>
          <cell r="H462"/>
          <cell r="I462"/>
          <cell r="J462"/>
        </row>
        <row r="463">
          <cell r="A463"/>
          <cell r="B463"/>
          <cell r="C463">
            <v>454</v>
          </cell>
          <cell r="D463"/>
          <cell r="E463" t="str">
            <v>x</v>
          </cell>
          <cell r="F463"/>
          <cell r="G463"/>
          <cell r="H463"/>
          <cell r="I463"/>
          <cell r="J463"/>
        </row>
        <row r="464">
          <cell r="A464"/>
          <cell r="B464"/>
          <cell r="C464">
            <v>455</v>
          </cell>
          <cell r="D464"/>
          <cell r="E464" t="str">
            <v>x</v>
          </cell>
          <cell r="F464"/>
          <cell r="G464"/>
          <cell r="H464"/>
          <cell r="I464"/>
          <cell r="J464"/>
        </row>
        <row r="465">
          <cell r="A465"/>
          <cell r="B465"/>
          <cell r="C465">
            <v>456</v>
          </cell>
          <cell r="D465"/>
          <cell r="E465" t="str">
            <v>x</v>
          </cell>
          <cell r="F465"/>
          <cell r="G465"/>
          <cell r="H465"/>
          <cell r="I465"/>
          <cell r="J465"/>
        </row>
        <row r="466">
          <cell r="A466"/>
          <cell r="B466"/>
          <cell r="C466">
            <v>457</v>
          </cell>
          <cell r="D466"/>
          <cell r="E466" t="str">
            <v>x</v>
          </cell>
          <cell r="F466"/>
          <cell r="G466"/>
          <cell r="H466"/>
          <cell r="I466"/>
          <cell r="J466"/>
        </row>
        <row r="467">
          <cell r="A467"/>
          <cell r="B467"/>
          <cell r="C467">
            <v>458</v>
          </cell>
          <cell r="D467"/>
          <cell r="E467" t="str">
            <v>x</v>
          </cell>
          <cell r="F467"/>
          <cell r="G467"/>
          <cell r="H467"/>
          <cell r="I467"/>
          <cell r="J467"/>
        </row>
        <row r="468">
          <cell r="A468"/>
          <cell r="B468"/>
          <cell r="C468">
            <v>459</v>
          </cell>
          <cell r="D468"/>
          <cell r="E468" t="str">
            <v>x</v>
          </cell>
          <cell r="F468"/>
          <cell r="G468"/>
          <cell r="H468"/>
          <cell r="I468"/>
          <cell r="J468"/>
        </row>
        <row r="469">
          <cell r="A469"/>
          <cell r="B469"/>
          <cell r="C469">
            <v>460</v>
          </cell>
          <cell r="D469"/>
          <cell r="E469" t="str">
            <v>x</v>
          </cell>
          <cell r="F469"/>
          <cell r="G469"/>
          <cell r="H469"/>
          <cell r="I469"/>
          <cell r="J469"/>
        </row>
        <row r="470">
          <cell r="A470"/>
          <cell r="B470"/>
          <cell r="C470">
            <v>461</v>
          </cell>
          <cell r="D470"/>
          <cell r="E470" t="str">
            <v>x</v>
          </cell>
          <cell r="F470"/>
          <cell r="G470"/>
          <cell r="H470"/>
          <cell r="I470"/>
          <cell r="J470"/>
        </row>
        <row r="471">
          <cell r="A471"/>
          <cell r="B471"/>
          <cell r="C471">
            <v>462</v>
          </cell>
          <cell r="D471"/>
          <cell r="E471" t="str">
            <v>x</v>
          </cell>
          <cell r="F471"/>
          <cell r="G471"/>
          <cell r="H471"/>
          <cell r="I471"/>
          <cell r="J471"/>
        </row>
        <row r="472">
          <cell r="A472"/>
          <cell r="B472"/>
          <cell r="C472">
            <v>463</v>
          </cell>
          <cell r="D472"/>
          <cell r="E472" t="str">
            <v>x</v>
          </cell>
          <cell r="F472"/>
          <cell r="G472"/>
          <cell r="H472"/>
          <cell r="I472"/>
          <cell r="J472"/>
        </row>
        <row r="473">
          <cell r="A473"/>
          <cell r="B473"/>
          <cell r="C473">
            <v>464</v>
          </cell>
          <cell r="D473"/>
          <cell r="E473" t="str">
            <v>x</v>
          </cell>
          <cell r="F473"/>
          <cell r="G473"/>
          <cell r="H473"/>
          <cell r="I473"/>
          <cell r="J473"/>
        </row>
        <row r="474">
          <cell r="A474"/>
          <cell r="B474"/>
          <cell r="C474">
            <v>465</v>
          </cell>
          <cell r="D474"/>
          <cell r="E474" t="str">
            <v>x</v>
          </cell>
          <cell r="F474"/>
          <cell r="G474"/>
          <cell r="H474"/>
          <cell r="I474"/>
          <cell r="J474"/>
        </row>
        <row r="475">
          <cell r="A475"/>
          <cell r="B475"/>
          <cell r="C475">
            <v>466</v>
          </cell>
          <cell r="D475"/>
          <cell r="E475" t="str">
            <v>x</v>
          </cell>
          <cell r="F475"/>
          <cell r="G475"/>
          <cell r="H475"/>
          <cell r="I475"/>
          <cell r="J475"/>
        </row>
        <row r="476">
          <cell r="A476"/>
          <cell r="B476"/>
          <cell r="C476">
            <v>467</v>
          </cell>
          <cell r="D476"/>
          <cell r="E476" t="str">
            <v>x</v>
          </cell>
          <cell r="F476"/>
          <cell r="G476"/>
          <cell r="H476"/>
          <cell r="I476"/>
          <cell r="J476"/>
        </row>
        <row r="477">
          <cell r="A477"/>
          <cell r="B477"/>
          <cell r="C477">
            <v>468</v>
          </cell>
          <cell r="D477"/>
          <cell r="E477" t="str">
            <v>x</v>
          </cell>
          <cell r="F477"/>
          <cell r="G477"/>
          <cell r="H477"/>
          <cell r="I477"/>
          <cell r="J477"/>
        </row>
        <row r="478">
          <cell r="A478"/>
          <cell r="B478"/>
          <cell r="C478">
            <v>469</v>
          </cell>
          <cell r="D478"/>
          <cell r="E478" t="str">
            <v>x</v>
          </cell>
          <cell r="F478"/>
          <cell r="G478"/>
          <cell r="H478"/>
          <cell r="I478"/>
          <cell r="J478"/>
        </row>
        <row r="479">
          <cell r="A479"/>
          <cell r="B479"/>
          <cell r="C479">
            <v>470</v>
          </cell>
          <cell r="D479"/>
          <cell r="E479" t="str">
            <v>x</v>
          </cell>
          <cell r="F479"/>
          <cell r="G479"/>
          <cell r="H479"/>
          <cell r="I479"/>
          <cell r="J479"/>
        </row>
        <row r="480">
          <cell r="A480"/>
          <cell r="B480"/>
          <cell r="C480">
            <v>471</v>
          </cell>
          <cell r="D480"/>
          <cell r="E480" t="str">
            <v>x</v>
          </cell>
          <cell r="F480"/>
          <cell r="G480"/>
          <cell r="H480"/>
          <cell r="I480"/>
          <cell r="J480"/>
        </row>
        <row r="481">
          <cell r="A481"/>
          <cell r="B481"/>
          <cell r="C481">
            <v>472</v>
          </cell>
          <cell r="D481"/>
          <cell r="E481" t="str">
            <v>x</v>
          </cell>
          <cell r="F481"/>
          <cell r="G481"/>
          <cell r="H481"/>
          <cell r="I481"/>
          <cell r="J481"/>
        </row>
        <row r="482">
          <cell r="A482"/>
          <cell r="B482"/>
          <cell r="C482">
            <v>473</v>
          </cell>
          <cell r="D482"/>
          <cell r="E482" t="str">
            <v>x</v>
          </cell>
          <cell r="F482"/>
          <cell r="G482"/>
          <cell r="H482"/>
          <cell r="I482"/>
          <cell r="J482"/>
        </row>
        <row r="483">
          <cell r="A483"/>
          <cell r="B483"/>
          <cell r="C483">
            <v>474</v>
          </cell>
          <cell r="D483"/>
          <cell r="E483" t="str">
            <v>x</v>
          </cell>
          <cell r="F483"/>
          <cell r="G483"/>
          <cell r="H483"/>
          <cell r="I483"/>
          <cell r="J483"/>
        </row>
        <row r="484">
          <cell r="A484"/>
          <cell r="B484"/>
          <cell r="C484">
            <v>475</v>
          </cell>
          <cell r="D484"/>
          <cell r="E484" t="str">
            <v>x</v>
          </cell>
          <cell r="F484"/>
          <cell r="G484"/>
          <cell r="H484"/>
          <cell r="I484"/>
          <cell r="J484"/>
        </row>
        <row r="485">
          <cell r="A485"/>
          <cell r="B485"/>
          <cell r="C485">
            <v>476</v>
          </cell>
          <cell r="D485"/>
          <cell r="E485" t="str">
            <v>x</v>
          </cell>
          <cell r="F485"/>
          <cell r="G485"/>
          <cell r="H485"/>
          <cell r="I485"/>
          <cell r="J485"/>
        </row>
        <row r="486">
          <cell r="A486"/>
          <cell r="B486"/>
          <cell r="C486">
            <v>477</v>
          </cell>
          <cell r="D486"/>
          <cell r="E486" t="str">
            <v>x</v>
          </cell>
          <cell r="F486"/>
          <cell r="G486"/>
          <cell r="H486"/>
          <cell r="I486"/>
          <cell r="J486"/>
        </row>
        <row r="487">
          <cell r="A487"/>
          <cell r="B487"/>
          <cell r="C487">
            <v>478</v>
          </cell>
          <cell r="D487"/>
          <cell r="E487" t="str">
            <v>x</v>
          </cell>
          <cell r="F487"/>
          <cell r="G487"/>
          <cell r="H487"/>
          <cell r="I487"/>
          <cell r="J487"/>
        </row>
        <row r="488">
          <cell r="A488"/>
          <cell r="B488"/>
          <cell r="C488">
            <v>479</v>
          </cell>
          <cell r="D488"/>
          <cell r="E488" t="str">
            <v>x</v>
          </cell>
          <cell r="F488"/>
          <cell r="G488"/>
          <cell r="H488"/>
          <cell r="I488"/>
          <cell r="J488"/>
        </row>
        <row r="489">
          <cell r="A489"/>
          <cell r="B489"/>
          <cell r="C489">
            <v>480</v>
          </cell>
          <cell r="D489"/>
          <cell r="E489" t="str">
            <v>x</v>
          </cell>
          <cell r="F489"/>
          <cell r="G489"/>
          <cell r="H489"/>
          <cell r="I489"/>
          <cell r="J489"/>
        </row>
        <row r="490">
          <cell r="A490"/>
          <cell r="B490"/>
          <cell r="C490">
            <v>481</v>
          </cell>
          <cell r="D490"/>
          <cell r="E490" t="str">
            <v>x</v>
          </cell>
          <cell r="F490"/>
          <cell r="G490"/>
          <cell r="H490"/>
          <cell r="I490"/>
          <cell r="J490"/>
        </row>
        <row r="491">
          <cell r="A491"/>
          <cell r="B491"/>
          <cell r="C491">
            <v>482</v>
          </cell>
          <cell r="D491"/>
          <cell r="E491" t="str">
            <v>x</v>
          </cell>
          <cell r="F491"/>
          <cell r="G491"/>
          <cell r="H491"/>
          <cell r="I491"/>
          <cell r="J491"/>
        </row>
        <row r="492">
          <cell r="A492"/>
          <cell r="B492"/>
          <cell r="C492">
            <v>483</v>
          </cell>
          <cell r="D492"/>
          <cell r="E492" t="str">
            <v>x</v>
          </cell>
          <cell r="F492"/>
          <cell r="G492"/>
          <cell r="H492"/>
          <cell r="I492"/>
          <cell r="J492"/>
        </row>
        <row r="493">
          <cell r="A493"/>
          <cell r="B493"/>
          <cell r="C493">
            <v>484</v>
          </cell>
          <cell r="D493"/>
          <cell r="E493" t="str">
            <v>x</v>
          </cell>
          <cell r="F493"/>
          <cell r="G493"/>
          <cell r="H493"/>
          <cell r="I493"/>
          <cell r="J493"/>
        </row>
        <row r="494">
          <cell r="A494"/>
          <cell r="B494"/>
          <cell r="C494">
            <v>485</v>
          </cell>
          <cell r="D494"/>
          <cell r="E494" t="str">
            <v>x</v>
          </cell>
          <cell r="F494"/>
          <cell r="G494"/>
          <cell r="H494"/>
          <cell r="I494"/>
          <cell r="J494"/>
        </row>
        <row r="495">
          <cell r="A495"/>
          <cell r="B495"/>
          <cell r="C495">
            <v>486</v>
          </cell>
          <cell r="D495"/>
          <cell r="E495" t="str">
            <v>x</v>
          </cell>
          <cell r="F495"/>
          <cell r="G495"/>
          <cell r="H495"/>
          <cell r="I495"/>
          <cell r="J495"/>
        </row>
        <row r="496">
          <cell r="A496"/>
          <cell r="B496"/>
          <cell r="C496">
            <v>487</v>
          </cell>
          <cell r="D496"/>
          <cell r="E496" t="str">
            <v>x</v>
          </cell>
          <cell r="F496"/>
          <cell r="G496"/>
          <cell r="H496"/>
          <cell r="I496"/>
          <cell r="J496"/>
        </row>
        <row r="497">
          <cell r="A497"/>
          <cell r="B497"/>
          <cell r="C497">
            <v>488</v>
          </cell>
          <cell r="D497"/>
          <cell r="E497" t="str">
            <v>x</v>
          </cell>
          <cell r="F497"/>
          <cell r="G497"/>
          <cell r="H497"/>
          <cell r="I497"/>
          <cell r="J497"/>
        </row>
        <row r="498">
          <cell r="A498"/>
          <cell r="B498"/>
          <cell r="C498">
            <v>489</v>
          </cell>
          <cell r="D498"/>
          <cell r="E498" t="str">
            <v>x</v>
          </cell>
          <cell r="F498"/>
          <cell r="G498"/>
          <cell r="H498"/>
          <cell r="I498"/>
          <cell r="J498"/>
        </row>
        <row r="499">
          <cell r="A499"/>
          <cell r="B499"/>
          <cell r="C499">
            <v>490</v>
          </cell>
          <cell r="D499"/>
          <cell r="E499" t="str">
            <v>x</v>
          </cell>
          <cell r="F499"/>
          <cell r="G499"/>
          <cell r="H499"/>
          <cell r="I499"/>
          <cell r="J499"/>
        </row>
        <row r="500">
          <cell r="A500"/>
          <cell r="B500"/>
          <cell r="C500">
            <v>491</v>
          </cell>
          <cell r="D500"/>
          <cell r="E500" t="str">
            <v>x</v>
          </cell>
          <cell r="F500"/>
          <cell r="G500"/>
          <cell r="H500"/>
          <cell r="I500"/>
          <cell r="J500"/>
        </row>
        <row r="501">
          <cell r="A501"/>
          <cell r="B501"/>
          <cell r="C501">
            <v>492</v>
          </cell>
          <cell r="D501"/>
          <cell r="E501" t="str">
            <v>x</v>
          </cell>
          <cell r="F501"/>
          <cell r="G501"/>
          <cell r="H501"/>
          <cell r="I501"/>
          <cell r="J501"/>
        </row>
        <row r="502">
          <cell r="A502"/>
          <cell r="B502"/>
          <cell r="C502">
            <v>493</v>
          </cell>
          <cell r="D502"/>
          <cell r="E502" t="str">
            <v>x</v>
          </cell>
          <cell r="F502"/>
          <cell r="G502"/>
          <cell r="H502"/>
          <cell r="I502"/>
          <cell r="J502"/>
        </row>
        <row r="503">
          <cell r="A503"/>
          <cell r="B503"/>
          <cell r="C503">
            <v>494</v>
          </cell>
          <cell r="D503"/>
          <cell r="E503" t="str">
            <v>x</v>
          </cell>
          <cell r="F503"/>
          <cell r="G503"/>
          <cell r="H503"/>
          <cell r="I503"/>
          <cell r="J503"/>
        </row>
        <row r="504">
          <cell r="A504"/>
          <cell r="B504"/>
          <cell r="C504">
            <v>495</v>
          </cell>
          <cell r="D504"/>
          <cell r="E504" t="str">
            <v>x</v>
          </cell>
          <cell r="F504"/>
          <cell r="G504"/>
          <cell r="H504"/>
          <cell r="I504"/>
          <cell r="J504"/>
        </row>
        <row r="505">
          <cell r="A505"/>
          <cell r="B505"/>
          <cell r="C505">
            <v>496</v>
          </cell>
          <cell r="D505"/>
          <cell r="E505" t="str">
            <v>x</v>
          </cell>
          <cell r="F505"/>
          <cell r="G505"/>
          <cell r="H505"/>
          <cell r="I505"/>
          <cell r="J505"/>
        </row>
        <row r="506">
          <cell r="A506"/>
          <cell r="B506"/>
          <cell r="C506">
            <v>497</v>
          </cell>
          <cell r="D506"/>
          <cell r="E506" t="str">
            <v>x</v>
          </cell>
          <cell r="F506"/>
          <cell r="G506"/>
          <cell r="H506"/>
          <cell r="I506"/>
          <cell r="J506"/>
        </row>
        <row r="507">
          <cell r="A507"/>
          <cell r="B507"/>
          <cell r="C507">
            <v>498</v>
          </cell>
          <cell r="D507"/>
          <cell r="E507" t="str">
            <v>x</v>
          </cell>
          <cell r="F507"/>
          <cell r="G507"/>
          <cell r="H507"/>
          <cell r="I507"/>
          <cell r="J507"/>
        </row>
        <row r="508">
          <cell r="A508"/>
          <cell r="B508"/>
          <cell r="C508">
            <v>499</v>
          </cell>
          <cell r="D508"/>
          <cell r="E508" t="str">
            <v>x</v>
          </cell>
          <cell r="F508"/>
          <cell r="G508"/>
          <cell r="H508"/>
          <cell r="I508"/>
          <cell r="J508"/>
        </row>
        <row r="509">
          <cell r="A509"/>
          <cell r="B509"/>
          <cell r="C509">
            <v>500</v>
          </cell>
          <cell r="D509"/>
          <cell r="E509" t="str">
            <v>x</v>
          </cell>
          <cell r="F509"/>
          <cell r="G509"/>
          <cell r="H509"/>
          <cell r="I509"/>
          <cell r="J509"/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>
        <row r="2">
          <cell r="AD2" t="str">
            <v>Vide</v>
          </cell>
          <cell r="AF2" t="str">
            <v>Vide</v>
          </cell>
        </row>
        <row r="3">
          <cell r="AD3"/>
          <cell r="AF3"/>
        </row>
        <row r="4">
          <cell r="AD4"/>
          <cell r="AF4"/>
        </row>
        <row r="5">
          <cell r="AD5"/>
          <cell r="AF5"/>
        </row>
        <row r="6">
          <cell r="AD6"/>
          <cell r="AF6"/>
        </row>
        <row r="7">
          <cell r="AD7"/>
          <cell r="AF7"/>
        </row>
        <row r="8">
          <cell r="AD8"/>
          <cell r="AF8"/>
        </row>
        <row r="9">
          <cell r="AD9"/>
          <cell r="AF9"/>
        </row>
        <row r="10">
          <cell r="AD10"/>
          <cell r="AF10"/>
        </row>
        <row r="11">
          <cell r="AD11"/>
          <cell r="AF11"/>
        </row>
        <row r="12">
          <cell r="AD12"/>
          <cell r="AF12"/>
        </row>
        <row r="13">
          <cell r="AD13"/>
          <cell r="AF13"/>
        </row>
        <row r="14">
          <cell r="AD14"/>
          <cell r="AF14"/>
        </row>
        <row r="15">
          <cell r="AD15"/>
          <cell r="AF15"/>
        </row>
        <row r="16">
          <cell r="AD16"/>
          <cell r="AF16"/>
        </row>
        <row r="17">
          <cell r="AD17"/>
          <cell r="AF17"/>
        </row>
        <row r="18">
          <cell r="AD18"/>
          <cell r="AF18"/>
        </row>
        <row r="19">
          <cell r="AD19"/>
          <cell r="AF19"/>
        </row>
        <row r="20">
          <cell r="AD20"/>
          <cell r="AF20"/>
        </row>
        <row r="21">
          <cell r="AD21"/>
          <cell r="AF21"/>
        </row>
        <row r="22">
          <cell r="AD22"/>
          <cell r="AF22"/>
        </row>
        <row r="23">
          <cell r="AD23"/>
          <cell r="AF23"/>
        </row>
        <row r="24">
          <cell r="AD24"/>
          <cell r="AF24"/>
        </row>
        <row r="25">
          <cell r="AD25"/>
          <cell r="AF25"/>
        </row>
        <row r="26">
          <cell r="AD26"/>
          <cell r="AF26"/>
        </row>
        <row r="27">
          <cell r="AD27"/>
          <cell r="AF27"/>
        </row>
        <row r="28">
          <cell r="AD28"/>
          <cell r="AF28"/>
        </row>
        <row r="29">
          <cell r="AD29"/>
          <cell r="AF29"/>
        </row>
        <row r="30">
          <cell r="AD30"/>
          <cell r="AF30"/>
        </row>
        <row r="31">
          <cell r="AD31"/>
          <cell r="AF31"/>
        </row>
        <row r="32">
          <cell r="AD32"/>
          <cell r="AF32"/>
        </row>
        <row r="33">
          <cell r="AD33"/>
          <cell r="AF33"/>
        </row>
        <row r="34">
          <cell r="AD34"/>
          <cell r="AF34"/>
        </row>
        <row r="35">
          <cell r="AD35"/>
          <cell r="AF35"/>
        </row>
        <row r="36">
          <cell r="AD36"/>
          <cell r="AF36"/>
        </row>
        <row r="37">
          <cell r="AD37"/>
          <cell r="AF37"/>
        </row>
        <row r="38">
          <cell r="AD38"/>
          <cell r="AF38"/>
        </row>
        <row r="39">
          <cell r="AD39"/>
          <cell r="AF39"/>
        </row>
        <row r="40">
          <cell r="AD40"/>
          <cell r="AF40"/>
        </row>
        <row r="41">
          <cell r="AD41"/>
          <cell r="AF41"/>
        </row>
        <row r="42">
          <cell r="AD42"/>
          <cell r="AF42"/>
        </row>
        <row r="43">
          <cell r="AD43"/>
          <cell r="AF43"/>
        </row>
        <row r="44">
          <cell r="AD44"/>
          <cell r="AF44"/>
        </row>
        <row r="45">
          <cell r="AD45"/>
          <cell r="AF45"/>
        </row>
        <row r="46">
          <cell r="AD46"/>
          <cell r="AF46"/>
        </row>
        <row r="47">
          <cell r="AD47"/>
          <cell r="AF47"/>
        </row>
        <row r="48">
          <cell r="AD48"/>
          <cell r="AF48"/>
        </row>
        <row r="49">
          <cell r="AD49"/>
          <cell r="AF49"/>
        </row>
        <row r="50">
          <cell r="AD50"/>
          <cell r="AF50"/>
        </row>
        <row r="51">
          <cell r="AD51"/>
          <cell r="AF51"/>
        </row>
        <row r="52">
          <cell r="AD52"/>
          <cell r="AF52"/>
        </row>
        <row r="53">
          <cell r="AD53"/>
          <cell r="AF53"/>
        </row>
        <row r="54">
          <cell r="AD54"/>
          <cell r="AF54"/>
        </row>
        <row r="55">
          <cell r="AD55"/>
          <cell r="AF55"/>
        </row>
        <row r="56">
          <cell r="AD56"/>
          <cell r="AF56"/>
        </row>
        <row r="57">
          <cell r="AD57"/>
          <cell r="AF57"/>
        </row>
        <row r="58">
          <cell r="AD58"/>
          <cell r="AF58"/>
        </row>
        <row r="59">
          <cell r="AD59"/>
          <cell r="AF59"/>
        </row>
        <row r="60">
          <cell r="AD60"/>
          <cell r="AF60"/>
        </row>
        <row r="61">
          <cell r="AD61"/>
          <cell r="AF61"/>
        </row>
        <row r="62">
          <cell r="AD62"/>
          <cell r="AF62"/>
        </row>
        <row r="63">
          <cell r="AD63"/>
          <cell r="AF63"/>
        </row>
        <row r="64">
          <cell r="AD64"/>
          <cell r="AF64"/>
        </row>
        <row r="65">
          <cell r="AD65"/>
          <cell r="AF65"/>
        </row>
        <row r="66">
          <cell r="AD66"/>
          <cell r="AF66"/>
        </row>
        <row r="67">
          <cell r="AD67"/>
          <cell r="AF67"/>
        </row>
        <row r="68">
          <cell r="AD68"/>
          <cell r="AF68"/>
        </row>
        <row r="69">
          <cell r="AD69"/>
          <cell r="AF69"/>
        </row>
        <row r="70">
          <cell r="AD70"/>
          <cell r="AF70"/>
        </row>
        <row r="71">
          <cell r="AD71"/>
          <cell r="AF71"/>
        </row>
        <row r="72">
          <cell r="AD72"/>
          <cell r="AF72"/>
        </row>
        <row r="73">
          <cell r="AD73"/>
          <cell r="AF73"/>
        </row>
        <row r="74">
          <cell r="AD74"/>
          <cell r="AF74"/>
        </row>
        <row r="75">
          <cell r="AD75"/>
          <cell r="AF75"/>
        </row>
        <row r="76">
          <cell r="AD76"/>
          <cell r="AF76"/>
        </row>
        <row r="77">
          <cell r="AD77"/>
          <cell r="AF77"/>
        </row>
        <row r="78">
          <cell r="AD78"/>
          <cell r="AF78"/>
        </row>
        <row r="79">
          <cell r="AD79"/>
          <cell r="AF79"/>
        </row>
        <row r="80">
          <cell r="AD80"/>
          <cell r="AF80"/>
        </row>
        <row r="81">
          <cell r="AD81"/>
          <cell r="AF81"/>
        </row>
        <row r="82">
          <cell r="AD82"/>
          <cell r="AF82"/>
        </row>
        <row r="83">
          <cell r="AD83"/>
          <cell r="AF83"/>
        </row>
        <row r="84">
          <cell r="AD84"/>
          <cell r="AF84"/>
        </row>
        <row r="85">
          <cell r="AD85"/>
          <cell r="AF85"/>
        </row>
        <row r="86">
          <cell r="AD86"/>
          <cell r="AF86"/>
        </row>
        <row r="87">
          <cell r="AD87"/>
          <cell r="AF87"/>
        </row>
        <row r="88">
          <cell r="AD88"/>
          <cell r="AF88"/>
        </row>
        <row r="89">
          <cell r="AD89"/>
          <cell r="AF89"/>
        </row>
        <row r="90">
          <cell r="AD90"/>
          <cell r="AF90"/>
        </row>
        <row r="91">
          <cell r="AD91"/>
          <cell r="AF91"/>
        </row>
        <row r="92">
          <cell r="AD92"/>
          <cell r="AF92"/>
        </row>
        <row r="93">
          <cell r="AD93"/>
          <cell r="AF93"/>
        </row>
        <row r="94">
          <cell r="AD94"/>
          <cell r="AF94"/>
        </row>
      </sheetData>
      <sheetData sheetId="14">
        <row r="2">
          <cell r="AD2" t="str">
            <v>Vide</v>
          </cell>
          <cell r="AF2" t="str">
            <v>Vide</v>
          </cell>
        </row>
        <row r="3">
          <cell r="AD3"/>
          <cell r="AF3"/>
        </row>
        <row r="4">
          <cell r="AD4"/>
          <cell r="AF4"/>
        </row>
        <row r="5">
          <cell r="AD5"/>
          <cell r="AF5"/>
        </row>
        <row r="6">
          <cell r="AD6"/>
          <cell r="AF6"/>
        </row>
        <row r="7">
          <cell r="AD7"/>
          <cell r="AF7"/>
        </row>
        <row r="8">
          <cell r="AD8"/>
          <cell r="AF8"/>
        </row>
        <row r="9">
          <cell r="AD9"/>
          <cell r="AF9"/>
        </row>
        <row r="10">
          <cell r="AD10"/>
          <cell r="AF10"/>
        </row>
        <row r="11">
          <cell r="AD11"/>
          <cell r="AF11"/>
        </row>
        <row r="12">
          <cell r="AD12"/>
          <cell r="AF12"/>
        </row>
        <row r="13">
          <cell r="AD13"/>
          <cell r="AF13"/>
        </row>
        <row r="14">
          <cell r="AD14"/>
          <cell r="AF14"/>
        </row>
        <row r="15">
          <cell r="AD15"/>
          <cell r="AF15"/>
        </row>
        <row r="16">
          <cell r="AD16"/>
          <cell r="AF16"/>
        </row>
        <row r="17">
          <cell r="AD17"/>
          <cell r="AF17"/>
        </row>
        <row r="18">
          <cell r="AD18"/>
          <cell r="AF18"/>
        </row>
        <row r="19">
          <cell r="AD19"/>
          <cell r="AF19"/>
        </row>
        <row r="20">
          <cell r="AD20"/>
          <cell r="AF20"/>
        </row>
        <row r="21">
          <cell r="AD21"/>
          <cell r="AF21"/>
        </row>
        <row r="22">
          <cell r="AD22"/>
          <cell r="AF22"/>
        </row>
        <row r="23">
          <cell r="AD23"/>
          <cell r="AF23"/>
        </row>
        <row r="24">
          <cell r="AD24"/>
          <cell r="AF24"/>
        </row>
        <row r="25">
          <cell r="AD25"/>
          <cell r="AF25"/>
        </row>
        <row r="26">
          <cell r="AD26"/>
          <cell r="AF26"/>
        </row>
        <row r="27">
          <cell r="AD27"/>
          <cell r="AF27"/>
        </row>
        <row r="28">
          <cell r="AD28"/>
          <cell r="AF28"/>
        </row>
        <row r="29">
          <cell r="AD29"/>
          <cell r="AF29"/>
        </row>
        <row r="30">
          <cell r="AD30"/>
          <cell r="AF30"/>
        </row>
        <row r="31">
          <cell r="AD31"/>
          <cell r="AF31"/>
        </row>
        <row r="32">
          <cell r="AD32"/>
          <cell r="AF32"/>
        </row>
        <row r="33">
          <cell r="AD33"/>
          <cell r="AF33"/>
        </row>
        <row r="34">
          <cell r="AD34"/>
          <cell r="AF34"/>
        </row>
        <row r="35">
          <cell r="AD35"/>
          <cell r="AF35"/>
        </row>
        <row r="36">
          <cell r="AD36"/>
          <cell r="AF36"/>
        </row>
        <row r="37">
          <cell r="AD37"/>
          <cell r="AF37"/>
        </row>
        <row r="38">
          <cell r="AD38"/>
          <cell r="AF38"/>
        </row>
        <row r="39">
          <cell r="AD39"/>
          <cell r="AF39"/>
        </row>
        <row r="40">
          <cell r="AD40"/>
          <cell r="AF40"/>
        </row>
        <row r="41">
          <cell r="AD41"/>
          <cell r="AF41"/>
        </row>
        <row r="42">
          <cell r="AD42"/>
          <cell r="AF42"/>
        </row>
        <row r="43">
          <cell r="AD43"/>
          <cell r="AF43"/>
        </row>
        <row r="44">
          <cell r="AD44"/>
          <cell r="AF44"/>
        </row>
        <row r="45">
          <cell r="AD45"/>
          <cell r="AF45"/>
        </row>
        <row r="46">
          <cell r="AD46"/>
          <cell r="AF46"/>
        </row>
        <row r="47">
          <cell r="AD47"/>
          <cell r="AF47"/>
        </row>
        <row r="48">
          <cell r="AD48"/>
          <cell r="AF48"/>
        </row>
        <row r="49">
          <cell r="AD49"/>
          <cell r="AF49"/>
        </row>
        <row r="50">
          <cell r="AD50"/>
          <cell r="AF50"/>
        </row>
        <row r="51">
          <cell r="AD51"/>
          <cell r="AF51"/>
        </row>
        <row r="52">
          <cell r="AD52"/>
          <cell r="AF52"/>
        </row>
        <row r="53">
          <cell r="AD53"/>
          <cell r="AF53"/>
        </row>
        <row r="54">
          <cell r="AD54"/>
          <cell r="AF54"/>
        </row>
        <row r="55">
          <cell r="AD55"/>
          <cell r="AF55"/>
        </row>
        <row r="56">
          <cell r="AD56"/>
          <cell r="AF56"/>
        </row>
        <row r="57">
          <cell r="AD57"/>
          <cell r="AF57"/>
        </row>
        <row r="58">
          <cell r="AD58"/>
          <cell r="AF58"/>
        </row>
        <row r="59">
          <cell r="AD59"/>
          <cell r="AF59"/>
        </row>
        <row r="60">
          <cell r="AD60"/>
          <cell r="AF60"/>
        </row>
        <row r="61">
          <cell r="AD61"/>
          <cell r="AF61"/>
        </row>
        <row r="62">
          <cell r="AD62"/>
          <cell r="AF62"/>
        </row>
        <row r="63">
          <cell r="AD63"/>
          <cell r="AF63"/>
        </row>
        <row r="64">
          <cell r="AD64"/>
          <cell r="AF64"/>
        </row>
        <row r="65">
          <cell r="AD65"/>
          <cell r="AF65"/>
        </row>
        <row r="66">
          <cell r="AD66"/>
          <cell r="AF66"/>
        </row>
        <row r="67">
          <cell r="AD67"/>
          <cell r="AF67"/>
        </row>
        <row r="68">
          <cell r="AD68"/>
          <cell r="AF68"/>
        </row>
        <row r="69">
          <cell r="AD69"/>
          <cell r="AF69"/>
        </row>
        <row r="70">
          <cell r="AD70"/>
          <cell r="AF70"/>
        </row>
        <row r="71">
          <cell r="AD71"/>
          <cell r="AF71"/>
        </row>
        <row r="72">
          <cell r="AD72"/>
          <cell r="AF72"/>
        </row>
        <row r="73">
          <cell r="AD73"/>
          <cell r="AF73"/>
        </row>
        <row r="74">
          <cell r="AD74"/>
          <cell r="AF74"/>
        </row>
        <row r="75">
          <cell r="AD75"/>
          <cell r="AF75"/>
        </row>
        <row r="76">
          <cell r="AD76"/>
          <cell r="AF76"/>
        </row>
        <row r="77">
          <cell r="AD77"/>
          <cell r="AF77"/>
        </row>
        <row r="78">
          <cell r="AD78"/>
          <cell r="AF78"/>
        </row>
        <row r="79">
          <cell r="AD79"/>
          <cell r="AF79"/>
        </row>
        <row r="80">
          <cell r="AD80"/>
          <cell r="AF80"/>
        </row>
        <row r="81">
          <cell r="AD81"/>
          <cell r="AF81"/>
        </row>
        <row r="82">
          <cell r="AD82"/>
          <cell r="AF82"/>
        </row>
        <row r="83">
          <cell r="AD83"/>
          <cell r="AF83"/>
        </row>
        <row r="84">
          <cell r="AD84"/>
          <cell r="AF84"/>
        </row>
        <row r="85">
          <cell r="AD85"/>
          <cell r="AF85"/>
        </row>
        <row r="86">
          <cell r="AD86"/>
          <cell r="AF86"/>
        </row>
        <row r="87">
          <cell r="AD87"/>
          <cell r="AF87"/>
        </row>
        <row r="88">
          <cell r="AD88"/>
          <cell r="AF88"/>
        </row>
        <row r="89">
          <cell r="AD89"/>
          <cell r="AF89"/>
        </row>
        <row r="90">
          <cell r="AD90"/>
          <cell r="AF90"/>
        </row>
        <row r="91">
          <cell r="AD91"/>
          <cell r="AF91"/>
        </row>
        <row r="92">
          <cell r="AD92"/>
          <cell r="AF92"/>
        </row>
        <row r="93">
          <cell r="AD93"/>
          <cell r="AF93"/>
        </row>
        <row r="94">
          <cell r="AD94"/>
          <cell r="AF94"/>
        </row>
      </sheetData>
      <sheetData sheetId="15">
        <row r="2">
          <cell r="AB2" t="str">
            <v>Vide</v>
          </cell>
        </row>
        <row r="3">
          <cell r="AB3"/>
        </row>
        <row r="4">
          <cell r="AB4"/>
        </row>
        <row r="5">
          <cell r="AB5"/>
        </row>
        <row r="6">
          <cell r="AB6"/>
        </row>
        <row r="7">
          <cell r="AB7"/>
        </row>
        <row r="8">
          <cell r="AB8"/>
        </row>
        <row r="9">
          <cell r="AB9"/>
        </row>
        <row r="10">
          <cell r="AB10"/>
        </row>
        <row r="11">
          <cell r="AB11"/>
        </row>
        <row r="12">
          <cell r="AB12"/>
        </row>
        <row r="13">
          <cell r="AB13"/>
        </row>
        <row r="14">
          <cell r="AB14"/>
        </row>
        <row r="15">
          <cell r="AB15"/>
        </row>
        <row r="16">
          <cell r="AB16"/>
        </row>
        <row r="17">
          <cell r="AB17"/>
        </row>
        <row r="18">
          <cell r="AB18"/>
        </row>
        <row r="19">
          <cell r="AB19"/>
        </row>
        <row r="20">
          <cell r="AB20"/>
        </row>
        <row r="21">
          <cell r="AB21"/>
        </row>
        <row r="22">
          <cell r="AB22"/>
        </row>
        <row r="23">
          <cell r="AB23"/>
        </row>
        <row r="24">
          <cell r="AB24"/>
        </row>
        <row r="25">
          <cell r="AB25"/>
        </row>
        <row r="26">
          <cell r="AB26"/>
        </row>
        <row r="27">
          <cell r="AB27"/>
        </row>
        <row r="28">
          <cell r="AB28"/>
        </row>
        <row r="29">
          <cell r="AB29"/>
        </row>
        <row r="30">
          <cell r="AB30"/>
        </row>
        <row r="31">
          <cell r="AB31"/>
        </row>
        <row r="32">
          <cell r="AB32"/>
        </row>
        <row r="33">
          <cell r="AB33"/>
        </row>
        <row r="34">
          <cell r="AB34"/>
        </row>
        <row r="35">
          <cell r="AB35"/>
        </row>
        <row r="36">
          <cell r="AB36"/>
        </row>
        <row r="37">
          <cell r="AB37"/>
        </row>
        <row r="38">
          <cell r="AB38"/>
        </row>
        <row r="39">
          <cell r="AB39"/>
        </row>
        <row r="40">
          <cell r="AB40"/>
        </row>
        <row r="41">
          <cell r="AB41"/>
        </row>
        <row r="42">
          <cell r="AB42"/>
        </row>
        <row r="43">
          <cell r="AB43"/>
        </row>
        <row r="44">
          <cell r="AB44"/>
        </row>
        <row r="45">
          <cell r="AB45"/>
        </row>
        <row r="46">
          <cell r="AB46"/>
        </row>
        <row r="47">
          <cell r="AB47"/>
        </row>
        <row r="48">
          <cell r="AB48"/>
        </row>
        <row r="49">
          <cell r="AB49"/>
        </row>
        <row r="50">
          <cell r="AB50"/>
        </row>
        <row r="51">
          <cell r="AB51"/>
        </row>
        <row r="52">
          <cell r="AB52"/>
        </row>
        <row r="53">
          <cell r="AB53"/>
        </row>
        <row r="54">
          <cell r="AB54"/>
        </row>
        <row r="55">
          <cell r="AB55"/>
        </row>
        <row r="56">
          <cell r="AB56"/>
        </row>
        <row r="57">
          <cell r="AB57"/>
        </row>
        <row r="58">
          <cell r="AB58"/>
        </row>
        <row r="59">
          <cell r="AB59"/>
        </row>
        <row r="60">
          <cell r="AB60"/>
        </row>
        <row r="61">
          <cell r="AB61"/>
        </row>
        <row r="62">
          <cell r="AB62"/>
        </row>
        <row r="63">
          <cell r="AB63"/>
        </row>
        <row r="64">
          <cell r="AB64"/>
        </row>
        <row r="65">
          <cell r="AB65"/>
        </row>
        <row r="66">
          <cell r="AB66"/>
        </row>
        <row r="67">
          <cell r="AB67"/>
        </row>
        <row r="68">
          <cell r="AB68"/>
        </row>
        <row r="69">
          <cell r="AB69"/>
        </row>
        <row r="70">
          <cell r="AB70"/>
        </row>
        <row r="71">
          <cell r="AB71"/>
        </row>
        <row r="72">
          <cell r="AB72"/>
        </row>
        <row r="73">
          <cell r="AB73"/>
        </row>
        <row r="74">
          <cell r="AB74"/>
        </row>
        <row r="75">
          <cell r="AB75"/>
        </row>
        <row r="76">
          <cell r="AB76"/>
        </row>
        <row r="77">
          <cell r="AB77"/>
        </row>
        <row r="78">
          <cell r="AB78"/>
        </row>
        <row r="79">
          <cell r="AB79"/>
        </row>
        <row r="80">
          <cell r="AB80"/>
        </row>
        <row r="81">
          <cell r="AB81"/>
        </row>
        <row r="82">
          <cell r="AB82"/>
        </row>
        <row r="83">
          <cell r="AB83"/>
        </row>
        <row r="84">
          <cell r="AB84"/>
        </row>
        <row r="85">
          <cell r="AB85"/>
        </row>
        <row r="86">
          <cell r="AB86"/>
        </row>
        <row r="87">
          <cell r="AB87"/>
        </row>
        <row r="88">
          <cell r="AB88"/>
        </row>
        <row r="89">
          <cell r="AB89"/>
        </row>
        <row r="90">
          <cell r="AB90"/>
        </row>
        <row r="91">
          <cell r="AB91"/>
        </row>
        <row r="92">
          <cell r="AB92"/>
        </row>
        <row r="93">
          <cell r="AB93"/>
        </row>
        <row r="94">
          <cell r="AB94"/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ertion engagement internet"/>
      <sheetName val="Engagés"/>
      <sheetName val="EMARGEMENT"/>
      <sheetName val="Enga manuel"/>
      <sheetName val="Engagés PE"/>
      <sheetName val="Liste des partants"/>
      <sheetName val="Saisie CLASSEMENT"/>
      <sheetName val="Résultat PE"/>
      <sheetName val="Edition Class INTERNET"/>
      <sheetName val="Rapport jury"/>
      <sheetName val="ETAT RESULT"/>
      <sheetName val="ETAT RES VERSO"/>
      <sheetName val="EXPORT CICLEWE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CI_ID"/>
      <sheetName val="Source Int"/>
      <sheetName val="Données épreuves"/>
      <sheetName val="Insertion engagement internet"/>
      <sheetName val="Engagés"/>
      <sheetName val="Enga manuel"/>
      <sheetName val="Liste des engagés FFC"/>
      <sheetName val="Liste des partants FFC"/>
      <sheetName val="Partants (liste simplifiée)"/>
      <sheetName val="EMARGEMENT"/>
      <sheetName val="Grille"/>
      <sheetName val="Saisie CLASSEMENT"/>
      <sheetName val="Edition Class INTERNET"/>
      <sheetName val="Edition Class Cat1"/>
      <sheetName val="Edition Class Cat2"/>
      <sheetName val="Edition Class Cat Age"/>
      <sheetName val="Edition Class Dame"/>
      <sheetName val="Edit Class Equipes"/>
      <sheetName val="Edition Class Annexe 1"/>
      <sheetName val="Edition Class Annexe 2"/>
      <sheetName val="Fichier cicle web"/>
      <sheetName val="Fichier cicle web annexe 1"/>
      <sheetName val="Fichier cicle web annexe 2"/>
      <sheetName val="Fichier cicle web annexe 3"/>
      <sheetName val="Fichier cicle web annexe 4"/>
      <sheetName val="Facture engagements"/>
      <sheetName val="ETAT RESULT RECTO"/>
      <sheetName val="ETAT RESULT VERSO"/>
      <sheetName val="FICHE OBSERVATION"/>
      <sheetName val="Secours - Recto"/>
      <sheetName val="Secours - Verso"/>
      <sheetName val="Prime - Recto"/>
      <sheetName val="Prime - Verso"/>
      <sheetName val="Rapport Ju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>
        <row r="2">
          <cell r="AD2" t="str">
            <v>Vide</v>
          </cell>
          <cell r="AF2" t="str">
            <v>Vide</v>
          </cell>
        </row>
        <row r="3">
          <cell r="AD3"/>
          <cell r="AF3"/>
        </row>
        <row r="4">
          <cell r="AD4"/>
          <cell r="AF4"/>
        </row>
        <row r="5">
          <cell r="AD5"/>
          <cell r="AF5"/>
        </row>
        <row r="6">
          <cell r="AD6"/>
          <cell r="AF6"/>
        </row>
        <row r="7">
          <cell r="AD7"/>
          <cell r="AF7"/>
        </row>
        <row r="8">
          <cell r="AD8"/>
          <cell r="AF8"/>
        </row>
        <row r="9">
          <cell r="AD9"/>
          <cell r="AF9"/>
        </row>
        <row r="10">
          <cell r="AD10"/>
          <cell r="AF10"/>
        </row>
        <row r="11">
          <cell r="AD11"/>
          <cell r="AF11"/>
        </row>
        <row r="12">
          <cell r="AD12"/>
          <cell r="AF12"/>
        </row>
        <row r="13">
          <cell r="AD13"/>
          <cell r="AF13"/>
        </row>
        <row r="14">
          <cell r="AD14"/>
          <cell r="AF14"/>
        </row>
        <row r="15">
          <cell r="AD15"/>
          <cell r="AF15"/>
        </row>
        <row r="16">
          <cell r="AD16"/>
          <cell r="AF16"/>
        </row>
        <row r="17">
          <cell r="AD17"/>
          <cell r="AF17"/>
        </row>
        <row r="18">
          <cell r="AD18"/>
          <cell r="AF18"/>
        </row>
        <row r="19">
          <cell r="AD19"/>
          <cell r="AF19"/>
        </row>
        <row r="20">
          <cell r="AD20"/>
          <cell r="AF20"/>
        </row>
        <row r="21">
          <cell r="AD21"/>
          <cell r="AF21"/>
        </row>
        <row r="22">
          <cell r="AD22"/>
          <cell r="AF22"/>
        </row>
        <row r="23">
          <cell r="AD23"/>
          <cell r="AF23"/>
        </row>
        <row r="24">
          <cell r="AD24"/>
          <cell r="AF24"/>
        </row>
        <row r="25">
          <cell r="AD25"/>
          <cell r="AF25"/>
        </row>
        <row r="26">
          <cell r="AD26"/>
          <cell r="AF26"/>
        </row>
        <row r="27">
          <cell r="AD27"/>
          <cell r="AF27"/>
        </row>
        <row r="28">
          <cell r="AD28"/>
          <cell r="AF28"/>
        </row>
        <row r="29">
          <cell r="AD29"/>
          <cell r="AF29"/>
        </row>
        <row r="30">
          <cell r="AD30"/>
          <cell r="AF30"/>
        </row>
        <row r="31">
          <cell r="AD31"/>
          <cell r="AF31"/>
        </row>
        <row r="32">
          <cell r="AD32"/>
          <cell r="AF32"/>
        </row>
        <row r="33">
          <cell r="AD33"/>
          <cell r="AF33"/>
        </row>
        <row r="34">
          <cell r="AD34"/>
          <cell r="AF34"/>
        </row>
        <row r="35">
          <cell r="AD35"/>
          <cell r="AF35"/>
        </row>
        <row r="36">
          <cell r="AD36"/>
          <cell r="AF36"/>
        </row>
        <row r="37">
          <cell r="AD37"/>
          <cell r="AF37"/>
        </row>
        <row r="38">
          <cell r="AD38"/>
          <cell r="AF38"/>
        </row>
        <row r="39">
          <cell r="AD39"/>
          <cell r="AF39"/>
        </row>
        <row r="40">
          <cell r="AD40"/>
          <cell r="AF40"/>
        </row>
        <row r="41">
          <cell r="AD41"/>
          <cell r="AF41"/>
        </row>
        <row r="42">
          <cell r="AD42"/>
          <cell r="AF42"/>
        </row>
        <row r="43">
          <cell r="AD43"/>
          <cell r="AF43"/>
        </row>
        <row r="44">
          <cell r="AD44"/>
          <cell r="AF44"/>
        </row>
        <row r="45">
          <cell r="AD45"/>
          <cell r="AF45"/>
        </row>
        <row r="46">
          <cell r="AD46"/>
          <cell r="AF46"/>
        </row>
        <row r="47">
          <cell r="AD47"/>
          <cell r="AF47"/>
        </row>
        <row r="48">
          <cell r="AD48"/>
          <cell r="AF48"/>
        </row>
        <row r="49">
          <cell r="AD49"/>
          <cell r="AF49"/>
        </row>
        <row r="50">
          <cell r="AD50"/>
          <cell r="AF50"/>
        </row>
        <row r="51">
          <cell r="AD51"/>
          <cell r="AF51"/>
        </row>
        <row r="52">
          <cell r="AD52"/>
          <cell r="AF52"/>
        </row>
        <row r="53">
          <cell r="AD53"/>
          <cell r="AF53"/>
        </row>
        <row r="54">
          <cell r="AD54"/>
          <cell r="AF54"/>
        </row>
        <row r="55">
          <cell r="AD55"/>
          <cell r="AF55"/>
        </row>
        <row r="56">
          <cell r="AD56"/>
          <cell r="AF56"/>
        </row>
        <row r="57">
          <cell r="AD57"/>
          <cell r="AF57"/>
        </row>
        <row r="58">
          <cell r="AD58"/>
          <cell r="AF58"/>
        </row>
        <row r="59">
          <cell r="AD59"/>
          <cell r="AF59"/>
        </row>
        <row r="60">
          <cell r="AD60"/>
          <cell r="AF60"/>
        </row>
        <row r="61">
          <cell r="AD61"/>
          <cell r="AF61"/>
        </row>
        <row r="62">
          <cell r="AD62"/>
          <cell r="AF62"/>
        </row>
        <row r="63">
          <cell r="AD63"/>
          <cell r="AF63"/>
        </row>
        <row r="64">
          <cell r="AD64"/>
          <cell r="AF64"/>
        </row>
        <row r="65">
          <cell r="AD65"/>
          <cell r="AF65"/>
        </row>
        <row r="66">
          <cell r="AD66"/>
          <cell r="AF66"/>
        </row>
        <row r="67">
          <cell r="AD67"/>
          <cell r="AF67"/>
        </row>
        <row r="68">
          <cell r="AD68"/>
          <cell r="AF68"/>
        </row>
        <row r="69">
          <cell r="AD69"/>
          <cell r="AF69"/>
        </row>
        <row r="70">
          <cell r="AD70"/>
          <cell r="AF70"/>
        </row>
        <row r="71">
          <cell r="AD71"/>
          <cell r="AF71"/>
        </row>
        <row r="72">
          <cell r="AD72"/>
          <cell r="AF72"/>
        </row>
        <row r="73">
          <cell r="AD73"/>
          <cell r="AF73"/>
        </row>
        <row r="74">
          <cell r="AD74"/>
          <cell r="AF74"/>
        </row>
        <row r="75">
          <cell r="AD75"/>
          <cell r="AF75"/>
        </row>
        <row r="76">
          <cell r="AD76"/>
          <cell r="AF76"/>
        </row>
        <row r="77">
          <cell r="AD77"/>
          <cell r="AF77"/>
        </row>
        <row r="78">
          <cell r="AD78"/>
          <cell r="AF78"/>
        </row>
        <row r="79">
          <cell r="AD79"/>
          <cell r="AF79"/>
        </row>
        <row r="80">
          <cell r="AD80"/>
          <cell r="AF80"/>
        </row>
        <row r="81">
          <cell r="AD81"/>
          <cell r="AF81"/>
        </row>
        <row r="82">
          <cell r="AD82"/>
          <cell r="AF82"/>
        </row>
        <row r="83">
          <cell r="AD83"/>
          <cell r="AF83"/>
        </row>
        <row r="84">
          <cell r="AD84"/>
          <cell r="AF84"/>
        </row>
        <row r="85">
          <cell r="AD85"/>
          <cell r="AF85"/>
        </row>
        <row r="86">
          <cell r="AD86"/>
          <cell r="AF86"/>
        </row>
        <row r="87">
          <cell r="AD87"/>
          <cell r="AF87"/>
        </row>
        <row r="88">
          <cell r="AD88"/>
          <cell r="AF88"/>
        </row>
        <row r="89">
          <cell r="AD89"/>
          <cell r="AF89"/>
        </row>
        <row r="90">
          <cell r="AD90"/>
          <cell r="AF90"/>
        </row>
        <row r="91">
          <cell r="AD91"/>
          <cell r="AF91"/>
        </row>
        <row r="92">
          <cell r="AD92"/>
          <cell r="AF92"/>
        </row>
        <row r="93">
          <cell r="AD93"/>
          <cell r="AF93"/>
        </row>
        <row r="94">
          <cell r="AD94"/>
          <cell r="AF94"/>
        </row>
      </sheetData>
      <sheetData sheetId="14">
        <row r="2">
          <cell r="AD2" t="str">
            <v>Vide</v>
          </cell>
          <cell r="AF2" t="str">
            <v>Vide</v>
          </cell>
        </row>
        <row r="3">
          <cell r="AD3"/>
          <cell r="AF3"/>
        </row>
        <row r="4">
          <cell r="AD4"/>
          <cell r="AF4"/>
        </row>
        <row r="5">
          <cell r="AD5"/>
          <cell r="AF5"/>
        </row>
        <row r="6">
          <cell r="AD6"/>
          <cell r="AF6"/>
        </row>
        <row r="7">
          <cell r="AD7"/>
          <cell r="AF7"/>
        </row>
        <row r="8">
          <cell r="AD8"/>
          <cell r="AF8"/>
        </row>
        <row r="9">
          <cell r="AD9"/>
          <cell r="AF9"/>
        </row>
        <row r="10">
          <cell r="AD10"/>
          <cell r="AF10"/>
        </row>
        <row r="11">
          <cell r="AD11"/>
          <cell r="AF11"/>
        </row>
        <row r="12">
          <cell r="AD12"/>
          <cell r="AF12"/>
        </row>
        <row r="13">
          <cell r="AD13"/>
          <cell r="AF13"/>
        </row>
        <row r="14">
          <cell r="AD14"/>
          <cell r="AF14"/>
        </row>
        <row r="15">
          <cell r="AD15"/>
          <cell r="AF15"/>
        </row>
        <row r="16">
          <cell r="AD16"/>
          <cell r="AF16"/>
        </row>
        <row r="17">
          <cell r="AD17"/>
          <cell r="AF17"/>
        </row>
        <row r="18">
          <cell r="AD18"/>
          <cell r="AF18"/>
        </row>
        <row r="19">
          <cell r="AD19"/>
          <cell r="AF19"/>
        </row>
        <row r="20">
          <cell r="AD20"/>
          <cell r="AF20"/>
        </row>
        <row r="21">
          <cell r="AD21"/>
          <cell r="AF21"/>
        </row>
        <row r="22">
          <cell r="AD22"/>
          <cell r="AF22"/>
        </row>
        <row r="23">
          <cell r="AD23"/>
          <cell r="AF23"/>
        </row>
        <row r="24">
          <cell r="AD24"/>
          <cell r="AF24"/>
        </row>
        <row r="25">
          <cell r="AD25"/>
          <cell r="AF25"/>
        </row>
        <row r="26">
          <cell r="AD26"/>
          <cell r="AF26"/>
        </row>
        <row r="27">
          <cell r="AD27"/>
          <cell r="AF27"/>
        </row>
        <row r="28">
          <cell r="AD28"/>
          <cell r="AF28"/>
        </row>
        <row r="29">
          <cell r="AD29"/>
          <cell r="AF29"/>
        </row>
        <row r="30">
          <cell r="AD30"/>
          <cell r="AF30"/>
        </row>
        <row r="31">
          <cell r="AD31"/>
          <cell r="AF31"/>
        </row>
        <row r="32">
          <cell r="AD32"/>
          <cell r="AF32"/>
        </row>
        <row r="33">
          <cell r="AD33"/>
          <cell r="AF33"/>
        </row>
        <row r="34">
          <cell r="AD34"/>
          <cell r="AF34"/>
        </row>
        <row r="35">
          <cell r="AD35"/>
          <cell r="AF35"/>
        </row>
        <row r="36">
          <cell r="AD36"/>
          <cell r="AF36"/>
        </row>
        <row r="37">
          <cell r="AD37"/>
          <cell r="AF37"/>
        </row>
        <row r="38">
          <cell r="AD38"/>
          <cell r="AF38"/>
        </row>
        <row r="39">
          <cell r="AD39"/>
          <cell r="AF39"/>
        </row>
        <row r="40">
          <cell r="AD40"/>
          <cell r="AF40"/>
        </row>
        <row r="41">
          <cell r="AD41"/>
          <cell r="AF41"/>
        </row>
        <row r="42">
          <cell r="AD42"/>
          <cell r="AF42"/>
        </row>
        <row r="43">
          <cell r="AD43"/>
          <cell r="AF43"/>
        </row>
        <row r="44">
          <cell r="AD44"/>
          <cell r="AF44"/>
        </row>
        <row r="45">
          <cell r="AD45"/>
          <cell r="AF45"/>
        </row>
        <row r="46">
          <cell r="AD46"/>
          <cell r="AF46"/>
        </row>
        <row r="47">
          <cell r="AD47"/>
          <cell r="AF47"/>
        </row>
        <row r="48">
          <cell r="AD48"/>
          <cell r="AF48"/>
        </row>
        <row r="49">
          <cell r="AD49"/>
          <cell r="AF49"/>
        </row>
        <row r="50">
          <cell r="AD50"/>
          <cell r="AF50"/>
        </row>
        <row r="51">
          <cell r="AD51"/>
          <cell r="AF51"/>
        </row>
        <row r="52">
          <cell r="AD52"/>
          <cell r="AF52"/>
        </row>
        <row r="53">
          <cell r="AD53"/>
          <cell r="AF53"/>
        </row>
        <row r="54">
          <cell r="AD54"/>
          <cell r="AF54"/>
        </row>
        <row r="55">
          <cell r="AD55"/>
          <cell r="AF55"/>
        </row>
        <row r="56">
          <cell r="AD56"/>
          <cell r="AF56"/>
        </row>
        <row r="57">
          <cell r="AD57"/>
          <cell r="AF57"/>
        </row>
        <row r="58">
          <cell r="AD58"/>
          <cell r="AF58"/>
        </row>
        <row r="59">
          <cell r="AD59"/>
          <cell r="AF59"/>
        </row>
        <row r="60">
          <cell r="AD60"/>
          <cell r="AF60"/>
        </row>
        <row r="61">
          <cell r="AD61"/>
          <cell r="AF61"/>
        </row>
        <row r="62">
          <cell r="AD62"/>
          <cell r="AF62"/>
        </row>
        <row r="63">
          <cell r="AD63"/>
          <cell r="AF63"/>
        </row>
        <row r="64">
          <cell r="AD64"/>
          <cell r="AF64"/>
        </row>
        <row r="65">
          <cell r="AD65"/>
          <cell r="AF65"/>
        </row>
        <row r="66">
          <cell r="AD66"/>
          <cell r="AF66"/>
        </row>
        <row r="67">
          <cell r="AD67"/>
          <cell r="AF67"/>
        </row>
        <row r="68">
          <cell r="AD68"/>
          <cell r="AF68"/>
        </row>
        <row r="69">
          <cell r="AD69"/>
          <cell r="AF69"/>
        </row>
        <row r="70">
          <cell r="AD70"/>
          <cell r="AF70"/>
        </row>
        <row r="71">
          <cell r="AD71"/>
          <cell r="AF71"/>
        </row>
        <row r="72">
          <cell r="AD72"/>
          <cell r="AF72"/>
        </row>
        <row r="73">
          <cell r="AD73"/>
          <cell r="AF73"/>
        </row>
        <row r="74">
          <cell r="AD74"/>
          <cell r="AF74"/>
        </row>
        <row r="75">
          <cell r="AD75"/>
          <cell r="AF75"/>
        </row>
        <row r="76">
          <cell r="AD76"/>
          <cell r="AF76"/>
        </row>
        <row r="77">
          <cell r="AD77"/>
          <cell r="AF77"/>
        </row>
        <row r="78">
          <cell r="AD78"/>
          <cell r="AF78"/>
        </row>
        <row r="79">
          <cell r="AD79"/>
          <cell r="AF79"/>
        </row>
        <row r="80">
          <cell r="AD80"/>
          <cell r="AF80"/>
        </row>
        <row r="81">
          <cell r="AD81"/>
          <cell r="AF81"/>
        </row>
        <row r="82">
          <cell r="AD82"/>
          <cell r="AF82"/>
        </row>
        <row r="83">
          <cell r="AD83"/>
          <cell r="AF83"/>
        </row>
        <row r="84">
          <cell r="AD84"/>
          <cell r="AF84"/>
        </row>
        <row r="85">
          <cell r="AD85"/>
          <cell r="AF85"/>
        </row>
        <row r="86">
          <cell r="AD86"/>
          <cell r="AF86"/>
        </row>
        <row r="87">
          <cell r="AD87"/>
          <cell r="AF87"/>
        </row>
        <row r="88">
          <cell r="AD88"/>
          <cell r="AF88"/>
        </row>
        <row r="89">
          <cell r="AD89"/>
          <cell r="AF89"/>
        </row>
        <row r="90">
          <cell r="AD90"/>
          <cell r="AF90"/>
        </row>
        <row r="91">
          <cell r="AD91"/>
          <cell r="AF91"/>
        </row>
        <row r="92">
          <cell r="AD92"/>
          <cell r="AF92"/>
        </row>
        <row r="93">
          <cell r="AD93"/>
          <cell r="AF93"/>
        </row>
        <row r="94">
          <cell r="AD94"/>
          <cell r="AF94"/>
        </row>
      </sheetData>
      <sheetData sheetId="15">
        <row r="2">
          <cell r="AB2" t="str">
            <v>Vide</v>
          </cell>
        </row>
        <row r="3">
          <cell r="AB3"/>
        </row>
        <row r="4">
          <cell r="AB4"/>
        </row>
        <row r="5">
          <cell r="AB5"/>
        </row>
        <row r="6">
          <cell r="AB6"/>
        </row>
        <row r="7">
          <cell r="AB7"/>
        </row>
        <row r="8">
          <cell r="AB8"/>
        </row>
        <row r="9">
          <cell r="AB9"/>
        </row>
        <row r="10">
          <cell r="AB10"/>
        </row>
        <row r="11">
          <cell r="AB11"/>
        </row>
        <row r="12">
          <cell r="AB12"/>
        </row>
        <row r="13">
          <cell r="AB13"/>
        </row>
        <row r="14">
          <cell r="AB14"/>
        </row>
        <row r="15">
          <cell r="AB15"/>
        </row>
        <row r="16">
          <cell r="AB16"/>
        </row>
        <row r="17">
          <cell r="AB17"/>
        </row>
        <row r="18">
          <cell r="AB18"/>
        </row>
        <row r="19">
          <cell r="AB19"/>
        </row>
        <row r="20">
          <cell r="AB20"/>
        </row>
        <row r="21">
          <cell r="AB21"/>
        </row>
        <row r="22">
          <cell r="AB22"/>
        </row>
        <row r="23">
          <cell r="AB23"/>
        </row>
        <row r="24">
          <cell r="AB24"/>
        </row>
        <row r="25">
          <cell r="AB25"/>
        </row>
        <row r="26">
          <cell r="AB26"/>
        </row>
        <row r="27">
          <cell r="AB27"/>
        </row>
        <row r="28">
          <cell r="AB28"/>
        </row>
        <row r="29">
          <cell r="AB29"/>
        </row>
        <row r="30">
          <cell r="AB30"/>
        </row>
        <row r="31">
          <cell r="AB31"/>
        </row>
        <row r="32">
          <cell r="AB32"/>
        </row>
        <row r="33">
          <cell r="AB33"/>
        </row>
        <row r="34">
          <cell r="AB34"/>
        </row>
        <row r="35">
          <cell r="AB35"/>
        </row>
        <row r="36">
          <cell r="AB36"/>
        </row>
        <row r="37">
          <cell r="AB37"/>
        </row>
        <row r="38">
          <cell r="AB38"/>
        </row>
        <row r="39">
          <cell r="AB39"/>
        </row>
        <row r="40">
          <cell r="AB40"/>
        </row>
        <row r="41">
          <cell r="AB41"/>
        </row>
        <row r="42">
          <cell r="AB42"/>
        </row>
        <row r="43">
          <cell r="AB43"/>
        </row>
        <row r="44">
          <cell r="AB44"/>
        </row>
        <row r="45">
          <cell r="AB45"/>
        </row>
        <row r="46">
          <cell r="AB46"/>
        </row>
        <row r="47">
          <cell r="AB47"/>
        </row>
        <row r="48">
          <cell r="AB48"/>
        </row>
        <row r="49">
          <cell r="AB49"/>
        </row>
        <row r="50">
          <cell r="AB50"/>
        </row>
        <row r="51">
          <cell r="AB51"/>
        </row>
        <row r="52">
          <cell r="AB52"/>
        </row>
        <row r="53">
          <cell r="AB53"/>
        </row>
        <row r="54">
          <cell r="AB54"/>
        </row>
        <row r="55">
          <cell r="AB55"/>
        </row>
        <row r="56">
          <cell r="AB56"/>
        </row>
        <row r="57">
          <cell r="AB57"/>
        </row>
        <row r="58">
          <cell r="AB58"/>
        </row>
        <row r="59">
          <cell r="AB59"/>
        </row>
        <row r="60">
          <cell r="AB60"/>
        </row>
        <row r="61">
          <cell r="AB61"/>
        </row>
        <row r="62">
          <cell r="AB62"/>
        </row>
        <row r="63">
          <cell r="AB63"/>
        </row>
        <row r="64">
          <cell r="AB64"/>
        </row>
        <row r="65">
          <cell r="AB65"/>
        </row>
        <row r="66">
          <cell r="AB66"/>
        </row>
        <row r="67">
          <cell r="AB67"/>
        </row>
        <row r="68">
          <cell r="AB68"/>
        </row>
        <row r="69">
          <cell r="AB69"/>
        </row>
        <row r="70">
          <cell r="AB70"/>
        </row>
        <row r="71">
          <cell r="AB71"/>
        </row>
        <row r="72">
          <cell r="AB72"/>
        </row>
        <row r="73">
          <cell r="AB73"/>
        </row>
        <row r="74">
          <cell r="AB74"/>
        </row>
        <row r="75">
          <cell r="AB75"/>
        </row>
        <row r="76">
          <cell r="AB76"/>
        </row>
        <row r="77">
          <cell r="AB77"/>
        </row>
        <row r="78">
          <cell r="AB78"/>
        </row>
        <row r="79">
          <cell r="AB79"/>
        </row>
        <row r="80">
          <cell r="AB80"/>
        </row>
        <row r="81">
          <cell r="AB81"/>
        </row>
        <row r="82">
          <cell r="AB82"/>
        </row>
        <row r="83">
          <cell r="AB83"/>
        </row>
        <row r="84">
          <cell r="AB84"/>
        </row>
        <row r="85">
          <cell r="AB85"/>
        </row>
        <row r="86">
          <cell r="AB86"/>
        </row>
        <row r="87">
          <cell r="AB87"/>
        </row>
        <row r="88">
          <cell r="AB88"/>
        </row>
        <row r="89">
          <cell r="AB89"/>
        </row>
        <row r="90">
          <cell r="AB90"/>
        </row>
        <row r="91">
          <cell r="AB91"/>
        </row>
        <row r="92">
          <cell r="AB92"/>
        </row>
        <row r="93">
          <cell r="AB93"/>
        </row>
        <row r="94">
          <cell r="AB94"/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tants"/>
      <sheetName val="Emarg"/>
      <sheetName val="Classement"/>
      <sheetName val="Classt MG"/>
      <sheetName val="Grille"/>
    </sheetNames>
    <sheetDataSet>
      <sheetData sheetId="0">
        <row r="6">
          <cell r="A6" t="str">
            <v>Dos.</v>
          </cell>
          <cell r="B6" t="str">
            <v>Nom</v>
          </cell>
          <cell r="C6" t="str">
            <v>Equipe</v>
          </cell>
          <cell r="D6" t="str">
            <v>Code UCI</v>
          </cell>
          <cell r="E6" t="str">
            <v>Série</v>
          </cell>
        </row>
        <row r="7">
          <cell r="A7">
            <v>1</v>
          </cell>
          <cell r="B7" t="str">
            <v>AUDIC Dylan</v>
          </cell>
          <cell r="C7" t="str">
            <v>AC LANESTER 56</v>
          </cell>
          <cell r="D7" t="str">
            <v>FRA19991206</v>
          </cell>
          <cell r="E7" t="str">
            <v>Junior</v>
          </cell>
        </row>
        <row r="8">
          <cell r="A8">
            <v>2</v>
          </cell>
          <cell r="B8" t="str">
            <v>BALTENWECK Mewen</v>
          </cell>
          <cell r="C8" t="str">
            <v>AC LANESTER 56</v>
          </cell>
          <cell r="D8" t="str">
            <v>FRA19980130</v>
          </cell>
          <cell r="E8" t="str">
            <v>Junior</v>
          </cell>
        </row>
        <row r="9">
          <cell r="A9">
            <v>3</v>
          </cell>
          <cell r="B9" t="str">
            <v>JUSTUM Axel</v>
          </cell>
          <cell r="C9" t="str">
            <v>AC LANESTER 56</v>
          </cell>
          <cell r="D9" t="str">
            <v>FRA19990323</v>
          </cell>
          <cell r="E9" t="str">
            <v>Junior</v>
          </cell>
        </row>
        <row r="10">
          <cell r="A10">
            <v>4</v>
          </cell>
          <cell r="B10" t="str">
            <v>LE BAIL Hugo</v>
          </cell>
          <cell r="C10" t="str">
            <v>AC LANESTER 56</v>
          </cell>
          <cell r="D10" t="str">
            <v>FRA19980726</v>
          </cell>
          <cell r="E10" t="str">
            <v>Junior</v>
          </cell>
        </row>
        <row r="11">
          <cell r="A11">
            <v>5</v>
          </cell>
          <cell r="B11" t="str">
            <v>LE CAM Brendan</v>
          </cell>
          <cell r="C11" t="str">
            <v>AC LANESTER 56</v>
          </cell>
          <cell r="D11" t="str">
            <v>FRA19990815</v>
          </cell>
          <cell r="E11" t="str">
            <v>Junior</v>
          </cell>
        </row>
        <row r="12">
          <cell r="A12">
            <v>6</v>
          </cell>
          <cell r="B12" t="str">
            <v>LE CHENADEC Antoine</v>
          </cell>
          <cell r="C12" t="str">
            <v>AC LANESTER 56</v>
          </cell>
          <cell r="D12" t="str">
            <v>FRA19990122</v>
          </cell>
          <cell r="E12" t="str">
            <v>Junior</v>
          </cell>
        </row>
        <row r="13">
          <cell r="A13">
            <v>7</v>
          </cell>
          <cell r="B13" t="str">
            <v>TEISSEIRE Clement</v>
          </cell>
          <cell r="C13" t="str">
            <v>AC LANESTER 56</v>
          </cell>
          <cell r="D13" t="str">
            <v>FRA19990824</v>
          </cell>
          <cell r="E13" t="str">
            <v>Junior</v>
          </cell>
        </row>
        <row r="14">
          <cell r="A14">
            <v>8</v>
          </cell>
          <cell r="B14" t="str">
            <v>BLEVIN Noe</v>
          </cell>
          <cell r="C14" t="str">
            <v>CDC MORBIHAN DE LA FFC</v>
          </cell>
          <cell r="D14" t="str">
            <v>FRA19991110</v>
          </cell>
          <cell r="E14" t="str">
            <v>Junior</v>
          </cell>
        </row>
        <row r="15">
          <cell r="A15">
            <v>9</v>
          </cell>
          <cell r="B15" t="str">
            <v>BRIAND Killian</v>
          </cell>
          <cell r="C15" t="str">
            <v>CDC MORBIHAN DE LA FFC</v>
          </cell>
          <cell r="D15" t="str">
            <v>FRA19980507</v>
          </cell>
          <cell r="E15" t="str">
            <v>Junior</v>
          </cell>
        </row>
        <row r="16">
          <cell r="A16">
            <v>10</v>
          </cell>
          <cell r="B16" t="str">
            <v>GLON Youen</v>
          </cell>
          <cell r="C16" t="str">
            <v>CDC MORBIHAN DE LA FFC</v>
          </cell>
          <cell r="D16" t="str">
            <v>FRA19990428</v>
          </cell>
          <cell r="E16" t="str">
            <v>Junior</v>
          </cell>
        </row>
        <row r="17">
          <cell r="A17">
            <v>11</v>
          </cell>
          <cell r="B17" t="str">
            <v>GUENNEUGUES Erwann</v>
          </cell>
          <cell r="C17" t="str">
            <v>CDC MORBIHAN DE LA FFC</v>
          </cell>
          <cell r="D17" t="str">
            <v>FRA19990526</v>
          </cell>
          <cell r="E17" t="str">
            <v>Junior</v>
          </cell>
        </row>
        <row r="18">
          <cell r="A18">
            <v>12</v>
          </cell>
          <cell r="B18" t="str">
            <v>LE FALHER Erwan</v>
          </cell>
          <cell r="C18" t="str">
            <v>CDC MORBIHAN DE LA FFC</v>
          </cell>
          <cell r="D18" t="str">
            <v>FRA19980210</v>
          </cell>
          <cell r="E18" t="str">
            <v>Junior</v>
          </cell>
        </row>
        <row r="19">
          <cell r="A19">
            <v>13</v>
          </cell>
          <cell r="B19" t="str">
            <v>LE GOVIC Antoine</v>
          </cell>
          <cell r="C19" t="str">
            <v>CDC MORBIHAN DE LA FFC</v>
          </cell>
          <cell r="D19" t="str">
            <v>FRA19990610</v>
          </cell>
          <cell r="E19" t="str">
            <v>Junior</v>
          </cell>
        </row>
        <row r="20">
          <cell r="A20">
            <v>14</v>
          </cell>
          <cell r="B20" t="str">
            <v>LE PENNEC Guerand</v>
          </cell>
          <cell r="C20" t="str">
            <v>CDC MORBIHAN DE LA FFC</v>
          </cell>
          <cell r="D20" t="str">
            <v>FRA19990312</v>
          </cell>
          <cell r="E20" t="str">
            <v>Junior</v>
          </cell>
        </row>
        <row r="21">
          <cell r="A21">
            <v>15</v>
          </cell>
          <cell r="B21" t="str">
            <v>LE VIGOUROUX Baptiste</v>
          </cell>
          <cell r="C21" t="str">
            <v>CDC MORBIHAN DE LA FFC</v>
          </cell>
          <cell r="D21" t="str">
            <v>FRA19990814</v>
          </cell>
          <cell r="E21" t="str">
            <v>Junior</v>
          </cell>
        </row>
        <row r="22">
          <cell r="A22">
            <v>16</v>
          </cell>
          <cell r="B22" t="str">
            <v>RIVALLAIN Hugo</v>
          </cell>
          <cell r="C22" t="str">
            <v>CDC MORBIHAN DE LA FFC</v>
          </cell>
          <cell r="D22" t="str">
            <v>FRA19981225</v>
          </cell>
          <cell r="E22" t="str">
            <v>Junior</v>
          </cell>
        </row>
        <row r="23">
          <cell r="A23">
            <v>17</v>
          </cell>
          <cell r="B23" t="str">
            <v>VINCE Alexis</v>
          </cell>
          <cell r="C23" t="str">
            <v>CDC MORBIHAN DE LA FFC</v>
          </cell>
          <cell r="D23" t="str">
            <v>FRA19980306</v>
          </cell>
          <cell r="E23" t="str">
            <v>Junior</v>
          </cell>
        </row>
        <row r="24">
          <cell r="A24">
            <v>18</v>
          </cell>
          <cell r="B24" t="str">
            <v>BERTIN Alexandre</v>
          </cell>
          <cell r="C24" t="str">
            <v>EC QUEVENOISE</v>
          </cell>
          <cell r="D24" t="str">
            <v>FRA19990914</v>
          </cell>
          <cell r="E24" t="str">
            <v>Junior</v>
          </cell>
        </row>
        <row r="25">
          <cell r="A25">
            <v>19</v>
          </cell>
          <cell r="B25" t="str">
            <v>BESNARD Vincent</v>
          </cell>
          <cell r="C25" t="str">
            <v>EC QUEVENOISE</v>
          </cell>
          <cell r="D25" t="str">
            <v>FRA19990624</v>
          </cell>
          <cell r="E25" t="str">
            <v>Junior</v>
          </cell>
        </row>
        <row r="26">
          <cell r="A26">
            <v>20</v>
          </cell>
          <cell r="B26" t="str">
            <v>BREGARDIS Melvin</v>
          </cell>
          <cell r="C26" t="str">
            <v>EC QUEVENOISE</v>
          </cell>
          <cell r="D26" t="str">
            <v>FRA19990331</v>
          </cell>
          <cell r="E26" t="str">
            <v>Junior</v>
          </cell>
        </row>
        <row r="27">
          <cell r="A27">
            <v>21</v>
          </cell>
          <cell r="B27" t="str">
            <v>HEMERY Ewen</v>
          </cell>
          <cell r="C27" t="str">
            <v>EC QUEVENOISE</v>
          </cell>
          <cell r="D27" t="str">
            <v>FRA19990701</v>
          </cell>
          <cell r="E27" t="str">
            <v>Junior</v>
          </cell>
        </row>
        <row r="28">
          <cell r="A28">
            <v>22</v>
          </cell>
          <cell r="B28" t="str">
            <v>LE GLOAHEC Anthony</v>
          </cell>
          <cell r="C28" t="str">
            <v>EC QUEVENOISE</v>
          </cell>
          <cell r="D28" t="str">
            <v>FRA19990429</v>
          </cell>
          <cell r="E28" t="str">
            <v>Junior</v>
          </cell>
        </row>
        <row r="29">
          <cell r="A29">
            <v>23</v>
          </cell>
          <cell r="B29" t="str">
            <v>LECLERCQ Julien</v>
          </cell>
          <cell r="C29" t="str">
            <v>EC QUEVENOISE</v>
          </cell>
          <cell r="D29" t="str">
            <v>FRA19980927</v>
          </cell>
          <cell r="E29" t="str">
            <v>Junior</v>
          </cell>
        </row>
        <row r="30">
          <cell r="A30">
            <v>24</v>
          </cell>
          <cell r="B30" t="str">
            <v>PERRET Gurvan</v>
          </cell>
          <cell r="C30" t="str">
            <v>EC QUEVENOISE</v>
          </cell>
          <cell r="D30" t="str">
            <v>FRA19980523</v>
          </cell>
          <cell r="E30" t="str">
            <v>Junior</v>
          </cell>
        </row>
        <row r="31">
          <cell r="A31">
            <v>25</v>
          </cell>
          <cell r="B31" t="str">
            <v>CENDRE Pierre</v>
          </cell>
          <cell r="C31" t="str">
            <v>HENNEBONT CYCLISME</v>
          </cell>
          <cell r="D31" t="str">
            <v>FRA19990227</v>
          </cell>
          <cell r="E31" t="str">
            <v>Junior</v>
          </cell>
        </row>
        <row r="32">
          <cell r="A32">
            <v>26</v>
          </cell>
          <cell r="B32" t="str">
            <v>LE BLEIZ Yohan</v>
          </cell>
          <cell r="C32" t="str">
            <v>HENNEBONT CYCLISME</v>
          </cell>
          <cell r="D32" t="str">
            <v>FRA19980528</v>
          </cell>
          <cell r="E32" t="str">
            <v>Junior</v>
          </cell>
        </row>
        <row r="33">
          <cell r="A33">
            <v>27</v>
          </cell>
          <cell r="B33" t="str">
            <v>LE DU Gwendal</v>
          </cell>
          <cell r="C33" t="str">
            <v>HENNEBONT CYCLISME</v>
          </cell>
          <cell r="D33" t="str">
            <v>FRA19981014</v>
          </cell>
          <cell r="E33" t="str">
            <v>Junior</v>
          </cell>
        </row>
        <row r="34">
          <cell r="A34">
            <v>28</v>
          </cell>
          <cell r="B34" t="str">
            <v>BOTUHA Corentin</v>
          </cell>
          <cell r="C34" t="str">
            <v>OC LOCMINE</v>
          </cell>
          <cell r="D34" t="str">
            <v>FRA19990127</v>
          </cell>
          <cell r="E34" t="str">
            <v>Junior</v>
          </cell>
        </row>
        <row r="35">
          <cell r="A35">
            <v>29</v>
          </cell>
          <cell r="B35" t="str">
            <v>COTARD Theo</v>
          </cell>
          <cell r="C35" t="str">
            <v>OC LOCMINE</v>
          </cell>
          <cell r="D35" t="str">
            <v>FRA19990725</v>
          </cell>
          <cell r="E35" t="str">
            <v>Junior</v>
          </cell>
        </row>
        <row r="36">
          <cell r="A36">
            <v>30</v>
          </cell>
          <cell r="B36" t="str">
            <v>DESLANDES Maxime</v>
          </cell>
          <cell r="C36" t="str">
            <v>OC LOCMINE</v>
          </cell>
          <cell r="D36" t="str">
            <v>FRA19980304</v>
          </cell>
          <cell r="E36" t="str">
            <v>Junior</v>
          </cell>
        </row>
        <row r="37">
          <cell r="A37">
            <v>31</v>
          </cell>
          <cell r="B37" t="str">
            <v>JEGAT Jordan</v>
          </cell>
          <cell r="C37" t="str">
            <v>OC LOCMINE</v>
          </cell>
          <cell r="D37" t="str">
            <v>FRA19990607</v>
          </cell>
          <cell r="E37" t="str">
            <v>Junior</v>
          </cell>
        </row>
        <row r="38">
          <cell r="A38">
            <v>32</v>
          </cell>
          <cell r="B38" t="str">
            <v>PROD`HOMME Florian</v>
          </cell>
          <cell r="C38" t="str">
            <v>OC LOCMINE</v>
          </cell>
          <cell r="D38" t="str">
            <v>FRA19980302</v>
          </cell>
          <cell r="E38" t="str">
            <v>Junior</v>
          </cell>
        </row>
        <row r="39">
          <cell r="A39">
            <v>33</v>
          </cell>
          <cell r="B39" t="str">
            <v>MONNERAIS Baptiste</v>
          </cell>
          <cell r="C39" t="str">
            <v>SC MALESTROIT</v>
          </cell>
          <cell r="D39" t="str">
            <v>FRA19990726</v>
          </cell>
          <cell r="E39" t="str">
            <v>Junior</v>
          </cell>
        </row>
        <row r="40">
          <cell r="A40">
            <v>34</v>
          </cell>
          <cell r="B40" t="str">
            <v>LAVOLE Alexis</v>
          </cell>
          <cell r="C40" t="str">
            <v>VC PAYS DE LORIENT</v>
          </cell>
          <cell r="D40" t="str">
            <v>FRA19981025</v>
          </cell>
          <cell r="E40" t="str">
            <v>Junior</v>
          </cell>
        </row>
        <row r="41">
          <cell r="A41">
            <v>35</v>
          </cell>
          <cell r="B41" t="str">
            <v>SEGUI Damien</v>
          </cell>
          <cell r="C41" t="str">
            <v>AC TREGUNCOISE</v>
          </cell>
          <cell r="D41" t="str">
            <v>FRA19980917</v>
          </cell>
          <cell r="E41" t="str">
            <v>Junior</v>
          </cell>
        </row>
        <row r="42">
          <cell r="A42">
            <v>36</v>
          </cell>
          <cell r="B42" t="str">
            <v>MUGUET Corentin</v>
          </cell>
          <cell r="C42" t="str">
            <v>CC BIGOUDEN</v>
          </cell>
          <cell r="D42" t="str">
            <v>FRA19990505</v>
          </cell>
          <cell r="E42" t="str">
            <v>Junior</v>
          </cell>
        </row>
        <row r="43">
          <cell r="A43">
            <v>37</v>
          </cell>
          <cell r="B43" t="str">
            <v>LE FRESNE Julien</v>
          </cell>
          <cell r="C43" t="str">
            <v>CC CONCARNOIS</v>
          </cell>
          <cell r="D43" t="str">
            <v>FRA19990929</v>
          </cell>
          <cell r="E43" t="str">
            <v>Junior</v>
          </cell>
        </row>
        <row r="44">
          <cell r="A44">
            <v>38</v>
          </cell>
          <cell r="B44" t="str">
            <v>BOUVIER Kylian</v>
          </cell>
          <cell r="C44" t="str">
            <v>CC PLANCOETIN</v>
          </cell>
          <cell r="D44" t="str">
            <v>FRA19980512</v>
          </cell>
          <cell r="E44" t="str">
            <v>Junior</v>
          </cell>
        </row>
        <row r="45">
          <cell r="A45">
            <v>39</v>
          </cell>
          <cell r="B45" t="str">
            <v>DENIS Bruno</v>
          </cell>
          <cell r="C45" t="str">
            <v>CC PLANCOETIN</v>
          </cell>
          <cell r="D45" t="str">
            <v>FRA19981119</v>
          </cell>
          <cell r="E45" t="str">
            <v>Junior</v>
          </cell>
        </row>
        <row r="46">
          <cell r="A46">
            <v>40</v>
          </cell>
          <cell r="B46" t="str">
            <v>LETORT Guillaume</v>
          </cell>
          <cell r="C46" t="str">
            <v>CC PLANCOETIN</v>
          </cell>
          <cell r="D46" t="str">
            <v>FRA19990110</v>
          </cell>
          <cell r="E46" t="str">
            <v>Junior</v>
          </cell>
        </row>
        <row r="47">
          <cell r="A47">
            <v>41</v>
          </cell>
          <cell r="B47" t="str">
            <v>RENARD Alexis</v>
          </cell>
          <cell r="C47" t="str">
            <v>CC PLANCOETIN</v>
          </cell>
          <cell r="D47" t="str">
            <v>FRA19990601</v>
          </cell>
          <cell r="E47" t="str">
            <v>Junior</v>
          </cell>
        </row>
        <row r="48">
          <cell r="A48">
            <v>42</v>
          </cell>
          <cell r="B48" t="str">
            <v>VETEL Gildas</v>
          </cell>
          <cell r="C48" t="str">
            <v>CC PLANCOETIN</v>
          </cell>
          <cell r="D48" t="str">
            <v>FRA19990416</v>
          </cell>
          <cell r="E48" t="str">
            <v>Junior</v>
          </cell>
        </row>
        <row r="49">
          <cell r="A49">
            <v>43</v>
          </cell>
          <cell r="B49" t="str">
            <v>ALLENO Thomas</v>
          </cell>
          <cell r="C49" t="str">
            <v>CDC CÔTES-D'ARMOR DE LA FFC</v>
          </cell>
          <cell r="D49" t="str">
            <v>FRA19980324</v>
          </cell>
          <cell r="E49" t="str">
            <v>Junior</v>
          </cell>
        </row>
        <row r="50">
          <cell r="A50">
            <v>44</v>
          </cell>
          <cell r="B50" t="str">
            <v>BRIEND Emmanuel</v>
          </cell>
          <cell r="C50" t="str">
            <v>CDC CÔTES-D'ARMOR DE LA FFC</v>
          </cell>
          <cell r="D50" t="str">
            <v>FRA19990427</v>
          </cell>
          <cell r="E50" t="str">
            <v>Junior</v>
          </cell>
        </row>
        <row r="51">
          <cell r="A51">
            <v>45</v>
          </cell>
          <cell r="B51" t="str">
            <v>CHANDEMERLE Hugo</v>
          </cell>
          <cell r="C51" t="str">
            <v>CDC CÔTES-D'ARMOR DE LA FFC</v>
          </cell>
          <cell r="D51" t="str">
            <v>FRA19980209</v>
          </cell>
          <cell r="E51" t="str">
            <v>Junior</v>
          </cell>
        </row>
        <row r="52">
          <cell r="A52">
            <v>46</v>
          </cell>
          <cell r="B52" t="str">
            <v>LE BIGOT Maxime</v>
          </cell>
          <cell r="C52" t="str">
            <v>CDC CÔTES-D'ARMOR DE LA FFC</v>
          </cell>
          <cell r="D52" t="str">
            <v>FRA19980715</v>
          </cell>
          <cell r="E52" t="str">
            <v>Junior</v>
          </cell>
        </row>
        <row r="53">
          <cell r="A53">
            <v>47</v>
          </cell>
          <cell r="B53" t="str">
            <v>LE BOUCHER Adrien</v>
          </cell>
          <cell r="C53" t="str">
            <v>CDC CÔTES-D'ARMOR DE LA FFC</v>
          </cell>
          <cell r="D53" t="str">
            <v>FRA19981219</v>
          </cell>
          <cell r="E53" t="str">
            <v>Junior</v>
          </cell>
        </row>
        <row r="54">
          <cell r="A54">
            <v>48</v>
          </cell>
          <cell r="B54" t="str">
            <v>TARDIVEL Theo</v>
          </cell>
          <cell r="C54" t="str">
            <v>CDC CÔTES-D'ARMOR DE LA FFC</v>
          </cell>
          <cell r="D54" t="str">
            <v>FRA19981207</v>
          </cell>
          <cell r="E54" t="str">
            <v>Junior</v>
          </cell>
        </row>
        <row r="55">
          <cell r="A55">
            <v>49</v>
          </cell>
          <cell r="B55" t="str">
            <v>TERACHE Allan</v>
          </cell>
          <cell r="C55" t="str">
            <v>CDC CÔTES-D'ARMOR DE LA FFC</v>
          </cell>
          <cell r="D55" t="str">
            <v>FRA19990205</v>
          </cell>
          <cell r="E55" t="str">
            <v>Junior</v>
          </cell>
        </row>
        <row r="56">
          <cell r="A56">
            <v>50</v>
          </cell>
          <cell r="B56" t="str">
            <v>DANION Ewen</v>
          </cell>
          <cell r="C56" t="str">
            <v>DYNAMIC CLUB QUEDILLAC</v>
          </cell>
          <cell r="D56" t="str">
            <v>FRA19990224</v>
          </cell>
          <cell r="E56" t="str">
            <v>Junior</v>
          </cell>
        </row>
        <row r="57">
          <cell r="A57">
            <v>51</v>
          </cell>
          <cell r="B57" t="str">
            <v>PERRIER Kyliane</v>
          </cell>
          <cell r="C57" t="str">
            <v>DYNAMIC CLUB QUEDILLAC</v>
          </cell>
          <cell r="D57" t="str">
            <v>FRA19991202</v>
          </cell>
          <cell r="E57" t="str">
            <v>Junior</v>
          </cell>
        </row>
        <row r="58">
          <cell r="A58">
            <v>52</v>
          </cell>
          <cell r="B58" t="str">
            <v>PIRON Clement</v>
          </cell>
          <cell r="C58" t="str">
            <v>DYNAMIC CLUB QUEDILLAC</v>
          </cell>
          <cell r="D58" t="str">
            <v>FRA19990626</v>
          </cell>
          <cell r="E58" t="str">
            <v>Junior</v>
          </cell>
        </row>
        <row r="59">
          <cell r="A59">
            <v>53</v>
          </cell>
          <cell r="B59" t="str">
            <v>POUILLOT Boris</v>
          </cell>
          <cell r="C59" t="str">
            <v>DYNAMIC CLUB QUEDILLAC</v>
          </cell>
          <cell r="D59" t="str">
            <v>FRA19990622</v>
          </cell>
          <cell r="E59" t="str">
            <v>Junior</v>
          </cell>
        </row>
        <row r="60">
          <cell r="A60">
            <v>54</v>
          </cell>
          <cell r="B60" t="str">
            <v>ROCABOY Quentin</v>
          </cell>
          <cell r="C60" t="str">
            <v>DYNAMIC CLUB QUEDILLAC</v>
          </cell>
          <cell r="D60" t="str">
            <v>FRA19990705</v>
          </cell>
          <cell r="E60" t="str">
            <v>Junior</v>
          </cell>
        </row>
        <row r="61">
          <cell r="A61">
            <v>55</v>
          </cell>
          <cell r="B61" t="str">
            <v>BOILEAU Envel</v>
          </cell>
          <cell r="C61" t="str">
            <v>EC PLESTIN PAYS TREGOR</v>
          </cell>
          <cell r="D61" t="str">
            <v>FRA19990102</v>
          </cell>
          <cell r="E61" t="str">
            <v>Junior</v>
          </cell>
        </row>
        <row r="62">
          <cell r="A62">
            <v>56</v>
          </cell>
          <cell r="B62" t="str">
            <v>GANNERAY Maxime</v>
          </cell>
          <cell r="C62" t="str">
            <v>EC PLESTIN PAYS TREGOR</v>
          </cell>
          <cell r="D62" t="str">
            <v>FRA19990225</v>
          </cell>
          <cell r="E62" t="str">
            <v>Junior</v>
          </cell>
        </row>
        <row r="63">
          <cell r="A63">
            <v>57</v>
          </cell>
          <cell r="B63" t="str">
            <v>PASTUREL Maxime</v>
          </cell>
          <cell r="C63" t="str">
            <v>EC RENNAISE</v>
          </cell>
          <cell r="D63" t="str">
            <v>FRA19991206</v>
          </cell>
          <cell r="E63" t="str">
            <v>Junior</v>
          </cell>
        </row>
        <row r="64">
          <cell r="A64">
            <v>58</v>
          </cell>
          <cell r="B64" t="str">
            <v>KEARNEY Aaron</v>
          </cell>
          <cell r="C64" t="str">
            <v>NICOLAS ROCHE Performance - Irlande</v>
          </cell>
          <cell r="D64" t="str">
            <v>IRL19981227</v>
          </cell>
          <cell r="E64" t="str">
            <v>Junior</v>
          </cell>
        </row>
        <row r="65">
          <cell r="A65">
            <v>59</v>
          </cell>
          <cell r="B65" t="str">
            <v>LEECH Ciaran</v>
          </cell>
          <cell r="C65" t="str">
            <v>NICOLAS ROCHE Performance - Irlande</v>
          </cell>
          <cell r="D65" t="str">
            <v>IRL19980812</v>
          </cell>
          <cell r="E65" t="str">
            <v>Junior</v>
          </cell>
        </row>
        <row r="66">
          <cell r="A66">
            <v>60</v>
          </cell>
          <cell r="B66" t="str">
            <v>LEECH Conor</v>
          </cell>
          <cell r="C66" t="str">
            <v>NICOLAS ROCHE Performance - Irlande</v>
          </cell>
          <cell r="D66" t="str">
            <v>IRL19980812</v>
          </cell>
          <cell r="E66" t="str">
            <v>Junior</v>
          </cell>
        </row>
        <row r="67">
          <cell r="A67">
            <v>61</v>
          </cell>
          <cell r="B67" t="str">
            <v>O`LEARY Robert</v>
          </cell>
          <cell r="C67" t="str">
            <v>NICOLAS ROCHE Performance - Irlande</v>
          </cell>
          <cell r="D67" t="str">
            <v>IRL19980129</v>
          </cell>
          <cell r="E67" t="str">
            <v>Junior</v>
          </cell>
        </row>
        <row r="68">
          <cell r="A68">
            <v>62</v>
          </cell>
          <cell r="B68" t="str">
            <v>WALSH Ben</v>
          </cell>
          <cell r="C68" t="str">
            <v>NICOLAS ROCHE Performance - Irlande</v>
          </cell>
          <cell r="D68" t="str">
            <v>IRL19990823</v>
          </cell>
          <cell r="E68" t="str">
            <v>Junior</v>
          </cell>
        </row>
        <row r="69">
          <cell r="A69">
            <v>63</v>
          </cell>
          <cell r="B69" t="str">
            <v>YOUNG Xeno</v>
          </cell>
          <cell r="C69" t="str">
            <v>NICOLAS ROCHE Performance - Irlande</v>
          </cell>
          <cell r="D69" t="str">
            <v>IRL19991109</v>
          </cell>
          <cell r="E69" t="str">
            <v>Junior</v>
          </cell>
        </row>
        <row r="70">
          <cell r="A70">
            <v>64</v>
          </cell>
          <cell r="B70" t="str">
            <v>LE GOFF Kevin</v>
          </cell>
          <cell r="C70" t="str">
            <v>SOJASUN ESPOIR ACNC</v>
          </cell>
          <cell r="D70" t="str">
            <v>FRA19981014</v>
          </cell>
          <cell r="E70" t="str">
            <v>Junior</v>
          </cell>
        </row>
        <row r="71">
          <cell r="A71">
            <v>65</v>
          </cell>
          <cell r="B71" t="str">
            <v>BAELE Benoit</v>
          </cell>
          <cell r="C71" t="str">
            <v>SPIDER KING EFC ETIXX - Belgique</v>
          </cell>
          <cell r="D71" t="str">
            <v>BEL19990417</v>
          </cell>
          <cell r="E71" t="str">
            <v>Junior</v>
          </cell>
        </row>
        <row r="72">
          <cell r="A72">
            <v>66</v>
          </cell>
          <cell r="B72" t="str">
            <v>HELSMOORTEL Dwight</v>
          </cell>
          <cell r="C72" t="str">
            <v>SPIDER KING EFC ETIXX - Belgique</v>
          </cell>
          <cell r="D72" t="str">
            <v>BEL19980824</v>
          </cell>
          <cell r="E72" t="str">
            <v>Junior</v>
          </cell>
        </row>
        <row r="73">
          <cell r="A73">
            <v>67</v>
          </cell>
          <cell r="B73" t="str">
            <v>MEERSCHAERT Leonardo</v>
          </cell>
          <cell r="C73" t="str">
            <v>SPIDER KING EFC ETIXX - Belgique</v>
          </cell>
          <cell r="D73" t="str">
            <v>BEL19990924</v>
          </cell>
          <cell r="E73" t="str">
            <v>Junior</v>
          </cell>
        </row>
        <row r="74">
          <cell r="A74">
            <v>68</v>
          </cell>
          <cell r="B74" t="str">
            <v>VAN DE VOORDE Lennert</v>
          </cell>
          <cell r="C74" t="str">
            <v>SPIDER KING EFC ETIXX - Belgique</v>
          </cell>
          <cell r="D74" t="str">
            <v>BEL19980711</v>
          </cell>
          <cell r="E74" t="str">
            <v>Junior</v>
          </cell>
        </row>
        <row r="75">
          <cell r="A75">
            <v>69</v>
          </cell>
          <cell r="B75" t="str">
            <v>VAN KEIRSBULCK Jorden</v>
          </cell>
          <cell r="C75" t="str">
            <v>SPIDER KING EFC ETIXX - Belgique</v>
          </cell>
          <cell r="D75" t="str">
            <v>BEL19981119</v>
          </cell>
          <cell r="E75" t="str">
            <v>Junior</v>
          </cell>
        </row>
        <row r="76">
          <cell r="A76">
            <v>70</v>
          </cell>
          <cell r="B76" t="str">
            <v>VYNCKE Seppe</v>
          </cell>
          <cell r="C76" t="str">
            <v>SPIDER KING EFC ETIXX - Belgique</v>
          </cell>
          <cell r="D76" t="str">
            <v>BEL19990106</v>
          </cell>
          <cell r="E76" t="str">
            <v>Junior</v>
          </cell>
        </row>
        <row r="77">
          <cell r="A77">
            <v>71</v>
          </cell>
          <cell r="B77" t="str">
            <v>LAMOUR Mael</v>
          </cell>
          <cell r="C77" t="str">
            <v>ST RENAN IROISE VELO</v>
          </cell>
          <cell r="D77" t="str">
            <v>FRA19981007</v>
          </cell>
          <cell r="E77" t="str">
            <v>Junior</v>
          </cell>
        </row>
        <row r="78">
          <cell r="A78">
            <v>72</v>
          </cell>
          <cell r="B78" t="str">
            <v>LE VOURCH Theo</v>
          </cell>
          <cell r="C78" t="str">
            <v>ST RENAN IROISE VELO</v>
          </cell>
          <cell r="D78" t="str">
            <v>FRA19991118</v>
          </cell>
          <cell r="E78" t="str">
            <v>Junior</v>
          </cell>
        </row>
        <row r="79">
          <cell r="A79">
            <v>73</v>
          </cell>
          <cell r="B79" t="str">
            <v>LESONGEUR Quentin</v>
          </cell>
          <cell r="C79" t="str">
            <v>ST RENAN IROISE VELO</v>
          </cell>
          <cell r="D79" t="str">
            <v>FRA19990107</v>
          </cell>
          <cell r="E79" t="str">
            <v>Junior</v>
          </cell>
        </row>
        <row r="80">
          <cell r="A80">
            <v>74</v>
          </cell>
          <cell r="B80" t="str">
            <v>AMELOT Florian</v>
          </cell>
          <cell r="C80" t="str">
            <v>TEAM PAYS DE DINAN</v>
          </cell>
          <cell r="D80" t="str">
            <v>FRA19990308</v>
          </cell>
          <cell r="E80" t="str">
            <v>Junior</v>
          </cell>
        </row>
        <row r="81">
          <cell r="A81">
            <v>75</v>
          </cell>
          <cell r="B81" t="str">
            <v>HAMON Maxime</v>
          </cell>
          <cell r="C81" t="str">
            <v>TEAM PAYS DE DINAN</v>
          </cell>
          <cell r="D81" t="str">
            <v>FRA19980116</v>
          </cell>
          <cell r="E81" t="str">
            <v>Junior</v>
          </cell>
        </row>
        <row r="82">
          <cell r="A82">
            <v>76</v>
          </cell>
          <cell r="B82" t="str">
            <v>PONCEL Maxime</v>
          </cell>
          <cell r="C82" t="str">
            <v>TEAM PAYS DE DINAN</v>
          </cell>
          <cell r="D82" t="str">
            <v>FRA19981112</v>
          </cell>
          <cell r="E82" t="str">
            <v>Junior</v>
          </cell>
        </row>
        <row r="83">
          <cell r="A83">
            <v>77</v>
          </cell>
          <cell r="B83" t="str">
            <v>FOLINAIS Thomas</v>
          </cell>
          <cell r="C83" t="str">
            <v>UC BRIOCHINE</v>
          </cell>
          <cell r="D83" t="str">
            <v>FRA19980114</v>
          </cell>
          <cell r="E83" t="str">
            <v>Junior</v>
          </cell>
        </row>
        <row r="84">
          <cell r="A84">
            <v>78</v>
          </cell>
          <cell r="B84" t="str">
            <v>MAERTENS Gauthier</v>
          </cell>
          <cell r="C84" t="str">
            <v>UC BRIOCHINE</v>
          </cell>
          <cell r="D84" t="str">
            <v>FRA19990827</v>
          </cell>
          <cell r="E84" t="str">
            <v>Junior</v>
          </cell>
        </row>
        <row r="85">
          <cell r="A85">
            <v>79</v>
          </cell>
          <cell r="B85" t="str">
            <v>RAULT Francois</v>
          </cell>
          <cell r="C85" t="str">
            <v>UC BRIOCHINE</v>
          </cell>
          <cell r="D85" t="str">
            <v>FRA19980811</v>
          </cell>
          <cell r="E85" t="str">
            <v>Junior</v>
          </cell>
        </row>
        <row r="86">
          <cell r="A86">
            <v>80</v>
          </cell>
          <cell r="B86" t="str">
            <v>ROLLAND William</v>
          </cell>
          <cell r="C86" t="str">
            <v>UC BRIOCHINE</v>
          </cell>
          <cell r="D86" t="str">
            <v>FRA19990825</v>
          </cell>
          <cell r="E86" t="str">
            <v>Junior</v>
          </cell>
        </row>
        <row r="87">
          <cell r="A87">
            <v>81</v>
          </cell>
          <cell r="B87" t="str">
            <v>UDIN Alexis</v>
          </cell>
          <cell r="C87" t="str">
            <v>UC BRIOCHINE</v>
          </cell>
          <cell r="D87" t="str">
            <v>FRA19980602</v>
          </cell>
          <cell r="E87" t="str">
            <v>Junior</v>
          </cell>
        </row>
        <row r="88">
          <cell r="A88">
            <v>82</v>
          </cell>
          <cell r="B88" t="str">
            <v>BORDERIE Yann</v>
          </cell>
          <cell r="C88" t="str">
            <v>UC GUIPAVASIENNE</v>
          </cell>
          <cell r="D88" t="str">
            <v>FRA19990611</v>
          </cell>
          <cell r="E88" t="str">
            <v>Junior</v>
          </cell>
        </row>
        <row r="89">
          <cell r="A89">
            <v>83</v>
          </cell>
          <cell r="B89" t="str">
            <v>ESNAULT Pierre</v>
          </cell>
          <cell r="C89" t="str">
            <v>UC GUIPAVASIENNE</v>
          </cell>
          <cell r="D89" t="str">
            <v>FRA19990810</v>
          </cell>
          <cell r="E89" t="str">
            <v>Junior</v>
          </cell>
        </row>
        <row r="90">
          <cell r="A90">
            <v>84</v>
          </cell>
          <cell r="B90" t="str">
            <v>GOURIOU Robin</v>
          </cell>
          <cell r="C90" t="str">
            <v>UC GUIPAVASIENNE</v>
          </cell>
          <cell r="D90" t="str">
            <v>FRA19991116</v>
          </cell>
          <cell r="E90" t="str">
            <v>Junior</v>
          </cell>
        </row>
        <row r="91">
          <cell r="A91">
            <v>85</v>
          </cell>
          <cell r="B91" t="str">
            <v>LOUEDOC Quentin</v>
          </cell>
          <cell r="C91" t="str">
            <v>UC GUIPAVASIENNE</v>
          </cell>
          <cell r="D91" t="str">
            <v>FRA19991214</v>
          </cell>
          <cell r="E91" t="str">
            <v>Junior</v>
          </cell>
        </row>
        <row r="92">
          <cell r="A92">
            <v>86</v>
          </cell>
          <cell r="B92" t="str">
            <v>PERROT Yoann</v>
          </cell>
          <cell r="C92" t="str">
            <v>UC GUIPAVASIENNE</v>
          </cell>
          <cell r="D92" t="str">
            <v>FRA19990409</v>
          </cell>
          <cell r="E92" t="str">
            <v>Junior</v>
          </cell>
        </row>
        <row r="93">
          <cell r="A93">
            <v>87</v>
          </cell>
          <cell r="B93" t="str">
            <v>BERNARD Viannay</v>
          </cell>
          <cell r="C93" t="str">
            <v>UC PAYS DE MORLAIX</v>
          </cell>
          <cell r="D93" t="str">
            <v>FRA19990421</v>
          </cell>
          <cell r="E93" t="str">
            <v>Junior</v>
          </cell>
        </row>
        <row r="94">
          <cell r="A94">
            <v>88</v>
          </cell>
          <cell r="B94" t="str">
            <v>BOILEAU Alan</v>
          </cell>
          <cell r="C94" t="str">
            <v>UC PAYS DE MORLAIX</v>
          </cell>
          <cell r="D94" t="str">
            <v>FRA19990625</v>
          </cell>
          <cell r="E94" t="str">
            <v>Junior</v>
          </cell>
        </row>
        <row r="95">
          <cell r="A95">
            <v>89</v>
          </cell>
          <cell r="B95" t="str">
            <v>LE ROUX Amaury</v>
          </cell>
          <cell r="C95" t="str">
            <v>UC PAYS DE MORLAIX</v>
          </cell>
          <cell r="D95" t="str">
            <v>FRA19980707</v>
          </cell>
          <cell r="E95" t="str">
            <v>Junior</v>
          </cell>
        </row>
        <row r="96">
          <cell r="A96">
            <v>90</v>
          </cell>
          <cell r="B96" t="str">
            <v>DAUPHIN Florian</v>
          </cell>
          <cell r="C96" t="str">
            <v>UC QUIMPERLOISE</v>
          </cell>
          <cell r="D96" t="str">
            <v>FRA19990406</v>
          </cell>
          <cell r="E96" t="str">
            <v>Junior</v>
          </cell>
        </row>
        <row r="97">
          <cell r="A97">
            <v>91</v>
          </cell>
          <cell r="B97" t="str">
            <v>HULLOIS Julien</v>
          </cell>
          <cell r="C97" t="str">
            <v>UC QUIMPERLOISE</v>
          </cell>
          <cell r="D97" t="str">
            <v>FRA19991110</v>
          </cell>
          <cell r="E97" t="str">
            <v>Junior</v>
          </cell>
        </row>
        <row r="98">
          <cell r="A98">
            <v>92</v>
          </cell>
          <cell r="B98" t="str">
            <v>AUBRY Mathys</v>
          </cell>
          <cell r="C98" t="str">
            <v>US VERN CYCLISME</v>
          </cell>
          <cell r="D98" t="str">
            <v>FRA19980605</v>
          </cell>
          <cell r="E98" t="str">
            <v>Junior</v>
          </cell>
        </row>
        <row r="99">
          <cell r="A99">
            <v>93</v>
          </cell>
          <cell r="B99" t="str">
            <v>MOREAU Corentin</v>
          </cell>
          <cell r="C99" t="str">
            <v>US VERN CYCLISME</v>
          </cell>
          <cell r="D99" t="str">
            <v>FRA19980720</v>
          </cell>
          <cell r="E99" t="str">
            <v>Junior</v>
          </cell>
        </row>
        <row r="100">
          <cell r="A100">
            <v>94</v>
          </cell>
          <cell r="B100" t="str">
            <v>PETIT Guillaume</v>
          </cell>
          <cell r="C100" t="str">
            <v>US VERN CYCLISME</v>
          </cell>
          <cell r="D100" t="str">
            <v>FRA19981205</v>
          </cell>
          <cell r="E100" t="str">
            <v>Junior</v>
          </cell>
        </row>
        <row r="101">
          <cell r="A101">
            <v>95</v>
          </cell>
          <cell r="B101" t="str">
            <v>QUERE Loïc</v>
          </cell>
          <cell r="C101" t="str">
            <v>US VERN CYCLISME</v>
          </cell>
          <cell r="D101" t="str">
            <v>FRA19980131</v>
          </cell>
          <cell r="E101" t="str">
            <v>Junior</v>
          </cell>
        </row>
        <row r="102">
          <cell r="A102">
            <v>96</v>
          </cell>
          <cell r="B102" t="str">
            <v>RIMASSON Adrien</v>
          </cell>
          <cell r="C102" t="str">
            <v>US VERN CYCLISME</v>
          </cell>
          <cell r="D102" t="str">
            <v>FRA19981129</v>
          </cell>
          <cell r="E102" t="str">
            <v>Junior</v>
          </cell>
        </row>
        <row r="103">
          <cell r="A103">
            <v>97</v>
          </cell>
          <cell r="B103" t="str">
            <v>LELGOUARCH Thomas</v>
          </cell>
          <cell r="C103" t="str">
            <v>VC CHAVAGNAIS</v>
          </cell>
          <cell r="D103" t="str">
            <v>FRA19990705</v>
          </cell>
          <cell r="E103" t="str">
            <v>Junior</v>
          </cell>
        </row>
        <row r="104">
          <cell r="A104">
            <v>98</v>
          </cell>
          <cell r="B104" t="str">
            <v>BENOIST Antoine</v>
          </cell>
          <cell r="C104" t="str">
            <v>VC PAYS DE LOUDEAC</v>
          </cell>
          <cell r="D104" t="str">
            <v>FRA19990806</v>
          </cell>
          <cell r="E104" t="str">
            <v>Junior</v>
          </cell>
        </row>
        <row r="105">
          <cell r="A105">
            <v>99</v>
          </cell>
          <cell r="B105" t="str">
            <v>BURLOT Lucas</v>
          </cell>
          <cell r="C105" t="str">
            <v>VC PAYS DE LOUDEAC</v>
          </cell>
          <cell r="D105" t="str">
            <v>FRA19990127</v>
          </cell>
          <cell r="E105" t="str">
            <v>Junior</v>
          </cell>
        </row>
        <row r="106">
          <cell r="A106">
            <v>100</v>
          </cell>
          <cell r="B106" t="str">
            <v>EZEQUEL Maxime</v>
          </cell>
          <cell r="C106" t="str">
            <v>VC PAYS DE LOUDEAC</v>
          </cell>
          <cell r="D106" t="str">
            <v>FRA19980620</v>
          </cell>
          <cell r="E106" t="str">
            <v>Junior</v>
          </cell>
        </row>
        <row r="107">
          <cell r="A107">
            <v>101</v>
          </cell>
          <cell r="B107" t="str">
            <v>GALLAIS Alexandre</v>
          </cell>
          <cell r="C107" t="str">
            <v>VC PAYS DE LOUDEAC</v>
          </cell>
          <cell r="D107" t="str">
            <v>FRA19980614</v>
          </cell>
          <cell r="E107" t="str">
            <v>Junior</v>
          </cell>
        </row>
        <row r="108">
          <cell r="A108">
            <v>102</v>
          </cell>
          <cell r="B108" t="str">
            <v>GUILLEMIN Nicolas</v>
          </cell>
          <cell r="C108" t="str">
            <v>VC PAYS DE LOUDEAC</v>
          </cell>
          <cell r="D108" t="str">
            <v>FRA19990323</v>
          </cell>
          <cell r="E108" t="str">
            <v>Junior</v>
          </cell>
        </row>
        <row r="109">
          <cell r="A109">
            <v>103</v>
          </cell>
          <cell r="B109" t="str">
            <v>JARNO Pierre Alexandre</v>
          </cell>
          <cell r="C109" t="str">
            <v>VC PAYS DE LOUDEAC</v>
          </cell>
          <cell r="D109" t="str">
            <v>FRA19991231</v>
          </cell>
          <cell r="E109" t="str">
            <v>Junior</v>
          </cell>
        </row>
        <row r="110">
          <cell r="A110">
            <v>104</v>
          </cell>
          <cell r="B110" t="str">
            <v>LE ROUX Axel</v>
          </cell>
          <cell r="C110" t="str">
            <v>VC PAYS DE LOUDEAC</v>
          </cell>
          <cell r="D110" t="str">
            <v>FRA19990827</v>
          </cell>
          <cell r="E110" t="str">
            <v>Junior</v>
          </cell>
        </row>
        <row r="111">
          <cell r="A111">
            <v>105</v>
          </cell>
          <cell r="B111" t="str">
            <v>SIDANER Alan</v>
          </cell>
          <cell r="C111" t="str">
            <v>VC PAYS DE LOUDEAC</v>
          </cell>
          <cell r="D111" t="str">
            <v>FRA19990403</v>
          </cell>
          <cell r="E111" t="str">
            <v>Junior</v>
          </cell>
        </row>
        <row r="112">
          <cell r="A112">
            <v>106</v>
          </cell>
          <cell r="B112" t="str">
            <v>VEZIE Valentin</v>
          </cell>
          <cell r="C112" t="str">
            <v>VC PAYS DE LOUDEAC</v>
          </cell>
          <cell r="D112" t="str">
            <v>FRA19990213</v>
          </cell>
          <cell r="E112" t="str">
            <v>Junior</v>
          </cell>
        </row>
        <row r="113">
          <cell r="A113">
            <v>107</v>
          </cell>
          <cell r="B113" t="str">
            <v>ALLEE Nathan</v>
          </cell>
          <cell r="C113" t="str">
            <v>VC SAINT MALO</v>
          </cell>
          <cell r="D113" t="str">
            <v>FRA19980706</v>
          </cell>
          <cell r="E113" t="str">
            <v>Junior</v>
          </cell>
        </row>
        <row r="114">
          <cell r="A114">
            <v>108</v>
          </cell>
          <cell r="B114" t="str">
            <v>LE BERRE Adrien</v>
          </cell>
          <cell r="C114" t="str">
            <v>VC SAINT MALO</v>
          </cell>
          <cell r="D114" t="str">
            <v>FRA19980202</v>
          </cell>
          <cell r="E114" t="str">
            <v>Junior</v>
          </cell>
        </row>
        <row r="115">
          <cell r="A115">
            <v>109</v>
          </cell>
          <cell r="B115" t="str">
            <v>ROUPSARD Quentin</v>
          </cell>
          <cell r="C115" t="str">
            <v>VC SAINT MALO</v>
          </cell>
          <cell r="D115" t="str">
            <v>FRA19980104</v>
          </cell>
          <cell r="E115" t="str">
            <v>Junior</v>
          </cell>
        </row>
        <row r="116">
          <cell r="A116">
            <v>110</v>
          </cell>
          <cell r="B116" t="str">
            <v>THEBAULT Antoine</v>
          </cell>
          <cell r="C116" t="str">
            <v>VC SAINT MALO</v>
          </cell>
          <cell r="D116" t="str">
            <v>FRA19990105</v>
          </cell>
          <cell r="E116" t="str">
            <v>Junior</v>
          </cell>
        </row>
        <row r="117">
          <cell r="A117">
            <v>111</v>
          </cell>
          <cell r="B117" t="str">
            <v>LE HIR Adrien</v>
          </cell>
          <cell r="C117" t="str">
            <v>VS PLABENNEC</v>
          </cell>
          <cell r="D117" t="str">
            <v>FRA19980804</v>
          </cell>
          <cell r="E117" t="str">
            <v>Junior</v>
          </cell>
        </row>
        <row r="118">
          <cell r="A118">
            <v>112</v>
          </cell>
          <cell r="B118" t="str">
            <v>VIGNES Cedric</v>
          </cell>
          <cell r="C118" t="str">
            <v>VS QUIMPEROIS</v>
          </cell>
          <cell r="D118" t="str">
            <v>FRA19980705</v>
          </cell>
          <cell r="E118" t="str">
            <v>Junior</v>
          </cell>
        </row>
        <row r="119">
          <cell r="A119">
            <v>113</v>
          </cell>
          <cell r="B119" t="str">
            <v>GESTIN William</v>
          </cell>
          <cell r="C119" t="str">
            <v>VS SCAEROIS</v>
          </cell>
          <cell r="D119" t="str">
            <v>FRA19990531</v>
          </cell>
          <cell r="E119" t="str">
            <v>Junior</v>
          </cell>
        </row>
        <row r="120">
          <cell r="A120">
            <v>114</v>
          </cell>
          <cell r="B120" t="str">
            <v>GOASDOUE Loic</v>
          </cell>
          <cell r="C120" t="str">
            <v>A.C. BOLLENE</v>
          </cell>
          <cell r="D120" t="str">
            <v>FRA19981219</v>
          </cell>
          <cell r="E120" t="str">
            <v>Junior</v>
          </cell>
        </row>
        <row r="121">
          <cell r="A121">
            <v>115</v>
          </cell>
          <cell r="B121" t="str">
            <v>DALIBERT Loes</v>
          </cell>
          <cell r="C121" t="str">
            <v>AC BREVINOIS</v>
          </cell>
          <cell r="D121" t="str">
            <v>FRA19980404</v>
          </cell>
          <cell r="E121" t="str">
            <v>Junior</v>
          </cell>
        </row>
        <row r="122">
          <cell r="A122">
            <v>116</v>
          </cell>
          <cell r="B122" t="str">
            <v>DENIS Martin</v>
          </cell>
          <cell r="C122" t="str">
            <v>AC BREVINOIS</v>
          </cell>
          <cell r="D122" t="str">
            <v>FRA19990320</v>
          </cell>
          <cell r="E122" t="str">
            <v>Junior</v>
          </cell>
        </row>
        <row r="123">
          <cell r="A123">
            <v>117</v>
          </cell>
          <cell r="B123" t="str">
            <v>GARCES Ronan</v>
          </cell>
          <cell r="C123" t="str">
            <v>AC BREVINOIS</v>
          </cell>
          <cell r="D123" t="str">
            <v>FRA19981002</v>
          </cell>
          <cell r="E123" t="str">
            <v>Junior</v>
          </cell>
        </row>
        <row r="124">
          <cell r="A124">
            <v>118</v>
          </cell>
          <cell r="B124" t="str">
            <v>GUEGAN Mael</v>
          </cell>
          <cell r="C124" t="str">
            <v>AC BREVINOIS</v>
          </cell>
          <cell r="D124" t="str">
            <v>FRA19980119</v>
          </cell>
          <cell r="E124" t="str">
            <v>Junior</v>
          </cell>
        </row>
        <row r="125">
          <cell r="A125">
            <v>119</v>
          </cell>
          <cell r="B125" t="str">
            <v>LORENT Kevin</v>
          </cell>
          <cell r="C125" t="str">
            <v>AC BREVINOIS</v>
          </cell>
          <cell r="D125" t="str">
            <v>FRA19980604</v>
          </cell>
          <cell r="E125" t="str">
            <v>Junior</v>
          </cell>
        </row>
        <row r="126">
          <cell r="A126">
            <v>120</v>
          </cell>
          <cell r="B126" t="str">
            <v>RUEL Quentin</v>
          </cell>
          <cell r="C126" t="str">
            <v>AC BREVINOIS</v>
          </cell>
          <cell r="D126" t="str">
            <v>FRA19991008</v>
          </cell>
          <cell r="E126" t="str">
            <v>Junior</v>
          </cell>
        </row>
        <row r="127">
          <cell r="A127">
            <v>121</v>
          </cell>
          <cell r="B127" t="str">
            <v>TAILLANDIER Axel</v>
          </cell>
          <cell r="C127" t="str">
            <v>AC BREVINOIS</v>
          </cell>
          <cell r="D127" t="str">
            <v>FRA19990702</v>
          </cell>
          <cell r="E127" t="str">
            <v>Junior</v>
          </cell>
        </row>
        <row r="128">
          <cell r="A128">
            <v>122</v>
          </cell>
          <cell r="B128" t="str">
            <v>LE HENAFF Romain</v>
          </cell>
          <cell r="C128" t="str">
            <v>C.O.COURONNAIS</v>
          </cell>
          <cell r="D128" t="str">
            <v>FRA19980309</v>
          </cell>
          <cell r="E128" t="str">
            <v>Junior</v>
          </cell>
        </row>
        <row r="129">
          <cell r="A129">
            <v>123</v>
          </cell>
          <cell r="B129" t="str">
            <v>MURICE Maxime</v>
          </cell>
          <cell r="C129" t="str">
            <v>CC IGNY PALAISEAU 91</v>
          </cell>
          <cell r="D129" t="str">
            <v>FRA19991104</v>
          </cell>
          <cell r="E129" t="str">
            <v>Junior</v>
          </cell>
        </row>
        <row r="130">
          <cell r="A130">
            <v>124</v>
          </cell>
          <cell r="B130" t="str">
            <v>FONTAN Aurélien</v>
          </cell>
          <cell r="C130" t="str">
            <v>CDC HAUTS-DE-SEINE DE LA FFC</v>
          </cell>
          <cell r="D130" t="str">
            <v>FRA19980407</v>
          </cell>
          <cell r="E130" t="str">
            <v>Junior</v>
          </cell>
        </row>
        <row r="131">
          <cell r="A131">
            <v>125</v>
          </cell>
          <cell r="B131" t="str">
            <v>JALLET Alexandre</v>
          </cell>
          <cell r="C131" t="str">
            <v>CDC HAUTS-DE-SEINE DE LA FFC</v>
          </cell>
          <cell r="D131" t="str">
            <v>FRA19980725</v>
          </cell>
          <cell r="E131" t="str">
            <v>Junior</v>
          </cell>
        </row>
        <row r="132">
          <cell r="A132">
            <v>126</v>
          </cell>
          <cell r="B132" t="str">
            <v>MARTIN Jérémy</v>
          </cell>
          <cell r="C132" t="str">
            <v>CDC HAUTS-DE-SEINE DE LA FFC</v>
          </cell>
          <cell r="D132" t="str">
            <v>FRA19981016</v>
          </cell>
          <cell r="E132" t="str">
            <v>Junior</v>
          </cell>
        </row>
        <row r="133">
          <cell r="A133">
            <v>127</v>
          </cell>
          <cell r="B133" t="str">
            <v>VILLEMIN Alan</v>
          </cell>
          <cell r="C133" t="str">
            <v>CDC HAUTS-DE-SEINE DE LA FFC</v>
          </cell>
          <cell r="D133" t="str">
            <v>FRA19991211</v>
          </cell>
          <cell r="E133" t="str">
            <v>Junior</v>
          </cell>
        </row>
        <row r="134">
          <cell r="A134">
            <v>128</v>
          </cell>
          <cell r="B134" t="str">
            <v>BARBIN Louis</v>
          </cell>
          <cell r="C134" t="str">
            <v>CDC MAINE-ET-LOIRE DE LA FFC</v>
          </cell>
          <cell r="D134" t="str">
            <v>FRA19990404</v>
          </cell>
          <cell r="E134" t="str">
            <v>Junior</v>
          </cell>
        </row>
        <row r="135">
          <cell r="A135">
            <v>129</v>
          </cell>
          <cell r="B135" t="str">
            <v>BRIN Florentin</v>
          </cell>
          <cell r="C135" t="str">
            <v>CDC MAINE-ET-LOIRE DE LA FFC</v>
          </cell>
          <cell r="D135" t="str">
            <v>FRA19990226</v>
          </cell>
          <cell r="E135" t="str">
            <v>Junior</v>
          </cell>
        </row>
        <row r="136">
          <cell r="A136">
            <v>130</v>
          </cell>
          <cell r="B136" t="str">
            <v>MORICE Sacha</v>
          </cell>
          <cell r="C136" t="str">
            <v>CDC MAINE-ET-LOIRE DE LA FFC</v>
          </cell>
          <cell r="D136" t="str">
            <v>FRA19990502</v>
          </cell>
          <cell r="E136" t="str">
            <v>Junior</v>
          </cell>
        </row>
        <row r="137">
          <cell r="A137">
            <v>131</v>
          </cell>
          <cell r="B137" t="str">
            <v>SONNIC Simon</v>
          </cell>
          <cell r="C137" t="str">
            <v>CDC MAINE-ET-LOIRE DE LA FFC</v>
          </cell>
          <cell r="D137" t="str">
            <v>FRA19990427</v>
          </cell>
          <cell r="E137" t="str">
            <v>Junior</v>
          </cell>
        </row>
        <row r="138">
          <cell r="A138">
            <v>132</v>
          </cell>
          <cell r="B138" t="str">
            <v>VINCENT Mario</v>
          </cell>
          <cell r="C138" t="str">
            <v>CDC MAINE-ET-LOIRE DE LA FFC</v>
          </cell>
          <cell r="D138" t="str">
            <v>FRA19991228</v>
          </cell>
          <cell r="E138" t="str">
            <v>Junior</v>
          </cell>
        </row>
        <row r="139">
          <cell r="A139">
            <v>133</v>
          </cell>
          <cell r="B139" t="str">
            <v>VITRE Nicolas</v>
          </cell>
          <cell r="C139" t="str">
            <v>CDC MAINE-ET-LOIRE DE LA FFC</v>
          </cell>
          <cell r="D139" t="str">
            <v>FRA19991106</v>
          </cell>
          <cell r="E139" t="str">
            <v>Junior</v>
          </cell>
        </row>
        <row r="140">
          <cell r="A140">
            <v>134</v>
          </cell>
          <cell r="B140" t="str">
            <v>DENES Theo</v>
          </cell>
          <cell r="C140" t="str">
            <v>CYCLO CLUB ERNEEN</v>
          </cell>
          <cell r="D140" t="str">
            <v>FRA19990515</v>
          </cell>
          <cell r="E140" t="str">
            <v>Junior</v>
          </cell>
        </row>
        <row r="141">
          <cell r="A141">
            <v>135</v>
          </cell>
          <cell r="B141" t="str">
            <v>LALONNIER Baptiste</v>
          </cell>
          <cell r="C141" t="str">
            <v>CYCLO CLUB ERNEEN</v>
          </cell>
          <cell r="D141" t="str">
            <v>FRA19990225</v>
          </cell>
          <cell r="E141" t="str">
            <v>Junior</v>
          </cell>
        </row>
        <row r="142">
          <cell r="A142">
            <v>136</v>
          </cell>
          <cell r="B142" t="str">
            <v>SABLE Jules</v>
          </cell>
          <cell r="C142" t="str">
            <v>CYCLO CLUB ERNEEN</v>
          </cell>
          <cell r="D142" t="str">
            <v>FRA19990513</v>
          </cell>
          <cell r="E142" t="str">
            <v>Junior</v>
          </cell>
        </row>
        <row r="143">
          <cell r="A143">
            <v>137</v>
          </cell>
          <cell r="B143" t="str">
            <v>DOUBREMELLE Dorian</v>
          </cell>
          <cell r="C143" t="str">
            <v>ES CAEN</v>
          </cell>
          <cell r="D143" t="str">
            <v>FRA19981218</v>
          </cell>
          <cell r="E143" t="str">
            <v>Junior</v>
          </cell>
        </row>
        <row r="144">
          <cell r="A144">
            <v>138</v>
          </cell>
          <cell r="B144" t="str">
            <v>BEAUSSIRE Martin</v>
          </cell>
          <cell r="C144" t="str">
            <v>LA ROCHE SUR YON VENDEE CYCLISME</v>
          </cell>
          <cell r="D144" t="str">
            <v>FRA19990911</v>
          </cell>
          <cell r="E144" t="str">
            <v>Junior</v>
          </cell>
        </row>
        <row r="145">
          <cell r="A145">
            <v>139</v>
          </cell>
          <cell r="B145" t="str">
            <v>FORESTIER Clovis</v>
          </cell>
          <cell r="C145" t="str">
            <v>NANTES DOULON VS</v>
          </cell>
          <cell r="D145" t="str">
            <v>FRA19980119</v>
          </cell>
          <cell r="E145" t="str">
            <v>Junior</v>
          </cell>
        </row>
        <row r="146">
          <cell r="A146">
            <v>140</v>
          </cell>
          <cell r="B146" t="str">
            <v>LE MERDY Gwenvael</v>
          </cell>
          <cell r="C146" t="str">
            <v>TEAM U ANJOU 49</v>
          </cell>
          <cell r="D146" t="str">
            <v>FRA19990225</v>
          </cell>
          <cell r="E146" t="str">
            <v>Junior</v>
          </cell>
        </row>
        <row r="147">
          <cell r="A147">
            <v>141</v>
          </cell>
          <cell r="B147" t="str">
            <v>LEBOUCHER Arthur</v>
          </cell>
          <cell r="C147" t="str">
            <v>TEAM U ANJOU 49</v>
          </cell>
          <cell r="D147" t="str">
            <v>FRA19980911</v>
          </cell>
          <cell r="E147" t="str">
            <v>Junior</v>
          </cell>
        </row>
        <row r="148">
          <cell r="A148">
            <v>142</v>
          </cell>
          <cell r="B148" t="str">
            <v>MOURAUD Armand</v>
          </cell>
          <cell r="C148" t="str">
            <v>TEAM U ANJOU 49</v>
          </cell>
          <cell r="D148" t="str">
            <v>FRA19981028</v>
          </cell>
          <cell r="E148" t="str">
            <v>Junior</v>
          </cell>
        </row>
        <row r="149">
          <cell r="A149">
            <v>143</v>
          </cell>
          <cell r="B149" t="str">
            <v>THOMAS Kevin</v>
          </cell>
          <cell r="C149" t="str">
            <v>TEAM U ANJOU 49</v>
          </cell>
          <cell r="D149" t="str">
            <v>FRA19990814</v>
          </cell>
          <cell r="E149" t="str">
            <v>Junior</v>
          </cell>
        </row>
        <row r="150">
          <cell r="A150">
            <v>144</v>
          </cell>
          <cell r="B150" t="str">
            <v>FERRON Valentin</v>
          </cell>
          <cell r="C150" t="str">
            <v>U.V.POITIERS</v>
          </cell>
          <cell r="D150" t="str">
            <v>FRA19980208</v>
          </cell>
          <cell r="E150" t="str">
            <v>Junior</v>
          </cell>
        </row>
        <row r="151">
          <cell r="A151">
            <v>145</v>
          </cell>
          <cell r="B151" t="str">
            <v>GODEFROY Bastien</v>
          </cell>
          <cell r="C151" t="str">
            <v>UC BRICQUEBEC</v>
          </cell>
          <cell r="D151" t="str">
            <v>FRA19991207</v>
          </cell>
          <cell r="E151" t="str">
            <v>Junior</v>
          </cell>
        </row>
        <row r="152">
          <cell r="A152">
            <v>146</v>
          </cell>
          <cell r="B152" t="str">
            <v>MARIE Jordan</v>
          </cell>
          <cell r="C152" t="str">
            <v>UC BRICQUEBEC</v>
          </cell>
          <cell r="D152" t="str">
            <v>FRA19980502</v>
          </cell>
          <cell r="E152" t="str">
            <v>Junior</v>
          </cell>
        </row>
        <row r="153">
          <cell r="A153">
            <v>147</v>
          </cell>
          <cell r="B153" t="str">
            <v>POTIN Jérémie</v>
          </cell>
          <cell r="C153" t="str">
            <v>UC BRICQUEBEC</v>
          </cell>
          <cell r="D153" t="str">
            <v>FRA19990530</v>
          </cell>
          <cell r="E153" t="str">
            <v>Junior</v>
          </cell>
        </row>
        <row r="154">
          <cell r="A154">
            <v>148</v>
          </cell>
          <cell r="B154" t="str">
            <v>BABAITA Dan Mihai</v>
          </cell>
          <cell r="C154" t="str">
            <v>UC NANTES ATLANTIQUE</v>
          </cell>
          <cell r="D154" t="str">
            <v>ROU19981221</v>
          </cell>
          <cell r="E154" t="str">
            <v>Junior</v>
          </cell>
        </row>
        <row r="155">
          <cell r="A155">
            <v>149</v>
          </cell>
          <cell r="B155" t="str">
            <v>CAQUINEAU LE DROGO Soren</v>
          </cell>
          <cell r="C155" t="str">
            <v>UC NANTES ATLANTIQUE</v>
          </cell>
          <cell r="D155" t="str">
            <v>FRA19990922</v>
          </cell>
          <cell r="E155" t="str">
            <v>Junior</v>
          </cell>
        </row>
        <row r="156">
          <cell r="A156">
            <v>150</v>
          </cell>
          <cell r="B156" t="str">
            <v>CHANSON Quentin</v>
          </cell>
          <cell r="C156" t="str">
            <v>UC NANTES ATLANTIQUE</v>
          </cell>
          <cell r="D156" t="str">
            <v>FRA19991205</v>
          </cell>
          <cell r="E156" t="str">
            <v>Junior</v>
          </cell>
        </row>
        <row r="157">
          <cell r="A157">
            <v>151</v>
          </cell>
          <cell r="B157" t="str">
            <v>GARNIER Renan</v>
          </cell>
          <cell r="C157" t="str">
            <v>UC NANTES ATLANTIQUE</v>
          </cell>
          <cell r="D157" t="str">
            <v>FRA19980422</v>
          </cell>
          <cell r="E157" t="str">
            <v>Junior</v>
          </cell>
        </row>
        <row r="158">
          <cell r="A158">
            <v>152</v>
          </cell>
          <cell r="B158" t="str">
            <v>LE NY Jean Louis</v>
          </cell>
          <cell r="C158" t="str">
            <v>UC NANTES ATLANTIQUE</v>
          </cell>
          <cell r="D158" t="str">
            <v>FRA19980129</v>
          </cell>
          <cell r="E158" t="str">
            <v>Junior</v>
          </cell>
        </row>
        <row r="159">
          <cell r="A159">
            <v>153</v>
          </cell>
          <cell r="B159" t="str">
            <v>MARIAULT Axel</v>
          </cell>
          <cell r="C159" t="str">
            <v>UC NANTES ATLANTIQUE</v>
          </cell>
          <cell r="D159" t="str">
            <v>FRA19980607</v>
          </cell>
          <cell r="E159" t="str">
            <v>Junior</v>
          </cell>
        </row>
        <row r="160">
          <cell r="A160">
            <v>154</v>
          </cell>
          <cell r="B160" t="str">
            <v>ROQUAIN Louis</v>
          </cell>
          <cell r="C160" t="str">
            <v>UC NANTES ATLANTIQUE</v>
          </cell>
          <cell r="D160" t="str">
            <v>FRA19980504</v>
          </cell>
          <cell r="E160" t="str">
            <v>Junior</v>
          </cell>
        </row>
        <row r="161">
          <cell r="A161">
            <v>155</v>
          </cell>
          <cell r="B161" t="str">
            <v>GUITTON Valentin Joel</v>
          </cell>
          <cell r="C161" t="str">
            <v>US PONTCHATELAINE</v>
          </cell>
          <cell r="D161" t="str">
            <v>FRA19991229</v>
          </cell>
          <cell r="E161" t="str">
            <v>Junior</v>
          </cell>
        </row>
        <row r="162">
          <cell r="A162">
            <v>156</v>
          </cell>
          <cell r="B162" t="str">
            <v>LE CLAIRE Bryan</v>
          </cell>
          <cell r="C162" t="str">
            <v>US PONTCHATELAINE</v>
          </cell>
          <cell r="D162" t="str">
            <v>FRA19981205</v>
          </cell>
          <cell r="E162" t="str">
            <v>Junior</v>
          </cell>
        </row>
        <row r="163">
          <cell r="A163">
            <v>157</v>
          </cell>
          <cell r="B163" t="str">
            <v>DUBREIL Vitaly</v>
          </cell>
          <cell r="C163" t="str">
            <v>VC ETAMPES</v>
          </cell>
          <cell r="D163" t="str">
            <v>FRA19990326</v>
          </cell>
          <cell r="E163" t="str">
            <v>Junior</v>
          </cell>
        </row>
        <row r="164">
          <cell r="A164">
            <v>158</v>
          </cell>
          <cell r="B164" t="str">
            <v>AIRAUD Tristan</v>
          </cell>
          <cell r="C164" t="str">
            <v>VC SEBASTIENNAIS</v>
          </cell>
          <cell r="D164" t="str">
            <v>FRA19990613</v>
          </cell>
          <cell r="E164" t="str">
            <v>Junior</v>
          </cell>
        </row>
        <row r="165">
          <cell r="A165">
            <v>159</v>
          </cell>
          <cell r="B165" t="str">
            <v>BUREAU Elliott</v>
          </cell>
          <cell r="C165" t="str">
            <v>VC SEBASTIENNAIS</v>
          </cell>
          <cell r="D165" t="str">
            <v>FRA19990715</v>
          </cell>
          <cell r="E165" t="str">
            <v>Junior</v>
          </cell>
        </row>
        <row r="166">
          <cell r="A166">
            <v>160</v>
          </cell>
          <cell r="B166" t="str">
            <v>DEMESLAY Quentin</v>
          </cell>
          <cell r="C166" t="str">
            <v>VC SEBASTIENNAIS</v>
          </cell>
          <cell r="D166" t="str">
            <v>FRA19990728</v>
          </cell>
          <cell r="E166" t="str">
            <v>Junior</v>
          </cell>
        </row>
        <row r="167">
          <cell r="A167">
            <v>161</v>
          </cell>
          <cell r="B167" t="str">
            <v>LE FAOU Nicolas</v>
          </cell>
          <cell r="C167" t="str">
            <v>VC SEBASTIENNAIS</v>
          </cell>
          <cell r="D167" t="str">
            <v>FRA19981107</v>
          </cell>
          <cell r="E167" t="str">
            <v>Junior</v>
          </cell>
        </row>
        <row r="168">
          <cell r="A168">
            <v>162</v>
          </cell>
          <cell r="B168" t="str">
            <v>QUAIREAU BODARD Arthur</v>
          </cell>
          <cell r="C168" t="str">
            <v>VC SEBASTIENNAIS</v>
          </cell>
          <cell r="D168" t="str">
            <v>FRA19991222</v>
          </cell>
          <cell r="E168" t="str">
            <v>Junior</v>
          </cell>
        </row>
        <row r="169">
          <cell r="A169">
            <v>163</v>
          </cell>
          <cell r="B169" t="str">
            <v>BEAUGENDRE Axel</v>
          </cell>
          <cell r="C169" t="str">
            <v>VELO SPORT VALLETAIS</v>
          </cell>
          <cell r="D169" t="str">
            <v>FRA19980121</v>
          </cell>
          <cell r="E169" t="str">
            <v>Junior</v>
          </cell>
        </row>
        <row r="170">
          <cell r="A170">
            <v>164</v>
          </cell>
          <cell r="B170" t="str">
            <v>GOULET Florian</v>
          </cell>
          <cell r="C170" t="str">
            <v>VELO SPORT VALLETAIS</v>
          </cell>
          <cell r="D170" t="str">
            <v>FRA19990908</v>
          </cell>
          <cell r="E170" t="str">
            <v>Junior</v>
          </cell>
        </row>
        <row r="171">
          <cell r="A171">
            <v>165</v>
          </cell>
          <cell r="B171" t="str">
            <v>JOUSSEAUME Alan</v>
          </cell>
          <cell r="C171" t="str">
            <v>VELO SPORT VALLETAIS</v>
          </cell>
          <cell r="D171" t="str">
            <v>FRA19980803</v>
          </cell>
          <cell r="E171" t="str">
            <v>Junior</v>
          </cell>
        </row>
        <row r="172">
          <cell r="A172">
            <v>166</v>
          </cell>
          <cell r="B172" t="str">
            <v>SALLAYONNEL Dylan</v>
          </cell>
          <cell r="C172" t="str">
            <v>VELO SPORT VALLETAIS</v>
          </cell>
          <cell r="D172" t="str">
            <v>FRA19980904</v>
          </cell>
          <cell r="E172" t="str">
            <v>Junior</v>
          </cell>
        </row>
        <row r="173">
          <cell r="A173">
            <v>167</v>
          </cell>
          <cell r="B173" t="str">
            <v>TERRIEN Arthur</v>
          </cell>
          <cell r="C173" t="str">
            <v>VELO SPORT VALLETAIS</v>
          </cell>
          <cell r="D173" t="str">
            <v>FRA19990426</v>
          </cell>
          <cell r="E173" t="str">
            <v>Junior</v>
          </cell>
        </row>
        <row r="174">
          <cell r="A174">
            <v>168</v>
          </cell>
          <cell r="B174" t="str">
            <v>TESSON Jason</v>
          </cell>
          <cell r="C174" t="str">
            <v>VELO SPORT VALLETAIS</v>
          </cell>
          <cell r="D174" t="str">
            <v>FRA19980109</v>
          </cell>
          <cell r="E174" t="str">
            <v>Junior</v>
          </cell>
        </row>
        <row r="175">
          <cell r="A175">
            <v>169</v>
          </cell>
          <cell r="B175" t="str">
            <v>DRANSART Maxime</v>
          </cell>
          <cell r="C175" t="str">
            <v>TEAM PAYS DE DINAN</v>
          </cell>
          <cell r="D175" t="str">
            <v>FRA19980822</v>
          </cell>
          <cell r="E175" t="str">
            <v>Junior</v>
          </cell>
        </row>
        <row r="176">
          <cell r="A176">
            <v>170</v>
          </cell>
          <cell r="B176" t="str">
            <v>KELLY Jacob</v>
          </cell>
          <cell r="C176" t="str">
            <v>TEAM MASSY UNITE</v>
          </cell>
          <cell r="D176" t="str">
            <v>BAR19990829</v>
          </cell>
          <cell r="E176" t="str">
            <v>Junior</v>
          </cell>
        </row>
        <row r="177">
          <cell r="A177">
            <v>171</v>
          </cell>
          <cell r="B177" t="str">
            <v>CHARLES Etienne</v>
          </cell>
          <cell r="C177" t="str">
            <v>VELOCE VANNETAIS C.</v>
          </cell>
          <cell r="D177" t="str">
            <v>FRA19980220</v>
          </cell>
          <cell r="E177" t="str">
            <v>Junior</v>
          </cell>
        </row>
        <row r="178">
          <cell r="A178">
            <v>172</v>
          </cell>
        </row>
        <row r="179">
          <cell r="A179">
            <v>173</v>
          </cell>
        </row>
        <row r="180">
          <cell r="A180">
            <v>174</v>
          </cell>
        </row>
        <row r="181">
          <cell r="A181">
            <v>175</v>
          </cell>
        </row>
        <row r="182">
          <cell r="A182">
            <v>176</v>
          </cell>
        </row>
        <row r="183">
          <cell r="A183">
            <v>177</v>
          </cell>
        </row>
        <row r="184">
          <cell r="A184">
            <v>178</v>
          </cell>
        </row>
        <row r="185">
          <cell r="A185">
            <v>179</v>
          </cell>
        </row>
        <row r="186">
          <cell r="A186">
            <v>180</v>
          </cell>
        </row>
        <row r="187">
          <cell r="A187">
            <v>181</v>
          </cell>
        </row>
        <row r="188">
          <cell r="A188">
            <v>182</v>
          </cell>
        </row>
        <row r="189">
          <cell r="A189">
            <v>183</v>
          </cell>
        </row>
        <row r="190">
          <cell r="A190">
            <v>184</v>
          </cell>
        </row>
        <row r="191">
          <cell r="A191">
            <v>185</v>
          </cell>
        </row>
        <row r="192">
          <cell r="A192">
            <v>186</v>
          </cell>
        </row>
        <row r="193">
          <cell r="A193">
            <v>187</v>
          </cell>
        </row>
        <row r="194">
          <cell r="A194">
            <v>188</v>
          </cell>
        </row>
        <row r="195">
          <cell r="A195">
            <v>189</v>
          </cell>
        </row>
        <row r="196">
          <cell r="A196">
            <v>190</v>
          </cell>
        </row>
        <row r="197">
          <cell r="A197">
            <v>191</v>
          </cell>
        </row>
        <row r="198">
          <cell r="A198">
            <v>192</v>
          </cell>
        </row>
        <row r="199">
          <cell r="A199">
            <v>193</v>
          </cell>
        </row>
        <row r="200">
          <cell r="A200">
            <v>194</v>
          </cell>
        </row>
        <row r="201">
          <cell r="A201">
            <v>195</v>
          </cell>
        </row>
        <row r="202">
          <cell r="A202">
            <v>196</v>
          </cell>
        </row>
        <row r="203">
          <cell r="A203">
            <v>197</v>
          </cell>
        </row>
        <row r="204">
          <cell r="A204">
            <v>198</v>
          </cell>
        </row>
        <row r="205">
          <cell r="A205">
            <v>199</v>
          </cell>
        </row>
        <row r="206">
          <cell r="A206">
            <v>200</v>
          </cell>
        </row>
      </sheetData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scription"/>
      <sheetName val="ENG Dep"/>
      <sheetName val="EMARGEMENT"/>
      <sheetName val="EPREUVES"/>
      <sheetName val="AFFICHAGE CLASSEMENT"/>
      <sheetName val="ETAT RESULT"/>
      <sheetName val="ETAT RES VERSO"/>
      <sheetName val="RAPPORT"/>
    </sheetNames>
    <sheetDataSet>
      <sheetData sheetId="0"/>
      <sheetData sheetId="1"/>
      <sheetData sheetId="2"/>
      <sheetData sheetId="3"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d'Emploi"/>
      <sheetName val="CONFIG"/>
      <sheetName val="Ext A1"/>
      <sheetName val="Ext A2"/>
      <sheetName val="Ext A3"/>
      <sheetName val="Ext A4"/>
      <sheetName val="Eng A1"/>
      <sheetName val="Eng A2"/>
      <sheetName val="Eng A3"/>
      <sheetName val="Eng A4"/>
      <sheetName val="EMARGEMENT"/>
      <sheetName val="Enga manuel"/>
      <sheetName val="Résultat PE"/>
      <sheetName val="Engagés PE"/>
      <sheetName val="Saisie Class"/>
      <sheetName val="Rapport jury"/>
      <sheetName val="ETAT RESULT"/>
      <sheetName val="ETAT RES VERSO"/>
      <sheetName val="EXPORT CICLEWEB"/>
      <sheetName val="LICENC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CI_ID"/>
      <sheetName val="Source Int"/>
      <sheetName val="Données épreuves"/>
      <sheetName val="Insertion engagement internet"/>
      <sheetName val="Engagés"/>
      <sheetName val="Enga manuel"/>
      <sheetName val="Liste des engagés FFC"/>
      <sheetName val="Liste des partants FFC"/>
      <sheetName val="Partants (liste simplifiée)"/>
      <sheetName val="EMARGEMENT"/>
      <sheetName val="Grille"/>
      <sheetName val="Saisie CLASSEMENT"/>
      <sheetName val="Edition Class INTERNET"/>
      <sheetName val="Edition Class Cat1"/>
      <sheetName val="Edition Class Cat2"/>
      <sheetName val="Edition Class Cat Age"/>
      <sheetName val="Edition Class Dame"/>
      <sheetName val="Edit Class Equipes"/>
      <sheetName val="Edition Class Annexe 1"/>
      <sheetName val="Edition Class Annexe 2"/>
      <sheetName val="Fichier cicle web"/>
      <sheetName val="Fichier cicle web annexe 1"/>
      <sheetName val="Fichier cicle web annexe 2"/>
      <sheetName val="Fichier cicle web annexe 3"/>
      <sheetName val="Fichier cicle web annexe 4"/>
      <sheetName val="Facture engagements"/>
      <sheetName val="ETAT RESULT RECTO"/>
      <sheetName val="ETAT RESULT VERSO"/>
      <sheetName val="FICHE OBSERVATION"/>
      <sheetName val="Secours - Recto"/>
      <sheetName val="Secours - Verso"/>
      <sheetName val="Prime - Recto"/>
      <sheetName val="Prime - Verso"/>
      <sheetName val="Rapport Jur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>
        <row r="2">
          <cell r="AD2" t="str">
            <v>Vide</v>
          </cell>
          <cell r="AF2" t="str">
            <v>Vide</v>
          </cell>
        </row>
        <row r="3">
          <cell r="AD3">
            <v>0</v>
          </cell>
          <cell r="AF3">
            <v>0</v>
          </cell>
        </row>
        <row r="4">
          <cell r="AD4">
            <v>0</v>
          </cell>
          <cell r="AF4">
            <v>0</v>
          </cell>
        </row>
        <row r="5">
          <cell r="AD5">
            <v>0</v>
          </cell>
          <cell r="AF5">
            <v>0</v>
          </cell>
        </row>
        <row r="6">
          <cell r="AD6">
            <v>0</v>
          </cell>
          <cell r="AF6">
            <v>0</v>
          </cell>
        </row>
        <row r="7">
          <cell r="AD7">
            <v>0</v>
          </cell>
          <cell r="AF7">
            <v>0</v>
          </cell>
        </row>
        <row r="8">
          <cell r="AD8">
            <v>0</v>
          </cell>
          <cell r="AF8">
            <v>0</v>
          </cell>
        </row>
        <row r="9">
          <cell r="AD9">
            <v>0</v>
          </cell>
          <cell r="AF9">
            <v>0</v>
          </cell>
        </row>
        <row r="10">
          <cell r="AD10">
            <v>0</v>
          </cell>
          <cell r="AF10">
            <v>0</v>
          </cell>
        </row>
        <row r="11">
          <cell r="AD11">
            <v>0</v>
          </cell>
          <cell r="AF11">
            <v>0</v>
          </cell>
        </row>
        <row r="12">
          <cell r="AD12">
            <v>0</v>
          </cell>
          <cell r="AF12">
            <v>0</v>
          </cell>
        </row>
        <row r="13">
          <cell r="AD13">
            <v>0</v>
          </cell>
          <cell r="AF13">
            <v>0</v>
          </cell>
        </row>
        <row r="14">
          <cell r="AD14">
            <v>0</v>
          </cell>
          <cell r="AF14">
            <v>0</v>
          </cell>
        </row>
        <row r="15">
          <cell r="AD15">
            <v>0</v>
          </cell>
          <cell r="AF15">
            <v>0</v>
          </cell>
        </row>
        <row r="16">
          <cell r="AD16">
            <v>0</v>
          </cell>
          <cell r="AF16">
            <v>0</v>
          </cell>
        </row>
        <row r="17">
          <cell r="AD17">
            <v>0</v>
          </cell>
          <cell r="AF17">
            <v>0</v>
          </cell>
        </row>
        <row r="18">
          <cell r="AD18">
            <v>0</v>
          </cell>
          <cell r="AF18">
            <v>0</v>
          </cell>
        </row>
        <row r="19">
          <cell r="AD19">
            <v>0</v>
          </cell>
          <cell r="AF19">
            <v>0</v>
          </cell>
        </row>
        <row r="20">
          <cell r="AD20">
            <v>0</v>
          </cell>
          <cell r="AF20">
            <v>0</v>
          </cell>
        </row>
        <row r="21">
          <cell r="AD21">
            <v>0</v>
          </cell>
          <cell r="AF21">
            <v>0</v>
          </cell>
        </row>
        <row r="22">
          <cell r="AD22">
            <v>0</v>
          </cell>
          <cell r="AF22">
            <v>0</v>
          </cell>
        </row>
        <row r="23">
          <cell r="AD23">
            <v>0</v>
          </cell>
          <cell r="AF23">
            <v>0</v>
          </cell>
        </row>
        <row r="24">
          <cell r="AD24">
            <v>0</v>
          </cell>
          <cell r="AF24">
            <v>0</v>
          </cell>
        </row>
        <row r="25">
          <cell r="AD25">
            <v>0</v>
          </cell>
          <cell r="AF25">
            <v>0</v>
          </cell>
        </row>
        <row r="26">
          <cell r="AD26">
            <v>0</v>
          </cell>
          <cell r="AF26">
            <v>0</v>
          </cell>
        </row>
        <row r="27">
          <cell r="AD27">
            <v>0</v>
          </cell>
          <cell r="AF27">
            <v>0</v>
          </cell>
        </row>
        <row r="28">
          <cell r="AD28">
            <v>0</v>
          </cell>
          <cell r="AF28">
            <v>0</v>
          </cell>
        </row>
        <row r="29">
          <cell r="AD29">
            <v>0</v>
          </cell>
          <cell r="AF29">
            <v>0</v>
          </cell>
        </row>
        <row r="30">
          <cell r="AD30">
            <v>0</v>
          </cell>
          <cell r="AF30">
            <v>0</v>
          </cell>
        </row>
        <row r="31">
          <cell r="AD31">
            <v>0</v>
          </cell>
          <cell r="AF31">
            <v>0</v>
          </cell>
        </row>
        <row r="32">
          <cell r="AD32">
            <v>0</v>
          </cell>
          <cell r="AF32">
            <v>0</v>
          </cell>
        </row>
        <row r="33">
          <cell r="AD33">
            <v>0</v>
          </cell>
          <cell r="AF33">
            <v>0</v>
          </cell>
        </row>
        <row r="34">
          <cell r="AD34">
            <v>0</v>
          </cell>
          <cell r="AF34">
            <v>0</v>
          </cell>
        </row>
        <row r="35">
          <cell r="AD35">
            <v>0</v>
          </cell>
          <cell r="AF35">
            <v>0</v>
          </cell>
        </row>
        <row r="36">
          <cell r="AD36">
            <v>0</v>
          </cell>
          <cell r="AF36">
            <v>0</v>
          </cell>
        </row>
        <row r="37">
          <cell r="AD37">
            <v>0</v>
          </cell>
          <cell r="AF37">
            <v>0</v>
          </cell>
        </row>
        <row r="38">
          <cell r="AD38">
            <v>0</v>
          </cell>
          <cell r="AF38">
            <v>0</v>
          </cell>
        </row>
        <row r="39">
          <cell r="AD39">
            <v>0</v>
          </cell>
          <cell r="AF39">
            <v>0</v>
          </cell>
        </row>
        <row r="40">
          <cell r="AD40">
            <v>0</v>
          </cell>
          <cell r="AF40">
            <v>0</v>
          </cell>
        </row>
        <row r="41">
          <cell r="AD41">
            <v>0</v>
          </cell>
          <cell r="AF41">
            <v>0</v>
          </cell>
        </row>
        <row r="42">
          <cell r="AD42">
            <v>0</v>
          </cell>
          <cell r="AF42">
            <v>0</v>
          </cell>
        </row>
        <row r="43">
          <cell r="AD43">
            <v>0</v>
          </cell>
          <cell r="AF43">
            <v>0</v>
          </cell>
        </row>
        <row r="44">
          <cell r="AD44">
            <v>0</v>
          </cell>
          <cell r="AF44">
            <v>0</v>
          </cell>
        </row>
        <row r="45">
          <cell r="AD45">
            <v>0</v>
          </cell>
          <cell r="AF45">
            <v>0</v>
          </cell>
        </row>
        <row r="46">
          <cell r="AD46">
            <v>0</v>
          </cell>
          <cell r="AF46">
            <v>0</v>
          </cell>
        </row>
        <row r="47">
          <cell r="AD47">
            <v>0</v>
          </cell>
          <cell r="AF47">
            <v>0</v>
          </cell>
        </row>
        <row r="48">
          <cell r="AD48">
            <v>0</v>
          </cell>
          <cell r="AF48">
            <v>0</v>
          </cell>
        </row>
        <row r="49">
          <cell r="AD49">
            <v>0</v>
          </cell>
          <cell r="AF49">
            <v>0</v>
          </cell>
        </row>
        <row r="50">
          <cell r="AD50">
            <v>0</v>
          </cell>
          <cell r="AF50">
            <v>0</v>
          </cell>
        </row>
        <row r="51">
          <cell r="AD51">
            <v>0</v>
          </cell>
          <cell r="AF51">
            <v>0</v>
          </cell>
        </row>
        <row r="52">
          <cell r="AD52">
            <v>0</v>
          </cell>
          <cell r="AF52">
            <v>0</v>
          </cell>
        </row>
        <row r="53">
          <cell r="AD53">
            <v>0</v>
          </cell>
          <cell r="AF53">
            <v>0</v>
          </cell>
        </row>
        <row r="54">
          <cell r="AD54">
            <v>0</v>
          </cell>
          <cell r="AF54">
            <v>0</v>
          </cell>
        </row>
        <row r="55">
          <cell r="AD55">
            <v>0</v>
          </cell>
          <cell r="AF55">
            <v>0</v>
          </cell>
        </row>
        <row r="56">
          <cell r="AD56">
            <v>0</v>
          </cell>
          <cell r="AF56">
            <v>0</v>
          </cell>
        </row>
        <row r="57">
          <cell r="AD57">
            <v>0</v>
          </cell>
          <cell r="AF57">
            <v>0</v>
          </cell>
        </row>
        <row r="58">
          <cell r="AD58">
            <v>0</v>
          </cell>
          <cell r="AF58">
            <v>0</v>
          </cell>
        </row>
        <row r="59">
          <cell r="AD59">
            <v>0</v>
          </cell>
          <cell r="AF59">
            <v>0</v>
          </cell>
        </row>
        <row r="60">
          <cell r="AD60">
            <v>0</v>
          </cell>
          <cell r="AF60">
            <v>0</v>
          </cell>
        </row>
        <row r="61">
          <cell r="AD61">
            <v>0</v>
          </cell>
          <cell r="AF61">
            <v>0</v>
          </cell>
        </row>
        <row r="62">
          <cell r="AD62">
            <v>0</v>
          </cell>
          <cell r="AF62">
            <v>0</v>
          </cell>
        </row>
        <row r="63">
          <cell r="AD63">
            <v>0</v>
          </cell>
          <cell r="AF63">
            <v>0</v>
          </cell>
        </row>
        <row r="64">
          <cell r="AD64">
            <v>0</v>
          </cell>
          <cell r="AF64">
            <v>0</v>
          </cell>
        </row>
        <row r="65">
          <cell r="AD65">
            <v>0</v>
          </cell>
          <cell r="AF65">
            <v>0</v>
          </cell>
        </row>
        <row r="66">
          <cell r="AD66">
            <v>0</v>
          </cell>
          <cell r="AF66">
            <v>0</v>
          </cell>
        </row>
        <row r="67">
          <cell r="AD67">
            <v>0</v>
          </cell>
          <cell r="AF67">
            <v>0</v>
          </cell>
        </row>
        <row r="68">
          <cell r="AD68">
            <v>0</v>
          </cell>
          <cell r="AF68">
            <v>0</v>
          </cell>
        </row>
        <row r="69">
          <cell r="AD69">
            <v>0</v>
          </cell>
          <cell r="AF69">
            <v>0</v>
          </cell>
        </row>
        <row r="70">
          <cell r="AD70">
            <v>0</v>
          </cell>
          <cell r="AF70">
            <v>0</v>
          </cell>
        </row>
        <row r="71">
          <cell r="AD71">
            <v>0</v>
          </cell>
          <cell r="AF71">
            <v>0</v>
          </cell>
        </row>
        <row r="72">
          <cell r="AD72">
            <v>0</v>
          </cell>
          <cell r="AF72">
            <v>0</v>
          </cell>
        </row>
        <row r="73">
          <cell r="AD73">
            <v>0</v>
          </cell>
          <cell r="AF73">
            <v>0</v>
          </cell>
        </row>
        <row r="74">
          <cell r="AD74">
            <v>0</v>
          </cell>
          <cell r="AF74">
            <v>0</v>
          </cell>
        </row>
        <row r="75">
          <cell r="AD75">
            <v>0</v>
          </cell>
          <cell r="AF75">
            <v>0</v>
          </cell>
        </row>
        <row r="76">
          <cell r="AD76">
            <v>0</v>
          </cell>
          <cell r="AF76">
            <v>0</v>
          </cell>
        </row>
        <row r="77">
          <cell r="AD77">
            <v>0</v>
          </cell>
          <cell r="AF77">
            <v>0</v>
          </cell>
        </row>
        <row r="78">
          <cell r="AD78">
            <v>0</v>
          </cell>
          <cell r="AF78">
            <v>0</v>
          </cell>
        </row>
        <row r="79">
          <cell r="AD79">
            <v>0</v>
          </cell>
          <cell r="AF79">
            <v>0</v>
          </cell>
        </row>
        <row r="80">
          <cell r="AD80">
            <v>0</v>
          </cell>
          <cell r="AF80">
            <v>0</v>
          </cell>
        </row>
        <row r="81">
          <cell r="AD81">
            <v>0</v>
          </cell>
          <cell r="AF81">
            <v>0</v>
          </cell>
        </row>
        <row r="82">
          <cell r="AD82">
            <v>0</v>
          </cell>
          <cell r="AF82">
            <v>0</v>
          </cell>
        </row>
        <row r="83">
          <cell r="AD83">
            <v>0</v>
          </cell>
          <cell r="AF83">
            <v>0</v>
          </cell>
        </row>
        <row r="84">
          <cell r="AD84">
            <v>0</v>
          </cell>
          <cell r="AF84">
            <v>0</v>
          </cell>
        </row>
        <row r="85">
          <cell r="AD85">
            <v>0</v>
          </cell>
          <cell r="AF85">
            <v>0</v>
          </cell>
        </row>
        <row r="86">
          <cell r="AD86">
            <v>0</v>
          </cell>
          <cell r="AF86">
            <v>0</v>
          </cell>
        </row>
        <row r="87">
          <cell r="AD87">
            <v>0</v>
          </cell>
          <cell r="AF87">
            <v>0</v>
          </cell>
        </row>
        <row r="88">
          <cell r="AD88">
            <v>0</v>
          </cell>
          <cell r="AF88">
            <v>0</v>
          </cell>
        </row>
        <row r="89">
          <cell r="AD89">
            <v>0</v>
          </cell>
          <cell r="AF89">
            <v>0</v>
          </cell>
        </row>
        <row r="90">
          <cell r="AD90">
            <v>0</v>
          </cell>
          <cell r="AF90">
            <v>0</v>
          </cell>
        </row>
        <row r="91">
          <cell r="AD91">
            <v>0</v>
          </cell>
          <cell r="AF91">
            <v>0</v>
          </cell>
        </row>
        <row r="92">
          <cell r="AD92">
            <v>0</v>
          </cell>
          <cell r="AF92">
            <v>0</v>
          </cell>
        </row>
        <row r="93">
          <cell r="AD93">
            <v>0</v>
          </cell>
          <cell r="AF93">
            <v>0</v>
          </cell>
        </row>
        <row r="94">
          <cell r="AD94">
            <v>0</v>
          </cell>
          <cell r="AF94">
            <v>0</v>
          </cell>
        </row>
      </sheetData>
      <sheetData sheetId="14">
        <row r="2">
          <cell r="AD2" t="str">
            <v>Vide</v>
          </cell>
          <cell r="AF2" t="str">
            <v>Vide</v>
          </cell>
        </row>
        <row r="3">
          <cell r="AD3">
            <v>0</v>
          </cell>
          <cell r="AF3">
            <v>0</v>
          </cell>
        </row>
        <row r="4">
          <cell r="AD4">
            <v>0</v>
          </cell>
          <cell r="AF4">
            <v>0</v>
          </cell>
        </row>
        <row r="5">
          <cell r="AD5">
            <v>0</v>
          </cell>
          <cell r="AF5">
            <v>0</v>
          </cell>
        </row>
        <row r="6">
          <cell r="AD6">
            <v>0</v>
          </cell>
          <cell r="AF6">
            <v>0</v>
          </cell>
        </row>
        <row r="7">
          <cell r="AD7">
            <v>0</v>
          </cell>
          <cell r="AF7">
            <v>0</v>
          </cell>
        </row>
        <row r="8">
          <cell r="AD8">
            <v>0</v>
          </cell>
          <cell r="AF8">
            <v>0</v>
          </cell>
        </row>
        <row r="9">
          <cell r="AD9">
            <v>0</v>
          </cell>
          <cell r="AF9">
            <v>0</v>
          </cell>
        </row>
        <row r="10">
          <cell r="AD10">
            <v>0</v>
          </cell>
          <cell r="AF10">
            <v>0</v>
          </cell>
        </row>
        <row r="11">
          <cell r="AD11">
            <v>0</v>
          </cell>
          <cell r="AF11">
            <v>0</v>
          </cell>
        </row>
        <row r="12">
          <cell r="AD12">
            <v>0</v>
          </cell>
          <cell r="AF12">
            <v>0</v>
          </cell>
        </row>
        <row r="13">
          <cell r="AD13">
            <v>0</v>
          </cell>
          <cell r="AF13">
            <v>0</v>
          </cell>
        </row>
        <row r="14">
          <cell r="AD14">
            <v>0</v>
          </cell>
          <cell r="AF14">
            <v>0</v>
          </cell>
        </row>
        <row r="15">
          <cell r="AD15">
            <v>0</v>
          </cell>
          <cell r="AF15">
            <v>0</v>
          </cell>
        </row>
        <row r="16">
          <cell r="AD16">
            <v>0</v>
          </cell>
          <cell r="AF16">
            <v>0</v>
          </cell>
        </row>
        <row r="17">
          <cell r="AD17">
            <v>0</v>
          </cell>
          <cell r="AF17">
            <v>0</v>
          </cell>
        </row>
        <row r="18">
          <cell r="AD18">
            <v>0</v>
          </cell>
          <cell r="AF18">
            <v>0</v>
          </cell>
        </row>
        <row r="19">
          <cell r="AD19">
            <v>0</v>
          </cell>
          <cell r="AF19">
            <v>0</v>
          </cell>
        </row>
        <row r="20">
          <cell r="AD20">
            <v>0</v>
          </cell>
          <cell r="AF20">
            <v>0</v>
          </cell>
        </row>
        <row r="21">
          <cell r="AD21">
            <v>0</v>
          </cell>
          <cell r="AF21">
            <v>0</v>
          </cell>
        </row>
        <row r="22">
          <cell r="AD22">
            <v>0</v>
          </cell>
          <cell r="AF22">
            <v>0</v>
          </cell>
        </row>
        <row r="23">
          <cell r="AD23">
            <v>0</v>
          </cell>
          <cell r="AF23">
            <v>0</v>
          </cell>
        </row>
        <row r="24">
          <cell r="AD24">
            <v>0</v>
          </cell>
          <cell r="AF24">
            <v>0</v>
          </cell>
        </row>
        <row r="25">
          <cell r="AD25">
            <v>0</v>
          </cell>
          <cell r="AF25">
            <v>0</v>
          </cell>
        </row>
        <row r="26">
          <cell r="AD26">
            <v>0</v>
          </cell>
          <cell r="AF26">
            <v>0</v>
          </cell>
        </row>
        <row r="27">
          <cell r="AD27">
            <v>0</v>
          </cell>
          <cell r="AF27">
            <v>0</v>
          </cell>
        </row>
        <row r="28">
          <cell r="AD28">
            <v>0</v>
          </cell>
          <cell r="AF28">
            <v>0</v>
          </cell>
        </row>
        <row r="29">
          <cell r="AD29">
            <v>0</v>
          </cell>
          <cell r="AF29">
            <v>0</v>
          </cell>
        </row>
        <row r="30">
          <cell r="AD30">
            <v>0</v>
          </cell>
          <cell r="AF30">
            <v>0</v>
          </cell>
        </row>
        <row r="31">
          <cell r="AD31">
            <v>0</v>
          </cell>
          <cell r="AF31">
            <v>0</v>
          </cell>
        </row>
        <row r="32">
          <cell r="AD32">
            <v>0</v>
          </cell>
          <cell r="AF32">
            <v>0</v>
          </cell>
        </row>
        <row r="33">
          <cell r="AD33">
            <v>0</v>
          </cell>
          <cell r="AF33">
            <v>0</v>
          </cell>
        </row>
        <row r="34">
          <cell r="AD34">
            <v>0</v>
          </cell>
          <cell r="AF34">
            <v>0</v>
          </cell>
        </row>
        <row r="35">
          <cell r="AD35">
            <v>0</v>
          </cell>
          <cell r="AF35">
            <v>0</v>
          </cell>
        </row>
        <row r="36">
          <cell r="AD36">
            <v>0</v>
          </cell>
          <cell r="AF36">
            <v>0</v>
          </cell>
        </row>
        <row r="37">
          <cell r="AD37">
            <v>0</v>
          </cell>
          <cell r="AF37">
            <v>0</v>
          </cell>
        </row>
        <row r="38">
          <cell r="AD38">
            <v>0</v>
          </cell>
          <cell r="AF38">
            <v>0</v>
          </cell>
        </row>
        <row r="39">
          <cell r="AD39">
            <v>0</v>
          </cell>
          <cell r="AF39">
            <v>0</v>
          </cell>
        </row>
        <row r="40">
          <cell r="AD40">
            <v>0</v>
          </cell>
          <cell r="AF40">
            <v>0</v>
          </cell>
        </row>
        <row r="41">
          <cell r="AD41">
            <v>0</v>
          </cell>
          <cell r="AF41">
            <v>0</v>
          </cell>
        </row>
        <row r="42">
          <cell r="AD42">
            <v>0</v>
          </cell>
          <cell r="AF42">
            <v>0</v>
          </cell>
        </row>
        <row r="43">
          <cell r="AD43">
            <v>0</v>
          </cell>
          <cell r="AF43">
            <v>0</v>
          </cell>
        </row>
        <row r="44">
          <cell r="AD44">
            <v>0</v>
          </cell>
          <cell r="AF44">
            <v>0</v>
          </cell>
        </row>
        <row r="45">
          <cell r="AD45">
            <v>0</v>
          </cell>
          <cell r="AF45">
            <v>0</v>
          </cell>
        </row>
        <row r="46">
          <cell r="AD46">
            <v>0</v>
          </cell>
          <cell r="AF46">
            <v>0</v>
          </cell>
        </row>
        <row r="47">
          <cell r="AD47">
            <v>0</v>
          </cell>
          <cell r="AF47">
            <v>0</v>
          </cell>
        </row>
        <row r="48">
          <cell r="AD48">
            <v>0</v>
          </cell>
          <cell r="AF48">
            <v>0</v>
          </cell>
        </row>
        <row r="49">
          <cell r="AD49">
            <v>0</v>
          </cell>
          <cell r="AF49">
            <v>0</v>
          </cell>
        </row>
        <row r="50">
          <cell r="AD50">
            <v>0</v>
          </cell>
          <cell r="AF50">
            <v>0</v>
          </cell>
        </row>
        <row r="51">
          <cell r="AD51">
            <v>0</v>
          </cell>
          <cell r="AF51">
            <v>0</v>
          </cell>
        </row>
        <row r="52">
          <cell r="AD52">
            <v>0</v>
          </cell>
          <cell r="AF52">
            <v>0</v>
          </cell>
        </row>
        <row r="53">
          <cell r="AD53">
            <v>0</v>
          </cell>
          <cell r="AF53">
            <v>0</v>
          </cell>
        </row>
        <row r="54">
          <cell r="AD54">
            <v>0</v>
          </cell>
          <cell r="AF54">
            <v>0</v>
          </cell>
        </row>
        <row r="55">
          <cell r="AD55">
            <v>0</v>
          </cell>
          <cell r="AF55">
            <v>0</v>
          </cell>
        </row>
        <row r="56">
          <cell r="AD56">
            <v>0</v>
          </cell>
          <cell r="AF56">
            <v>0</v>
          </cell>
        </row>
        <row r="57">
          <cell r="AD57">
            <v>0</v>
          </cell>
          <cell r="AF57">
            <v>0</v>
          </cell>
        </row>
        <row r="58">
          <cell r="AD58">
            <v>0</v>
          </cell>
          <cell r="AF58">
            <v>0</v>
          </cell>
        </row>
        <row r="59">
          <cell r="AD59">
            <v>0</v>
          </cell>
          <cell r="AF59">
            <v>0</v>
          </cell>
        </row>
        <row r="60">
          <cell r="AD60">
            <v>0</v>
          </cell>
          <cell r="AF60">
            <v>0</v>
          </cell>
        </row>
        <row r="61">
          <cell r="AD61">
            <v>0</v>
          </cell>
          <cell r="AF61">
            <v>0</v>
          </cell>
        </row>
        <row r="62">
          <cell r="AD62">
            <v>0</v>
          </cell>
          <cell r="AF62">
            <v>0</v>
          </cell>
        </row>
        <row r="63">
          <cell r="AD63">
            <v>0</v>
          </cell>
          <cell r="AF63">
            <v>0</v>
          </cell>
        </row>
        <row r="64">
          <cell r="AD64">
            <v>0</v>
          </cell>
          <cell r="AF64">
            <v>0</v>
          </cell>
        </row>
        <row r="65">
          <cell r="AD65">
            <v>0</v>
          </cell>
          <cell r="AF65">
            <v>0</v>
          </cell>
        </row>
        <row r="66">
          <cell r="AD66">
            <v>0</v>
          </cell>
          <cell r="AF66">
            <v>0</v>
          </cell>
        </row>
        <row r="67">
          <cell r="AD67">
            <v>0</v>
          </cell>
          <cell r="AF67">
            <v>0</v>
          </cell>
        </row>
        <row r="68">
          <cell r="AD68">
            <v>0</v>
          </cell>
          <cell r="AF68">
            <v>0</v>
          </cell>
        </row>
        <row r="69">
          <cell r="AD69">
            <v>0</v>
          </cell>
          <cell r="AF69">
            <v>0</v>
          </cell>
        </row>
        <row r="70">
          <cell r="AD70">
            <v>0</v>
          </cell>
          <cell r="AF70">
            <v>0</v>
          </cell>
        </row>
        <row r="71">
          <cell r="AD71">
            <v>0</v>
          </cell>
          <cell r="AF71">
            <v>0</v>
          </cell>
        </row>
        <row r="72">
          <cell r="AD72">
            <v>0</v>
          </cell>
          <cell r="AF72">
            <v>0</v>
          </cell>
        </row>
        <row r="73">
          <cell r="AD73">
            <v>0</v>
          </cell>
          <cell r="AF73">
            <v>0</v>
          </cell>
        </row>
        <row r="74">
          <cell r="AD74">
            <v>0</v>
          </cell>
          <cell r="AF74">
            <v>0</v>
          </cell>
        </row>
        <row r="75">
          <cell r="AD75">
            <v>0</v>
          </cell>
          <cell r="AF75">
            <v>0</v>
          </cell>
        </row>
        <row r="76">
          <cell r="AD76">
            <v>0</v>
          </cell>
          <cell r="AF76">
            <v>0</v>
          </cell>
        </row>
        <row r="77">
          <cell r="AD77">
            <v>0</v>
          </cell>
          <cell r="AF77">
            <v>0</v>
          </cell>
        </row>
        <row r="78">
          <cell r="AD78">
            <v>0</v>
          </cell>
          <cell r="AF78">
            <v>0</v>
          </cell>
        </row>
        <row r="79">
          <cell r="AD79">
            <v>0</v>
          </cell>
          <cell r="AF79">
            <v>0</v>
          </cell>
        </row>
        <row r="80">
          <cell r="AD80">
            <v>0</v>
          </cell>
          <cell r="AF80">
            <v>0</v>
          </cell>
        </row>
        <row r="81">
          <cell r="AD81">
            <v>0</v>
          </cell>
          <cell r="AF81">
            <v>0</v>
          </cell>
        </row>
        <row r="82">
          <cell r="AD82">
            <v>0</v>
          </cell>
          <cell r="AF82">
            <v>0</v>
          </cell>
        </row>
        <row r="83">
          <cell r="AD83">
            <v>0</v>
          </cell>
          <cell r="AF83">
            <v>0</v>
          </cell>
        </row>
        <row r="84">
          <cell r="AD84">
            <v>0</v>
          </cell>
          <cell r="AF84">
            <v>0</v>
          </cell>
        </row>
        <row r="85">
          <cell r="AD85">
            <v>0</v>
          </cell>
          <cell r="AF85">
            <v>0</v>
          </cell>
        </row>
        <row r="86">
          <cell r="AD86">
            <v>0</v>
          </cell>
          <cell r="AF86">
            <v>0</v>
          </cell>
        </row>
        <row r="87">
          <cell r="AD87">
            <v>0</v>
          </cell>
          <cell r="AF87">
            <v>0</v>
          </cell>
        </row>
        <row r="88">
          <cell r="AD88">
            <v>0</v>
          </cell>
          <cell r="AF88">
            <v>0</v>
          </cell>
        </row>
        <row r="89">
          <cell r="AD89">
            <v>0</v>
          </cell>
          <cell r="AF89">
            <v>0</v>
          </cell>
        </row>
        <row r="90">
          <cell r="AD90">
            <v>0</v>
          </cell>
          <cell r="AF90">
            <v>0</v>
          </cell>
        </row>
        <row r="91">
          <cell r="AD91">
            <v>0</v>
          </cell>
          <cell r="AF91">
            <v>0</v>
          </cell>
        </row>
        <row r="92">
          <cell r="AD92">
            <v>0</v>
          </cell>
          <cell r="AF92">
            <v>0</v>
          </cell>
        </row>
        <row r="93">
          <cell r="AD93">
            <v>0</v>
          </cell>
          <cell r="AF93">
            <v>0</v>
          </cell>
        </row>
        <row r="94">
          <cell r="AD94">
            <v>0</v>
          </cell>
          <cell r="AF94">
            <v>0</v>
          </cell>
        </row>
      </sheetData>
      <sheetData sheetId="15">
        <row r="2">
          <cell r="AB2" t="str">
            <v>Vide</v>
          </cell>
        </row>
        <row r="3">
          <cell r="AB3">
            <v>0</v>
          </cell>
        </row>
        <row r="4">
          <cell r="AB4">
            <v>0</v>
          </cell>
        </row>
        <row r="5">
          <cell r="AB5">
            <v>0</v>
          </cell>
        </row>
        <row r="6">
          <cell r="AB6">
            <v>0</v>
          </cell>
        </row>
        <row r="7">
          <cell r="AB7">
            <v>0</v>
          </cell>
        </row>
        <row r="8">
          <cell r="AB8">
            <v>0</v>
          </cell>
        </row>
        <row r="9">
          <cell r="AB9">
            <v>0</v>
          </cell>
        </row>
        <row r="10">
          <cell r="AB10">
            <v>0</v>
          </cell>
        </row>
        <row r="11">
          <cell r="AB11">
            <v>0</v>
          </cell>
        </row>
        <row r="12">
          <cell r="AB12">
            <v>0</v>
          </cell>
        </row>
        <row r="13">
          <cell r="AB13">
            <v>0</v>
          </cell>
        </row>
        <row r="14">
          <cell r="AB14">
            <v>0</v>
          </cell>
        </row>
        <row r="15">
          <cell r="AB15">
            <v>0</v>
          </cell>
        </row>
        <row r="16">
          <cell r="AB16">
            <v>0</v>
          </cell>
        </row>
        <row r="17">
          <cell r="AB17">
            <v>0</v>
          </cell>
        </row>
        <row r="18">
          <cell r="AB18">
            <v>0</v>
          </cell>
        </row>
        <row r="19">
          <cell r="AB19">
            <v>0</v>
          </cell>
        </row>
        <row r="20">
          <cell r="AB20">
            <v>0</v>
          </cell>
        </row>
        <row r="21">
          <cell r="AB21">
            <v>0</v>
          </cell>
        </row>
        <row r="22">
          <cell r="AB22">
            <v>0</v>
          </cell>
        </row>
        <row r="23">
          <cell r="AB23">
            <v>0</v>
          </cell>
        </row>
        <row r="24">
          <cell r="AB24">
            <v>0</v>
          </cell>
        </row>
        <row r="25">
          <cell r="AB25">
            <v>0</v>
          </cell>
        </row>
        <row r="26">
          <cell r="AB26">
            <v>0</v>
          </cell>
        </row>
        <row r="27">
          <cell r="AB27">
            <v>0</v>
          </cell>
        </row>
        <row r="28">
          <cell r="AB28">
            <v>0</v>
          </cell>
        </row>
        <row r="29">
          <cell r="AB29">
            <v>0</v>
          </cell>
        </row>
        <row r="30">
          <cell r="AB30">
            <v>0</v>
          </cell>
        </row>
        <row r="31">
          <cell r="AB31">
            <v>0</v>
          </cell>
        </row>
        <row r="32">
          <cell r="AB32">
            <v>0</v>
          </cell>
        </row>
        <row r="33">
          <cell r="AB33">
            <v>0</v>
          </cell>
        </row>
        <row r="34">
          <cell r="AB34">
            <v>0</v>
          </cell>
        </row>
        <row r="35">
          <cell r="AB35">
            <v>0</v>
          </cell>
        </row>
        <row r="36">
          <cell r="AB36">
            <v>0</v>
          </cell>
        </row>
        <row r="37">
          <cell r="AB37">
            <v>0</v>
          </cell>
        </row>
        <row r="38">
          <cell r="AB38">
            <v>0</v>
          </cell>
        </row>
        <row r="39">
          <cell r="AB39">
            <v>0</v>
          </cell>
        </row>
        <row r="40">
          <cell r="AB40">
            <v>0</v>
          </cell>
        </row>
        <row r="41">
          <cell r="AB41">
            <v>0</v>
          </cell>
        </row>
        <row r="42">
          <cell r="AB42">
            <v>0</v>
          </cell>
        </row>
        <row r="43">
          <cell r="AB43">
            <v>0</v>
          </cell>
        </row>
        <row r="44">
          <cell r="AB44">
            <v>0</v>
          </cell>
        </row>
        <row r="45">
          <cell r="AB45">
            <v>0</v>
          </cell>
        </row>
        <row r="46">
          <cell r="AB46">
            <v>0</v>
          </cell>
        </row>
        <row r="47">
          <cell r="AB47">
            <v>0</v>
          </cell>
        </row>
        <row r="48">
          <cell r="AB48">
            <v>0</v>
          </cell>
        </row>
        <row r="49">
          <cell r="AB49">
            <v>0</v>
          </cell>
        </row>
        <row r="50">
          <cell r="AB50">
            <v>0</v>
          </cell>
        </row>
        <row r="51">
          <cell r="AB51">
            <v>0</v>
          </cell>
        </row>
        <row r="52">
          <cell r="AB52">
            <v>0</v>
          </cell>
        </row>
        <row r="53">
          <cell r="AB53">
            <v>0</v>
          </cell>
        </row>
        <row r="54">
          <cell r="AB54">
            <v>0</v>
          </cell>
        </row>
        <row r="55">
          <cell r="AB55">
            <v>0</v>
          </cell>
        </row>
        <row r="56">
          <cell r="AB56">
            <v>0</v>
          </cell>
        </row>
        <row r="57">
          <cell r="AB57">
            <v>0</v>
          </cell>
        </row>
        <row r="58">
          <cell r="AB58">
            <v>0</v>
          </cell>
        </row>
        <row r="59">
          <cell r="AB59">
            <v>0</v>
          </cell>
        </row>
        <row r="60">
          <cell r="AB60">
            <v>0</v>
          </cell>
        </row>
        <row r="61">
          <cell r="AB61">
            <v>0</v>
          </cell>
        </row>
        <row r="62">
          <cell r="AB62">
            <v>0</v>
          </cell>
        </row>
        <row r="63">
          <cell r="AB63">
            <v>0</v>
          </cell>
        </row>
        <row r="64">
          <cell r="AB64">
            <v>0</v>
          </cell>
        </row>
        <row r="65">
          <cell r="AB65">
            <v>0</v>
          </cell>
        </row>
        <row r="66">
          <cell r="AB66">
            <v>0</v>
          </cell>
        </row>
        <row r="67">
          <cell r="AB67">
            <v>0</v>
          </cell>
        </row>
        <row r="68">
          <cell r="AB68">
            <v>0</v>
          </cell>
        </row>
        <row r="69">
          <cell r="AB69">
            <v>0</v>
          </cell>
        </row>
        <row r="70">
          <cell r="AB70">
            <v>0</v>
          </cell>
        </row>
        <row r="71">
          <cell r="AB71">
            <v>0</v>
          </cell>
        </row>
        <row r="72">
          <cell r="AB72">
            <v>0</v>
          </cell>
        </row>
        <row r="73">
          <cell r="AB73">
            <v>0</v>
          </cell>
        </row>
        <row r="74">
          <cell r="AB74">
            <v>0</v>
          </cell>
        </row>
        <row r="75">
          <cell r="AB75">
            <v>0</v>
          </cell>
        </row>
        <row r="76">
          <cell r="AB76">
            <v>0</v>
          </cell>
        </row>
        <row r="77">
          <cell r="AB77">
            <v>0</v>
          </cell>
        </row>
        <row r="78">
          <cell r="AB78">
            <v>0</v>
          </cell>
        </row>
        <row r="79">
          <cell r="AB79">
            <v>0</v>
          </cell>
        </row>
        <row r="80">
          <cell r="AB80">
            <v>0</v>
          </cell>
        </row>
        <row r="81">
          <cell r="AB81">
            <v>0</v>
          </cell>
        </row>
        <row r="82">
          <cell r="AB82">
            <v>0</v>
          </cell>
        </row>
        <row r="83">
          <cell r="AB83">
            <v>0</v>
          </cell>
        </row>
        <row r="84">
          <cell r="AB84">
            <v>0</v>
          </cell>
        </row>
        <row r="85">
          <cell r="AB85">
            <v>0</v>
          </cell>
        </row>
        <row r="86">
          <cell r="AB86">
            <v>0</v>
          </cell>
        </row>
        <row r="87">
          <cell r="AB87">
            <v>0</v>
          </cell>
        </row>
        <row r="88">
          <cell r="AB88">
            <v>0</v>
          </cell>
        </row>
        <row r="89">
          <cell r="AB89">
            <v>0</v>
          </cell>
        </row>
        <row r="90">
          <cell r="AB90">
            <v>0</v>
          </cell>
        </row>
        <row r="91">
          <cell r="AB91">
            <v>0</v>
          </cell>
        </row>
        <row r="92">
          <cell r="AB92">
            <v>0</v>
          </cell>
        </row>
        <row r="93">
          <cell r="AB93">
            <v>0</v>
          </cell>
        </row>
        <row r="94">
          <cell r="AB94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D0C9-93E9-4D16-8C16-E60419FF2208}">
  <sheetPr filterMode="1"/>
  <dimension ref="A1:I1818"/>
  <sheetViews>
    <sheetView topLeftCell="A141" workbookViewId="0">
      <selection activeCell="E184" sqref="E184"/>
    </sheetView>
  </sheetViews>
  <sheetFormatPr baseColWidth="10" defaultRowHeight="12.75" x14ac:dyDescent="0.2"/>
  <cols>
    <col min="1" max="2" width="12" style="115" bestFit="1" customWidth="1"/>
    <col min="3" max="3" width="26.7109375" style="115" bestFit="1" customWidth="1"/>
    <col min="4" max="4" width="15.42578125" style="115" bestFit="1" customWidth="1"/>
    <col min="5" max="5" width="50.7109375" style="115" bestFit="1" customWidth="1"/>
    <col min="6" max="6" width="17.5703125" style="115" bestFit="1" customWidth="1"/>
    <col min="7" max="7" width="14.85546875" style="274" bestFit="1" customWidth="1"/>
    <col min="8" max="8" width="7" style="115" bestFit="1" customWidth="1"/>
    <col min="9" max="9" width="12" style="275" bestFit="1" customWidth="1"/>
    <col min="10" max="16384" width="11.42578125" style="115"/>
  </cols>
  <sheetData>
    <row r="1" spans="1:9" x14ac:dyDescent="0.2">
      <c r="A1" s="115" t="s">
        <v>301</v>
      </c>
      <c r="B1" s="115" t="s">
        <v>302</v>
      </c>
      <c r="C1" s="115" t="s">
        <v>225</v>
      </c>
      <c r="D1" s="115" t="s">
        <v>303</v>
      </c>
      <c r="E1" s="115" t="s">
        <v>304</v>
      </c>
      <c r="F1" s="115" t="s">
        <v>305</v>
      </c>
      <c r="H1" s="115" t="s">
        <v>203</v>
      </c>
      <c r="I1" s="275" t="s">
        <v>306</v>
      </c>
    </row>
    <row r="2" spans="1:9" x14ac:dyDescent="0.2">
      <c r="A2" s="299">
        <v>48913330210</v>
      </c>
      <c r="B2" s="299">
        <v>10168698239</v>
      </c>
      <c r="C2" s="299" t="s">
        <v>870</v>
      </c>
      <c r="D2" s="299" t="s">
        <v>871</v>
      </c>
      <c r="E2" s="299" t="s">
        <v>703</v>
      </c>
      <c r="F2" s="299" t="s">
        <v>272</v>
      </c>
      <c r="G2" s="300">
        <v>15</v>
      </c>
      <c r="H2" s="299" t="s">
        <v>270</v>
      </c>
      <c r="I2" s="299">
        <v>20260247850</v>
      </c>
    </row>
    <row r="3" spans="1:9" x14ac:dyDescent="0.2">
      <c r="A3" s="299">
        <v>48957280073</v>
      </c>
      <c r="B3" s="299">
        <v>10156710049</v>
      </c>
      <c r="C3" s="299" t="s">
        <v>379</v>
      </c>
      <c r="D3" s="299" t="s">
        <v>413</v>
      </c>
      <c r="E3" s="299" t="s">
        <v>365</v>
      </c>
      <c r="F3" s="299" t="s">
        <v>272</v>
      </c>
      <c r="G3" s="300">
        <v>16</v>
      </c>
      <c r="H3" s="299" t="s">
        <v>270</v>
      </c>
      <c r="I3" s="299">
        <v>20250189016</v>
      </c>
    </row>
    <row r="4" spans="1:9" x14ac:dyDescent="0.2">
      <c r="A4" s="299">
        <v>48750161308</v>
      </c>
      <c r="B4" s="299">
        <v>10120649792</v>
      </c>
      <c r="C4" s="299" t="s">
        <v>872</v>
      </c>
      <c r="D4" s="299" t="s">
        <v>873</v>
      </c>
      <c r="E4" s="299" t="s">
        <v>266</v>
      </c>
      <c r="F4" s="299" t="s">
        <v>272</v>
      </c>
      <c r="G4" s="300">
        <v>15</v>
      </c>
      <c r="H4" s="299" t="s">
        <v>270</v>
      </c>
      <c r="I4" s="299">
        <v>20220090491</v>
      </c>
    </row>
    <row r="5" spans="1:9" x14ac:dyDescent="0.2">
      <c r="A5" s="299">
        <v>48771480467</v>
      </c>
      <c r="B5" s="299">
        <v>10068218666</v>
      </c>
      <c r="C5" s="299" t="s">
        <v>874</v>
      </c>
      <c r="D5" s="299" t="s">
        <v>875</v>
      </c>
      <c r="E5" s="299" t="s">
        <v>876</v>
      </c>
      <c r="F5" s="299" t="s">
        <v>272</v>
      </c>
      <c r="G5" s="300">
        <v>15</v>
      </c>
      <c r="H5" s="299" t="s">
        <v>270</v>
      </c>
      <c r="I5" s="299">
        <v>20180006159</v>
      </c>
    </row>
    <row r="6" spans="1:9" x14ac:dyDescent="0.2">
      <c r="A6" s="299">
        <v>48782210228</v>
      </c>
      <c r="B6" s="299">
        <v>10122227862</v>
      </c>
      <c r="C6" s="299" t="s">
        <v>453</v>
      </c>
      <c r="D6" s="299" t="s">
        <v>454</v>
      </c>
      <c r="E6" s="299" t="s">
        <v>340</v>
      </c>
      <c r="F6" s="299" t="s">
        <v>272</v>
      </c>
      <c r="G6" s="300">
        <v>16</v>
      </c>
      <c r="H6" s="299" t="s">
        <v>270</v>
      </c>
      <c r="I6" s="299">
        <v>20220097613</v>
      </c>
    </row>
    <row r="7" spans="1:9" x14ac:dyDescent="0.2">
      <c r="A7" s="299">
        <v>48750161092</v>
      </c>
      <c r="B7" s="299">
        <v>10153846226</v>
      </c>
      <c r="C7" s="299" t="s">
        <v>289</v>
      </c>
      <c r="D7" s="299" t="s">
        <v>290</v>
      </c>
      <c r="E7" s="299" t="s">
        <v>266</v>
      </c>
      <c r="F7" s="299" t="s">
        <v>272</v>
      </c>
      <c r="G7" s="300">
        <v>16</v>
      </c>
      <c r="H7" s="299" t="s">
        <v>270</v>
      </c>
      <c r="I7" s="299">
        <v>20240174511</v>
      </c>
    </row>
    <row r="8" spans="1:9" hidden="1" x14ac:dyDescent="0.2">
      <c r="A8" s="151">
        <v>48750160901</v>
      </c>
      <c r="B8" s="151">
        <v>10098758108</v>
      </c>
      <c r="C8" s="151" t="s">
        <v>292</v>
      </c>
      <c r="D8" s="151" t="s">
        <v>293</v>
      </c>
      <c r="E8" s="151" t="s">
        <v>266</v>
      </c>
      <c r="F8" s="151" t="s">
        <v>272</v>
      </c>
      <c r="G8" s="300">
        <v>16</v>
      </c>
      <c r="H8" s="151" t="s">
        <v>270</v>
      </c>
      <c r="I8" s="151">
        <v>20200033956</v>
      </c>
    </row>
    <row r="9" spans="1:9" x14ac:dyDescent="0.2">
      <c r="A9" s="299">
        <v>48924110595</v>
      </c>
      <c r="B9" s="299">
        <v>10122357194</v>
      </c>
      <c r="C9" s="299" t="s">
        <v>877</v>
      </c>
      <c r="D9" s="299" t="s">
        <v>878</v>
      </c>
      <c r="E9" s="299" t="s">
        <v>879</v>
      </c>
      <c r="F9" s="299" t="s">
        <v>272</v>
      </c>
      <c r="G9" s="300">
        <v>16</v>
      </c>
      <c r="H9" s="299" t="s">
        <v>270</v>
      </c>
      <c r="I9" s="299">
        <v>20220096068</v>
      </c>
    </row>
    <row r="10" spans="1:9" hidden="1" x14ac:dyDescent="0.2">
      <c r="A10" s="151">
        <v>48771230136</v>
      </c>
      <c r="B10" s="151">
        <v>10108595423</v>
      </c>
      <c r="C10" s="151" t="s">
        <v>469</v>
      </c>
      <c r="D10" s="151" t="s">
        <v>411</v>
      </c>
      <c r="E10" s="151" t="s">
        <v>319</v>
      </c>
      <c r="F10" s="151" t="s">
        <v>272</v>
      </c>
      <c r="G10" s="300">
        <v>16</v>
      </c>
      <c r="H10" s="151" t="s">
        <v>270</v>
      </c>
      <c r="I10" s="151">
        <v>20210058026</v>
      </c>
    </row>
    <row r="11" spans="1:9" x14ac:dyDescent="0.2">
      <c r="A11" s="299">
        <v>48782080592</v>
      </c>
      <c r="B11" s="299">
        <v>10066595736</v>
      </c>
      <c r="C11" s="299" t="s">
        <v>880</v>
      </c>
      <c r="D11" s="299" t="s">
        <v>881</v>
      </c>
      <c r="E11" s="299" t="s">
        <v>882</v>
      </c>
      <c r="F11" s="299" t="s">
        <v>272</v>
      </c>
      <c r="G11" s="300">
        <v>16</v>
      </c>
      <c r="H11" s="299" t="s">
        <v>270</v>
      </c>
      <c r="I11" s="299">
        <v>20180002416</v>
      </c>
    </row>
    <row r="12" spans="1:9" x14ac:dyDescent="0.2">
      <c r="A12" s="299">
        <v>48782351016</v>
      </c>
      <c r="B12" s="299">
        <v>10167566975</v>
      </c>
      <c r="C12" s="299" t="s">
        <v>883</v>
      </c>
      <c r="D12" s="299" t="s">
        <v>884</v>
      </c>
      <c r="E12" s="299" t="s">
        <v>267</v>
      </c>
      <c r="F12" s="299" t="s">
        <v>272</v>
      </c>
      <c r="G12" s="300">
        <v>16</v>
      </c>
      <c r="H12" s="299" t="s">
        <v>270</v>
      </c>
      <c r="I12" s="299">
        <v>20260241512</v>
      </c>
    </row>
    <row r="13" spans="1:9" x14ac:dyDescent="0.2">
      <c r="A13" s="299">
        <v>48782070450</v>
      </c>
      <c r="B13" s="299">
        <v>10168426437</v>
      </c>
      <c r="C13" s="299" t="s">
        <v>885</v>
      </c>
      <c r="D13" s="299" t="s">
        <v>886</v>
      </c>
      <c r="E13" s="299" t="s">
        <v>357</v>
      </c>
      <c r="F13" s="299" t="s">
        <v>272</v>
      </c>
      <c r="G13" s="300">
        <v>15</v>
      </c>
      <c r="H13" s="299" t="s">
        <v>270</v>
      </c>
      <c r="I13" s="299">
        <v>20260245309</v>
      </c>
    </row>
    <row r="14" spans="1:9" x14ac:dyDescent="0.2">
      <c r="A14" s="299">
        <v>48782080937</v>
      </c>
      <c r="B14" s="299">
        <v>10057456215</v>
      </c>
      <c r="C14" s="299" t="s">
        <v>887</v>
      </c>
      <c r="D14" s="299" t="s">
        <v>888</v>
      </c>
      <c r="E14" s="299" t="s">
        <v>882</v>
      </c>
      <c r="F14" s="299" t="s">
        <v>272</v>
      </c>
      <c r="G14" s="300">
        <v>15</v>
      </c>
      <c r="H14" s="299" t="s">
        <v>270</v>
      </c>
      <c r="I14" s="299">
        <v>20160019809</v>
      </c>
    </row>
    <row r="15" spans="1:9" x14ac:dyDescent="0.2">
      <c r="A15" s="299">
        <v>48924110878</v>
      </c>
      <c r="B15" s="299">
        <v>10171145265</v>
      </c>
      <c r="C15" s="299" t="s">
        <v>889</v>
      </c>
      <c r="D15" s="299" t="s">
        <v>890</v>
      </c>
      <c r="E15" s="299" t="s">
        <v>879</v>
      </c>
      <c r="F15" s="299" t="s">
        <v>272</v>
      </c>
      <c r="G15" s="300">
        <v>15</v>
      </c>
      <c r="H15" s="299" t="s">
        <v>270</v>
      </c>
      <c r="I15" s="299">
        <v>20220107897</v>
      </c>
    </row>
    <row r="16" spans="1:9" x14ac:dyDescent="0.2">
      <c r="A16" s="299">
        <v>48771470499</v>
      </c>
      <c r="B16" s="299">
        <v>10113690751</v>
      </c>
      <c r="C16" s="299" t="s">
        <v>891</v>
      </c>
      <c r="D16" s="299" t="s">
        <v>892</v>
      </c>
      <c r="E16" s="299" t="s">
        <v>893</v>
      </c>
      <c r="F16" s="299" t="s">
        <v>272</v>
      </c>
      <c r="G16" s="300">
        <v>16</v>
      </c>
      <c r="H16" s="299" t="s">
        <v>270</v>
      </c>
      <c r="I16" s="299">
        <v>20210073943</v>
      </c>
    </row>
    <row r="17" spans="1:9" x14ac:dyDescent="0.2">
      <c r="A17" s="299">
        <v>48935380050</v>
      </c>
      <c r="B17" s="299">
        <v>10135216465</v>
      </c>
      <c r="C17" s="299" t="s">
        <v>665</v>
      </c>
      <c r="D17" s="299" t="s">
        <v>666</v>
      </c>
      <c r="E17" s="299" t="s">
        <v>311</v>
      </c>
      <c r="F17" s="299" t="s">
        <v>272</v>
      </c>
      <c r="G17" s="300">
        <v>16</v>
      </c>
      <c r="H17" s="299" t="s">
        <v>270</v>
      </c>
      <c r="I17" s="299">
        <v>20230130488</v>
      </c>
    </row>
    <row r="18" spans="1:9" x14ac:dyDescent="0.2">
      <c r="A18" s="299">
        <v>48771370789</v>
      </c>
      <c r="B18" s="299">
        <v>10168101687</v>
      </c>
      <c r="C18" s="299" t="s">
        <v>894</v>
      </c>
      <c r="D18" s="299" t="s">
        <v>895</v>
      </c>
      <c r="E18" s="299" t="s">
        <v>896</v>
      </c>
      <c r="F18" s="299" t="s">
        <v>272</v>
      </c>
      <c r="G18" s="300">
        <v>15</v>
      </c>
      <c r="H18" s="299" t="s">
        <v>270</v>
      </c>
      <c r="I18" s="299">
        <v>20260237112</v>
      </c>
    </row>
    <row r="19" spans="1:9" x14ac:dyDescent="0.2">
      <c r="A19" s="299">
        <v>48782081057</v>
      </c>
      <c r="B19" s="299">
        <v>10167134317</v>
      </c>
      <c r="C19" s="299" t="s">
        <v>897</v>
      </c>
      <c r="D19" s="299" t="s">
        <v>898</v>
      </c>
      <c r="E19" s="299" t="s">
        <v>882</v>
      </c>
      <c r="F19" s="299" t="s">
        <v>272</v>
      </c>
      <c r="G19" s="300">
        <v>15</v>
      </c>
      <c r="H19" s="299" t="s">
        <v>270</v>
      </c>
      <c r="I19" s="299">
        <v>20250225757</v>
      </c>
    </row>
    <row r="20" spans="1:9" hidden="1" x14ac:dyDescent="0.2">
      <c r="A20" s="151">
        <v>48771410279</v>
      </c>
      <c r="B20" s="151">
        <v>10146512117</v>
      </c>
      <c r="C20" s="151" t="s">
        <v>899</v>
      </c>
      <c r="D20" s="151" t="s">
        <v>900</v>
      </c>
      <c r="E20" s="151" t="s">
        <v>700</v>
      </c>
      <c r="F20" s="151" t="s">
        <v>272</v>
      </c>
      <c r="G20" s="300">
        <v>15</v>
      </c>
      <c r="H20" s="151" t="s">
        <v>270</v>
      </c>
      <c r="I20" s="151">
        <v>20240162723</v>
      </c>
    </row>
    <row r="21" spans="1:9" x14ac:dyDescent="0.2">
      <c r="A21" s="299">
        <v>48782210210</v>
      </c>
      <c r="B21" s="299">
        <v>10069683568</v>
      </c>
      <c r="C21" s="299" t="s">
        <v>680</v>
      </c>
      <c r="D21" s="299" t="s">
        <v>412</v>
      </c>
      <c r="E21" s="299" t="s">
        <v>340</v>
      </c>
      <c r="F21" s="299" t="s">
        <v>272</v>
      </c>
      <c r="G21" s="300">
        <v>16</v>
      </c>
      <c r="H21" s="299" t="s">
        <v>270</v>
      </c>
      <c r="I21" s="299">
        <v>20150028372</v>
      </c>
    </row>
    <row r="22" spans="1:9" x14ac:dyDescent="0.2">
      <c r="A22" s="299">
        <v>48782070429</v>
      </c>
      <c r="B22" s="299">
        <v>10149148594</v>
      </c>
      <c r="C22" s="299" t="s">
        <v>901</v>
      </c>
      <c r="D22" s="299" t="s">
        <v>902</v>
      </c>
      <c r="E22" s="299" t="s">
        <v>357</v>
      </c>
      <c r="F22" s="299" t="s">
        <v>272</v>
      </c>
      <c r="G22" s="300">
        <v>15</v>
      </c>
      <c r="H22" s="299" t="s">
        <v>270</v>
      </c>
      <c r="I22" s="299">
        <v>20240169195</v>
      </c>
    </row>
    <row r="23" spans="1:9" x14ac:dyDescent="0.2">
      <c r="A23" s="299">
        <v>48957260820</v>
      </c>
      <c r="B23" s="299">
        <v>10168425124</v>
      </c>
      <c r="C23" s="299" t="s">
        <v>903</v>
      </c>
      <c r="D23" s="299" t="s">
        <v>904</v>
      </c>
      <c r="E23" s="299" t="s">
        <v>905</v>
      </c>
      <c r="F23" s="299" t="s">
        <v>272</v>
      </c>
      <c r="G23" s="300">
        <v>15</v>
      </c>
      <c r="H23" s="299" t="s">
        <v>270</v>
      </c>
      <c r="I23" s="299">
        <v>20250226925</v>
      </c>
    </row>
    <row r="24" spans="1:9" x14ac:dyDescent="0.2">
      <c r="A24" s="299">
        <v>48782190331</v>
      </c>
      <c r="B24" s="299">
        <v>10058157241</v>
      </c>
      <c r="C24" s="299" t="s">
        <v>906</v>
      </c>
      <c r="D24" s="299" t="s">
        <v>907</v>
      </c>
      <c r="E24" s="299" t="s">
        <v>908</v>
      </c>
      <c r="F24" s="299" t="s">
        <v>272</v>
      </c>
      <c r="G24" s="300">
        <v>15</v>
      </c>
      <c r="H24" s="299" t="s">
        <v>270</v>
      </c>
      <c r="I24" s="299">
        <v>20170016962</v>
      </c>
    </row>
    <row r="25" spans="1:9" x14ac:dyDescent="0.2">
      <c r="A25" s="299">
        <v>48771480461</v>
      </c>
      <c r="B25" s="299">
        <v>10068205532</v>
      </c>
      <c r="C25" s="299" t="s">
        <v>909</v>
      </c>
      <c r="D25" s="299" t="s">
        <v>910</v>
      </c>
      <c r="E25" s="299" t="s">
        <v>876</v>
      </c>
      <c r="F25" s="299" t="s">
        <v>272</v>
      </c>
      <c r="G25" s="300">
        <v>15</v>
      </c>
      <c r="H25" s="299" t="s">
        <v>270</v>
      </c>
      <c r="I25" s="299">
        <v>20180006109</v>
      </c>
    </row>
    <row r="26" spans="1:9" x14ac:dyDescent="0.2">
      <c r="A26" s="299">
        <v>48913230204</v>
      </c>
      <c r="B26" s="299">
        <v>10156747738</v>
      </c>
      <c r="C26" s="299" t="s">
        <v>653</v>
      </c>
      <c r="D26" s="299" t="s">
        <v>654</v>
      </c>
      <c r="E26" s="299" t="s">
        <v>375</v>
      </c>
      <c r="F26" s="299" t="s">
        <v>272</v>
      </c>
      <c r="G26" s="300">
        <v>16</v>
      </c>
      <c r="H26" s="299" t="s">
        <v>270</v>
      </c>
      <c r="I26" s="299">
        <v>20250185811</v>
      </c>
    </row>
    <row r="27" spans="1:9" x14ac:dyDescent="0.2">
      <c r="A27" s="299">
        <v>48782440578</v>
      </c>
      <c r="B27" s="299">
        <v>10169969747</v>
      </c>
      <c r="C27" s="299" t="s">
        <v>911</v>
      </c>
      <c r="D27" s="299" t="s">
        <v>912</v>
      </c>
      <c r="E27" s="299" t="s">
        <v>913</v>
      </c>
      <c r="F27" s="299" t="s">
        <v>272</v>
      </c>
      <c r="G27" s="300">
        <v>15</v>
      </c>
      <c r="H27" s="299" t="s">
        <v>270</v>
      </c>
      <c r="I27" s="299">
        <v>20260253672</v>
      </c>
    </row>
    <row r="28" spans="1:9" x14ac:dyDescent="0.2">
      <c r="A28" s="299" t="s">
        <v>1070</v>
      </c>
      <c r="B28" s="299" t="s">
        <v>439</v>
      </c>
      <c r="C28" s="299" t="s">
        <v>914</v>
      </c>
      <c r="D28" s="299" t="s">
        <v>915</v>
      </c>
      <c r="E28" s="299" t="s">
        <v>311</v>
      </c>
      <c r="F28" s="151" t="s">
        <v>272</v>
      </c>
      <c r="G28" s="300"/>
      <c r="H28" s="151" t="s">
        <v>416</v>
      </c>
      <c r="I28" s="299" t="s">
        <v>1185</v>
      </c>
    </row>
    <row r="29" spans="1:9" hidden="1" x14ac:dyDescent="0.2">
      <c r="A29" s="151" t="s">
        <v>704</v>
      </c>
      <c r="B29" s="151" t="s">
        <v>440</v>
      </c>
      <c r="C29" s="151" t="s">
        <v>331</v>
      </c>
      <c r="D29" s="151" t="s">
        <v>310</v>
      </c>
      <c r="E29" s="151" t="s">
        <v>267</v>
      </c>
      <c r="F29" s="151" t="s">
        <v>272</v>
      </c>
      <c r="G29" s="300"/>
      <c r="H29" s="151" t="s">
        <v>270</v>
      </c>
      <c r="I29" s="151" t="s">
        <v>768</v>
      </c>
    </row>
    <row r="30" spans="1:9" x14ac:dyDescent="0.2">
      <c r="A30" s="299" t="s">
        <v>1071</v>
      </c>
      <c r="B30" s="299" t="s">
        <v>441</v>
      </c>
      <c r="C30" s="299" t="s">
        <v>430</v>
      </c>
      <c r="D30" s="299" t="s">
        <v>916</v>
      </c>
      <c r="E30" s="299" t="s">
        <v>879</v>
      </c>
      <c r="F30" s="151" t="s">
        <v>272</v>
      </c>
      <c r="G30" s="300"/>
      <c r="H30" s="151" t="s">
        <v>416</v>
      </c>
      <c r="I30" s="299" t="s">
        <v>1186</v>
      </c>
    </row>
    <row r="31" spans="1:9" x14ac:dyDescent="0.2">
      <c r="A31" s="299" t="s">
        <v>1072</v>
      </c>
      <c r="B31" s="299" t="s">
        <v>443</v>
      </c>
      <c r="C31" s="299" t="s">
        <v>917</v>
      </c>
      <c r="D31" s="299" t="s">
        <v>395</v>
      </c>
      <c r="E31" s="299" t="s">
        <v>312</v>
      </c>
      <c r="F31" s="151" t="s">
        <v>272</v>
      </c>
      <c r="G31" s="300"/>
      <c r="H31" s="151" t="s">
        <v>416</v>
      </c>
      <c r="I31" s="299" t="s">
        <v>1187</v>
      </c>
    </row>
    <row r="32" spans="1:9" x14ac:dyDescent="0.2">
      <c r="A32" s="299" t="s">
        <v>1073</v>
      </c>
      <c r="B32" s="299" t="s">
        <v>444</v>
      </c>
      <c r="C32" s="299" t="s">
        <v>918</v>
      </c>
      <c r="D32" s="299" t="s">
        <v>326</v>
      </c>
      <c r="E32" s="299" t="s">
        <v>311</v>
      </c>
      <c r="F32" s="151" t="s">
        <v>272</v>
      </c>
      <c r="G32" s="300"/>
      <c r="H32" s="151" t="s">
        <v>416</v>
      </c>
      <c r="I32" s="299" t="s">
        <v>1188</v>
      </c>
    </row>
    <row r="33" spans="1:9" x14ac:dyDescent="0.2">
      <c r="A33" s="299" t="s">
        <v>705</v>
      </c>
      <c r="B33" s="299" t="s">
        <v>445</v>
      </c>
      <c r="C33" s="299" t="s">
        <v>433</v>
      </c>
      <c r="D33" s="299" t="s">
        <v>364</v>
      </c>
      <c r="E33" s="299" t="s">
        <v>267</v>
      </c>
      <c r="F33" s="151" t="s">
        <v>272</v>
      </c>
      <c r="G33" s="300"/>
      <c r="H33" s="151" t="s">
        <v>416</v>
      </c>
      <c r="I33" s="299" t="s">
        <v>769</v>
      </c>
    </row>
    <row r="34" spans="1:9" x14ac:dyDescent="0.2">
      <c r="A34" s="299" t="s">
        <v>706</v>
      </c>
      <c r="B34" s="299" t="s">
        <v>446</v>
      </c>
      <c r="C34" s="299" t="s">
        <v>434</v>
      </c>
      <c r="D34" s="299" t="s">
        <v>435</v>
      </c>
      <c r="E34" s="299" t="s">
        <v>318</v>
      </c>
      <c r="F34" s="151" t="s">
        <v>272</v>
      </c>
      <c r="G34" s="300"/>
      <c r="H34" s="151" t="s">
        <v>416</v>
      </c>
      <c r="I34" s="299" t="s">
        <v>770</v>
      </c>
    </row>
    <row r="35" spans="1:9" x14ac:dyDescent="0.2">
      <c r="A35" s="299" t="s">
        <v>707</v>
      </c>
      <c r="B35" s="299" t="s">
        <v>448</v>
      </c>
      <c r="C35" s="299" t="s">
        <v>436</v>
      </c>
      <c r="D35" s="299" t="s">
        <v>437</v>
      </c>
      <c r="E35" s="299" t="s">
        <v>266</v>
      </c>
      <c r="F35" s="151" t="s">
        <v>272</v>
      </c>
      <c r="G35" s="300"/>
      <c r="H35" s="151" t="s">
        <v>416</v>
      </c>
      <c r="I35" s="299" t="s">
        <v>771</v>
      </c>
    </row>
    <row r="36" spans="1:9" x14ac:dyDescent="0.2">
      <c r="A36" s="299" t="s">
        <v>1074</v>
      </c>
      <c r="B36" s="299" t="s">
        <v>449</v>
      </c>
      <c r="C36" s="299" t="s">
        <v>919</v>
      </c>
      <c r="D36" s="299" t="s">
        <v>920</v>
      </c>
      <c r="E36" s="299" t="s">
        <v>313</v>
      </c>
      <c r="F36" s="151" t="s">
        <v>272</v>
      </c>
      <c r="G36" s="300"/>
      <c r="H36" s="151" t="s">
        <v>416</v>
      </c>
      <c r="I36" s="299" t="s">
        <v>1189</v>
      </c>
    </row>
    <row r="37" spans="1:9" x14ac:dyDescent="0.2">
      <c r="A37" s="299" t="s">
        <v>1075</v>
      </c>
      <c r="B37" s="299" t="s">
        <v>450</v>
      </c>
      <c r="C37" s="299" t="s">
        <v>921</v>
      </c>
      <c r="D37" s="299" t="s">
        <v>922</v>
      </c>
      <c r="E37" s="299" t="s">
        <v>341</v>
      </c>
      <c r="F37" s="151" t="s">
        <v>272</v>
      </c>
      <c r="G37" s="300"/>
      <c r="H37" s="151" t="s">
        <v>416</v>
      </c>
      <c r="I37" s="299" t="s">
        <v>1190</v>
      </c>
    </row>
    <row r="38" spans="1:9" x14ac:dyDescent="0.2">
      <c r="A38" s="299" t="s">
        <v>1076</v>
      </c>
      <c r="B38" s="299" t="s">
        <v>451</v>
      </c>
      <c r="C38" s="299" t="s">
        <v>923</v>
      </c>
      <c r="D38" s="299" t="s">
        <v>924</v>
      </c>
      <c r="E38" s="299" t="s">
        <v>266</v>
      </c>
      <c r="F38" s="151" t="s">
        <v>272</v>
      </c>
      <c r="G38" s="300"/>
      <c r="H38" s="151" t="s">
        <v>416</v>
      </c>
      <c r="I38" s="299" t="s">
        <v>1191</v>
      </c>
    </row>
    <row r="39" spans="1:9" hidden="1" x14ac:dyDescent="0.2">
      <c r="A39" s="151" t="s">
        <v>1077</v>
      </c>
      <c r="B39" s="151" t="s">
        <v>452</v>
      </c>
      <c r="C39" s="151" t="s">
        <v>925</v>
      </c>
      <c r="D39" s="151" t="s">
        <v>926</v>
      </c>
      <c r="E39" s="151" t="s">
        <v>312</v>
      </c>
      <c r="F39" s="151" t="s">
        <v>272</v>
      </c>
      <c r="G39" s="300"/>
      <c r="H39" s="151" t="s">
        <v>270</v>
      </c>
      <c r="I39" s="151" t="s">
        <v>1192</v>
      </c>
    </row>
    <row r="40" spans="1:9" x14ac:dyDescent="0.2">
      <c r="A40" s="299" t="s">
        <v>1078</v>
      </c>
      <c r="B40" s="299" t="s">
        <v>455</v>
      </c>
      <c r="C40" s="299" t="s">
        <v>927</v>
      </c>
      <c r="D40" s="299" t="s">
        <v>868</v>
      </c>
      <c r="E40" s="299" t="s">
        <v>259</v>
      </c>
      <c r="F40" s="151" t="s">
        <v>272</v>
      </c>
      <c r="G40" s="300"/>
      <c r="H40" s="151" t="s">
        <v>416</v>
      </c>
      <c r="I40" s="299" t="s">
        <v>1193</v>
      </c>
    </row>
    <row r="41" spans="1:9" x14ac:dyDescent="0.2">
      <c r="A41" s="299" t="s">
        <v>1079</v>
      </c>
      <c r="B41" s="299" t="s">
        <v>457</v>
      </c>
      <c r="C41" s="299" t="s">
        <v>928</v>
      </c>
      <c r="D41" s="299" t="s">
        <v>348</v>
      </c>
      <c r="E41" s="299" t="s">
        <v>1180</v>
      </c>
      <c r="F41" s="151" t="s">
        <v>272</v>
      </c>
      <c r="G41" s="300"/>
      <c r="H41" s="151" t="s">
        <v>416</v>
      </c>
      <c r="I41" s="299" t="s">
        <v>1194</v>
      </c>
    </row>
    <row r="42" spans="1:9" hidden="1" x14ac:dyDescent="0.2">
      <c r="A42" s="151" t="s">
        <v>708</v>
      </c>
      <c r="B42" s="151" t="s">
        <v>291</v>
      </c>
      <c r="C42" s="151" t="s">
        <v>442</v>
      </c>
      <c r="D42" s="151" t="s">
        <v>431</v>
      </c>
      <c r="E42" s="151" t="s">
        <v>879</v>
      </c>
      <c r="F42" s="151" t="s">
        <v>272</v>
      </c>
      <c r="G42" s="300"/>
      <c r="H42" s="151" t="s">
        <v>270</v>
      </c>
      <c r="I42" s="151" t="s">
        <v>772</v>
      </c>
    </row>
    <row r="43" spans="1:9" x14ac:dyDescent="0.2">
      <c r="A43" s="299" t="s">
        <v>709</v>
      </c>
      <c r="B43" s="299" t="s">
        <v>458</v>
      </c>
      <c r="C43" s="299" t="s">
        <v>447</v>
      </c>
      <c r="D43" s="299" t="s">
        <v>373</v>
      </c>
      <c r="E43" s="299" t="s">
        <v>363</v>
      </c>
      <c r="F43" s="151" t="s">
        <v>272</v>
      </c>
      <c r="G43" s="300"/>
      <c r="H43" s="151" t="s">
        <v>416</v>
      </c>
      <c r="I43" s="299" t="s">
        <v>773</v>
      </c>
    </row>
    <row r="44" spans="1:9" x14ac:dyDescent="0.2">
      <c r="A44" s="299" t="s">
        <v>1080</v>
      </c>
      <c r="B44" s="299" t="s">
        <v>460</v>
      </c>
      <c r="C44" s="299" t="s">
        <v>929</v>
      </c>
      <c r="D44" s="299" t="s">
        <v>475</v>
      </c>
      <c r="E44" s="299" t="s">
        <v>281</v>
      </c>
      <c r="F44" s="151" t="s">
        <v>272</v>
      </c>
      <c r="G44" s="300"/>
      <c r="H44" s="151" t="s">
        <v>416</v>
      </c>
      <c r="I44" s="299" t="s">
        <v>1195</v>
      </c>
    </row>
    <row r="45" spans="1:9" x14ac:dyDescent="0.2">
      <c r="A45" s="299" t="s">
        <v>1081</v>
      </c>
      <c r="B45" s="299" t="s">
        <v>461</v>
      </c>
      <c r="C45" s="299" t="s">
        <v>930</v>
      </c>
      <c r="D45" s="299" t="s">
        <v>931</v>
      </c>
      <c r="E45" s="299" t="s">
        <v>1181</v>
      </c>
      <c r="F45" s="151" t="s">
        <v>272</v>
      </c>
      <c r="G45" s="300"/>
      <c r="H45" s="151" t="s">
        <v>416</v>
      </c>
      <c r="I45" s="299" t="s">
        <v>1196</v>
      </c>
    </row>
    <row r="46" spans="1:9" x14ac:dyDescent="0.2">
      <c r="A46" s="299" t="s">
        <v>710</v>
      </c>
      <c r="B46" s="299" t="s">
        <v>462</v>
      </c>
      <c r="C46" s="299" t="s">
        <v>456</v>
      </c>
      <c r="D46" s="299" t="s">
        <v>385</v>
      </c>
      <c r="E46" s="299" t="s">
        <v>323</v>
      </c>
      <c r="F46" s="151" t="s">
        <v>272</v>
      </c>
      <c r="G46" s="300"/>
      <c r="H46" s="151" t="s">
        <v>416</v>
      </c>
      <c r="I46" s="299" t="s">
        <v>774</v>
      </c>
    </row>
    <row r="47" spans="1:9" x14ac:dyDescent="0.2">
      <c r="A47" s="299" t="s">
        <v>1082</v>
      </c>
      <c r="B47" s="299" t="s">
        <v>463</v>
      </c>
      <c r="C47" s="299" t="s">
        <v>932</v>
      </c>
      <c r="D47" s="299" t="s">
        <v>933</v>
      </c>
      <c r="E47" s="299" t="s">
        <v>339</v>
      </c>
      <c r="F47" s="151" t="s">
        <v>272</v>
      </c>
      <c r="G47" s="300"/>
      <c r="H47" s="151" t="s">
        <v>416</v>
      </c>
      <c r="I47" s="299" t="s">
        <v>1197</v>
      </c>
    </row>
    <row r="48" spans="1:9" x14ac:dyDescent="0.2">
      <c r="A48" s="299" t="s">
        <v>1083</v>
      </c>
      <c r="B48" s="299" t="s">
        <v>464</v>
      </c>
      <c r="C48" s="299" t="s">
        <v>934</v>
      </c>
      <c r="D48" s="299" t="s">
        <v>390</v>
      </c>
      <c r="E48" s="299" t="s">
        <v>702</v>
      </c>
      <c r="F48" s="151" t="s">
        <v>272</v>
      </c>
      <c r="G48" s="300"/>
      <c r="H48" s="151" t="s">
        <v>416</v>
      </c>
      <c r="I48" s="299" t="s">
        <v>1198</v>
      </c>
    </row>
    <row r="49" spans="1:9" hidden="1" x14ac:dyDescent="0.2">
      <c r="A49" s="151" t="s">
        <v>1084</v>
      </c>
      <c r="B49" s="151" t="s">
        <v>294</v>
      </c>
      <c r="C49" s="151" t="s">
        <v>935</v>
      </c>
      <c r="D49" s="151" t="s">
        <v>385</v>
      </c>
      <c r="E49" s="151" t="s">
        <v>316</v>
      </c>
      <c r="F49" s="151" t="s">
        <v>272</v>
      </c>
      <c r="G49" s="300"/>
      <c r="H49" s="151" t="s">
        <v>270</v>
      </c>
      <c r="I49" s="151" t="s">
        <v>1199</v>
      </c>
    </row>
    <row r="50" spans="1:9" x14ac:dyDescent="0.2">
      <c r="A50" s="299" t="s">
        <v>711</v>
      </c>
      <c r="B50" s="299" t="s">
        <v>466</v>
      </c>
      <c r="C50" s="299" t="s">
        <v>459</v>
      </c>
      <c r="D50" s="299" t="s">
        <v>310</v>
      </c>
      <c r="E50" s="299" t="s">
        <v>259</v>
      </c>
      <c r="F50" s="151" t="s">
        <v>272</v>
      </c>
      <c r="G50" s="300"/>
      <c r="H50" s="151" t="s">
        <v>416</v>
      </c>
      <c r="I50" s="299" t="s">
        <v>775</v>
      </c>
    </row>
    <row r="51" spans="1:9" x14ac:dyDescent="0.2">
      <c r="A51" s="299" t="s">
        <v>712</v>
      </c>
      <c r="B51" s="299" t="s">
        <v>467</v>
      </c>
      <c r="C51" s="299" t="s">
        <v>337</v>
      </c>
      <c r="D51" s="299" t="s">
        <v>397</v>
      </c>
      <c r="E51" s="299" t="s">
        <v>329</v>
      </c>
      <c r="F51" s="151" t="s">
        <v>272</v>
      </c>
      <c r="G51" s="300"/>
      <c r="H51" s="151" t="s">
        <v>416</v>
      </c>
      <c r="I51" s="299" t="s">
        <v>776</v>
      </c>
    </row>
    <row r="52" spans="1:9" hidden="1" x14ac:dyDescent="0.2">
      <c r="A52" s="151" t="s">
        <v>1085</v>
      </c>
      <c r="B52" s="151" t="s">
        <v>468</v>
      </c>
      <c r="C52" s="151" t="s">
        <v>936</v>
      </c>
      <c r="D52" s="151" t="s">
        <v>648</v>
      </c>
      <c r="E52" s="151" t="s">
        <v>312</v>
      </c>
      <c r="F52" s="151" t="s">
        <v>272</v>
      </c>
      <c r="G52" s="300"/>
      <c r="H52" s="151" t="s">
        <v>270</v>
      </c>
      <c r="I52" s="151" t="s">
        <v>1200</v>
      </c>
    </row>
    <row r="53" spans="1:9" x14ac:dyDescent="0.2">
      <c r="A53" s="299" t="s">
        <v>1086</v>
      </c>
      <c r="B53" s="299" t="s">
        <v>470</v>
      </c>
      <c r="C53" s="299" t="s">
        <v>937</v>
      </c>
      <c r="D53" s="299" t="s">
        <v>938</v>
      </c>
      <c r="E53" s="299" t="s">
        <v>330</v>
      </c>
      <c r="F53" s="151" t="s">
        <v>272</v>
      </c>
      <c r="G53" s="300"/>
      <c r="H53" s="151" t="s">
        <v>416</v>
      </c>
      <c r="I53" s="299" t="s">
        <v>1201</v>
      </c>
    </row>
    <row r="54" spans="1:9" x14ac:dyDescent="0.2">
      <c r="A54" s="299" t="s">
        <v>1087</v>
      </c>
      <c r="B54" s="299" t="s">
        <v>471</v>
      </c>
      <c r="C54" s="299" t="s">
        <v>939</v>
      </c>
      <c r="D54" s="299" t="s">
        <v>432</v>
      </c>
      <c r="E54" s="299" t="s">
        <v>339</v>
      </c>
      <c r="F54" s="151" t="s">
        <v>272</v>
      </c>
      <c r="G54" s="300"/>
      <c r="H54" s="151" t="s">
        <v>416</v>
      </c>
      <c r="I54" s="299" t="s">
        <v>1202</v>
      </c>
    </row>
    <row r="55" spans="1:9" hidden="1" x14ac:dyDescent="0.2">
      <c r="A55" s="151" t="s">
        <v>1088</v>
      </c>
      <c r="B55" s="151" t="s">
        <v>472</v>
      </c>
      <c r="C55" s="151" t="s">
        <v>940</v>
      </c>
      <c r="D55" s="151" t="s">
        <v>941</v>
      </c>
      <c r="E55" s="151" t="s">
        <v>266</v>
      </c>
      <c r="F55" s="151" t="s">
        <v>272</v>
      </c>
      <c r="G55" s="300"/>
      <c r="H55" s="151" t="s">
        <v>270</v>
      </c>
      <c r="I55" s="151" t="s">
        <v>1203</v>
      </c>
    </row>
    <row r="56" spans="1:9" x14ac:dyDescent="0.2">
      <c r="A56" s="299" t="s">
        <v>713</v>
      </c>
      <c r="B56" s="299" t="s">
        <v>473</v>
      </c>
      <c r="C56" s="299" t="s">
        <v>474</v>
      </c>
      <c r="D56" s="299" t="s">
        <v>475</v>
      </c>
      <c r="E56" s="299" t="s">
        <v>265</v>
      </c>
      <c r="F56" s="151" t="s">
        <v>272</v>
      </c>
      <c r="G56" s="300"/>
      <c r="H56" s="151" t="s">
        <v>416</v>
      </c>
      <c r="I56" s="299" t="s">
        <v>777</v>
      </c>
    </row>
    <row r="57" spans="1:9" x14ac:dyDescent="0.2">
      <c r="A57" s="299" t="s">
        <v>1089</v>
      </c>
      <c r="B57" s="299" t="s">
        <v>476</v>
      </c>
      <c r="C57" s="299" t="s">
        <v>942</v>
      </c>
      <c r="D57" s="299" t="s">
        <v>943</v>
      </c>
      <c r="E57" s="299" t="s">
        <v>266</v>
      </c>
      <c r="F57" s="151" t="s">
        <v>272</v>
      </c>
      <c r="G57" s="300"/>
      <c r="H57" s="151" t="s">
        <v>416</v>
      </c>
      <c r="I57" s="299" t="s">
        <v>1204</v>
      </c>
    </row>
    <row r="58" spans="1:9" x14ac:dyDescent="0.2">
      <c r="A58" s="299" t="s">
        <v>1090</v>
      </c>
      <c r="B58" s="299" t="s">
        <v>477</v>
      </c>
      <c r="C58" s="299" t="s">
        <v>944</v>
      </c>
      <c r="D58" s="299" t="s">
        <v>336</v>
      </c>
      <c r="E58" s="299" t="s">
        <v>369</v>
      </c>
      <c r="F58" s="151" t="s">
        <v>272</v>
      </c>
      <c r="G58" s="300"/>
      <c r="H58" s="151" t="s">
        <v>416</v>
      </c>
      <c r="I58" s="299" t="s">
        <v>1205</v>
      </c>
    </row>
    <row r="59" spans="1:9" x14ac:dyDescent="0.2">
      <c r="A59" s="299" t="s">
        <v>1091</v>
      </c>
      <c r="B59" s="299" t="s">
        <v>478</v>
      </c>
      <c r="C59" s="299" t="s">
        <v>945</v>
      </c>
      <c r="D59" s="299" t="s">
        <v>946</v>
      </c>
      <c r="E59" s="299" t="s">
        <v>318</v>
      </c>
      <c r="F59" s="151" t="s">
        <v>272</v>
      </c>
      <c r="G59" s="300"/>
      <c r="H59" s="151" t="s">
        <v>416</v>
      </c>
      <c r="I59" s="299" t="s">
        <v>1206</v>
      </c>
    </row>
    <row r="60" spans="1:9" hidden="1" x14ac:dyDescent="0.2">
      <c r="A60" s="151" t="s">
        <v>1092</v>
      </c>
      <c r="B60" s="151" t="s">
        <v>479</v>
      </c>
      <c r="C60" s="151" t="s">
        <v>947</v>
      </c>
      <c r="D60" s="151" t="s">
        <v>324</v>
      </c>
      <c r="E60" s="151" t="s">
        <v>1182</v>
      </c>
      <c r="F60" s="151" t="s">
        <v>272</v>
      </c>
      <c r="G60" s="300"/>
      <c r="H60" s="151" t="s">
        <v>270</v>
      </c>
      <c r="I60" s="151" t="s">
        <v>1207</v>
      </c>
    </row>
    <row r="61" spans="1:9" x14ac:dyDescent="0.2">
      <c r="A61" s="299" t="s">
        <v>714</v>
      </c>
      <c r="B61" s="299" t="s">
        <v>480</v>
      </c>
      <c r="C61" s="299" t="s">
        <v>481</v>
      </c>
      <c r="D61" s="299" t="s">
        <v>354</v>
      </c>
      <c r="E61" s="299" t="s">
        <v>323</v>
      </c>
      <c r="F61" s="151" t="s">
        <v>272</v>
      </c>
      <c r="G61" s="300"/>
      <c r="H61" s="151" t="s">
        <v>416</v>
      </c>
      <c r="I61" s="299" t="s">
        <v>778</v>
      </c>
    </row>
    <row r="62" spans="1:9" x14ac:dyDescent="0.2">
      <c r="A62" s="299" t="s">
        <v>1093</v>
      </c>
      <c r="B62" s="299" t="s">
        <v>482</v>
      </c>
      <c r="C62" s="299" t="s">
        <v>948</v>
      </c>
      <c r="D62" s="299" t="s">
        <v>658</v>
      </c>
      <c r="E62" s="299" t="s">
        <v>266</v>
      </c>
      <c r="F62" s="151" t="s">
        <v>272</v>
      </c>
      <c r="G62" s="300"/>
      <c r="H62" s="151" t="s">
        <v>416</v>
      </c>
      <c r="I62" s="299" t="s">
        <v>1208</v>
      </c>
    </row>
    <row r="63" spans="1:9" x14ac:dyDescent="0.2">
      <c r="A63" s="299" t="s">
        <v>864</v>
      </c>
      <c r="B63" s="299" t="s">
        <v>483</v>
      </c>
      <c r="C63" s="299" t="s">
        <v>863</v>
      </c>
      <c r="D63" s="299" t="s">
        <v>390</v>
      </c>
      <c r="E63" s="299" t="s">
        <v>312</v>
      </c>
      <c r="F63" s="151" t="s">
        <v>272</v>
      </c>
      <c r="G63" s="300"/>
      <c r="H63" s="151" t="s">
        <v>416</v>
      </c>
      <c r="I63" s="299" t="s">
        <v>1209</v>
      </c>
    </row>
    <row r="64" spans="1:9" x14ac:dyDescent="0.2">
      <c r="A64" s="299" t="s">
        <v>1094</v>
      </c>
      <c r="B64" s="299" t="s">
        <v>484</v>
      </c>
      <c r="C64" s="299" t="s">
        <v>949</v>
      </c>
      <c r="D64" s="299" t="s">
        <v>926</v>
      </c>
      <c r="E64" s="299" t="s">
        <v>322</v>
      </c>
      <c r="F64" s="151" t="s">
        <v>272</v>
      </c>
      <c r="G64" s="300"/>
      <c r="H64" s="151" t="s">
        <v>416</v>
      </c>
      <c r="I64" s="299" t="s">
        <v>1210</v>
      </c>
    </row>
    <row r="65" spans="1:9" x14ac:dyDescent="0.2">
      <c r="A65" s="299" t="s">
        <v>1095</v>
      </c>
      <c r="B65" s="299" t="s">
        <v>485</v>
      </c>
      <c r="C65" s="299" t="s">
        <v>950</v>
      </c>
      <c r="D65" s="299" t="s">
        <v>951</v>
      </c>
      <c r="E65" s="299" t="s">
        <v>1183</v>
      </c>
      <c r="F65" s="151" t="s">
        <v>272</v>
      </c>
      <c r="G65" s="300"/>
      <c r="H65" s="151" t="s">
        <v>416</v>
      </c>
      <c r="I65" s="299" t="s">
        <v>1211</v>
      </c>
    </row>
    <row r="66" spans="1:9" x14ac:dyDescent="0.2">
      <c r="A66" s="299" t="s">
        <v>1096</v>
      </c>
      <c r="B66" s="299" t="s">
        <v>486</v>
      </c>
      <c r="C66" s="299" t="s">
        <v>952</v>
      </c>
      <c r="D66" s="299" t="s">
        <v>953</v>
      </c>
      <c r="E66" s="299" t="s">
        <v>330</v>
      </c>
      <c r="F66" s="151" t="s">
        <v>272</v>
      </c>
      <c r="G66" s="300"/>
      <c r="H66" s="151" t="s">
        <v>416</v>
      </c>
      <c r="I66" s="299" t="s">
        <v>1212</v>
      </c>
    </row>
    <row r="67" spans="1:9" x14ac:dyDescent="0.2">
      <c r="A67" s="299" t="s">
        <v>1097</v>
      </c>
      <c r="B67" s="299" t="s">
        <v>487</v>
      </c>
      <c r="C67" s="299" t="s">
        <v>954</v>
      </c>
      <c r="D67" s="299" t="s">
        <v>955</v>
      </c>
      <c r="E67" s="299" t="s">
        <v>266</v>
      </c>
      <c r="F67" s="151" t="s">
        <v>272</v>
      </c>
      <c r="G67" s="300"/>
      <c r="H67" s="151" t="s">
        <v>416</v>
      </c>
      <c r="I67" s="299" t="s">
        <v>1213</v>
      </c>
    </row>
    <row r="68" spans="1:9" x14ac:dyDescent="0.2">
      <c r="A68" s="299" t="s">
        <v>717</v>
      </c>
      <c r="B68" s="299" t="s">
        <v>488</v>
      </c>
      <c r="C68" s="299" t="s">
        <v>372</v>
      </c>
      <c r="D68" s="299" t="s">
        <v>511</v>
      </c>
      <c r="E68" s="299" t="s">
        <v>347</v>
      </c>
      <c r="F68" s="151" t="s">
        <v>272</v>
      </c>
      <c r="G68" s="300"/>
      <c r="H68" s="151" t="s">
        <v>416</v>
      </c>
      <c r="I68" s="299" t="s">
        <v>781</v>
      </c>
    </row>
    <row r="69" spans="1:9" x14ac:dyDescent="0.2">
      <c r="A69" s="299" t="s">
        <v>1098</v>
      </c>
      <c r="B69" s="299" t="s">
        <v>489</v>
      </c>
      <c r="C69" s="299" t="s">
        <v>366</v>
      </c>
      <c r="D69" s="299" t="s">
        <v>631</v>
      </c>
      <c r="E69" s="299" t="s">
        <v>318</v>
      </c>
      <c r="F69" s="151" t="s">
        <v>272</v>
      </c>
      <c r="G69" s="300"/>
      <c r="H69" s="151" t="s">
        <v>416</v>
      </c>
      <c r="I69" s="299" t="s">
        <v>802</v>
      </c>
    </row>
    <row r="70" spans="1:9" x14ac:dyDescent="0.2">
      <c r="A70" s="299" t="s">
        <v>1099</v>
      </c>
      <c r="B70" s="299" t="s">
        <v>490</v>
      </c>
      <c r="C70" s="299" t="s">
        <v>956</v>
      </c>
      <c r="D70" s="299" t="s">
        <v>957</v>
      </c>
      <c r="E70" s="299" t="s">
        <v>369</v>
      </c>
      <c r="F70" s="151" t="s">
        <v>272</v>
      </c>
      <c r="G70" s="300"/>
      <c r="H70" s="151" t="s">
        <v>416</v>
      </c>
      <c r="I70" s="299" t="s">
        <v>1214</v>
      </c>
    </row>
    <row r="71" spans="1:9" x14ac:dyDescent="0.2">
      <c r="A71" s="299" t="s">
        <v>1100</v>
      </c>
      <c r="B71" s="299" t="s">
        <v>493</v>
      </c>
      <c r="C71" s="299" t="s">
        <v>958</v>
      </c>
      <c r="D71" s="299" t="s">
        <v>394</v>
      </c>
      <c r="E71" s="299" t="s">
        <v>266</v>
      </c>
      <c r="F71" s="151" t="s">
        <v>272</v>
      </c>
      <c r="G71" s="300"/>
      <c r="H71" s="151" t="s">
        <v>416</v>
      </c>
      <c r="I71" s="299" t="s">
        <v>1215</v>
      </c>
    </row>
    <row r="72" spans="1:9" x14ac:dyDescent="0.2">
      <c r="A72" s="299" t="s">
        <v>721</v>
      </c>
      <c r="B72" s="151" t="s">
        <v>494</v>
      </c>
      <c r="C72" s="299" t="s">
        <v>539</v>
      </c>
      <c r="D72" s="299" t="s">
        <v>540</v>
      </c>
      <c r="E72" s="299" t="s">
        <v>325</v>
      </c>
      <c r="F72" s="151" t="s">
        <v>272</v>
      </c>
      <c r="G72" s="300"/>
      <c r="H72" s="151" t="s">
        <v>416</v>
      </c>
      <c r="I72" s="299" t="s">
        <v>787</v>
      </c>
    </row>
    <row r="73" spans="1:9" x14ac:dyDescent="0.2">
      <c r="A73" s="299" t="s">
        <v>1101</v>
      </c>
      <c r="B73" s="151" t="s">
        <v>495</v>
      </c>
      <c r="C73" s="299" t="s">
        <v>959</v>
      </c>
      <c r="D73" s="299" t="s">
        <v>565</v>
      </c>
      <c r="E73" s="299" t="s">
        <v>323</v>
      </c>
      <c r="F73" s="151" t="s">
        <v>272</v>
      </c>
      <c r="G73" s="300"/>
      <c r="H73" s="151" t="s">
        <v>416</v>
      </c>
      <c r="I73" s="299" t="s">
        <v>1216</v>
      </c>
    </row>
    <row r="74" spans="1:9" x14ac:dyDescent="0.2">
      <c r="A74" s="299" t="s">
        <v>1102</v>
      </c>
      <c r="B74" s="151" t="s">
        <v>496</v>
      </c>
      <c r="C74" s="299" t="s">
        <v>960</v>
      </c>
      <c r="D74" s="299" t="s">
        <v>387</v>
      </c>
      <c r="E74" s="299" t="s">
        <v>341</v>
      </c>
      <c r="F74" s="151" t="s">
        <v>272</v>
      </c>
      <c r="G74" s="300"/>
      <c r="H74" s="151" t="s">
        <v>416</v>
      </c>
      <c r="I74" s="299" t="s">
        <v>1217</v>
      </c>
    </row>
    <row r="75" spans="1:9" x14ac:dyDescent="0.2">
      <c r="A75" s="299" t="s">
        <v>722</v>
      </c>
      <c r="B75" s="151" t="s">
        <v>497</v>
      </c>
      <c r="C75" s="299" t="s">
        <v>355</v>
      </c>
      <c r="D75" s="299" t="s">
        <v>543</v>
      </c>
      <c r="E75" s="299" t="s">
        <v>313</v>
      </c>
      <c r="F75" s="151" t="s">
        <v>272</v>
      </c>
      <c r="G75" s="300"/>
      <c r="H75" s="151" t="s">
        <v>416</v>
      </c>
      <c r="I75" s="299" t="s">
        <v>788</v>
      </c>
    </row>
    <row r="76" spans="1:9" ht="15" x14ac:dyDescent="0.25">
      <c r="A76" s="301" t="s">
        <v>735</v>
      </c>
      <c r="B76" s="276" t="s">
        <v>498</v>
      </c>
      <c r="C76" s="301" t="s">
        <v>628</v>
      </c>
      <c r="D76" s="301" t="s">
        <v>382</v>
      </c>
      <c r="E76" s="301" t="s">
        <v>333</v>
      </c>
      <c r="F76" s="151" t="s">
        <v>272</v>
      </c>
      <c r="G76" s="302"/>
      <c r="H76" s="151" t="s">
        <v>416</v>
      </c>
      <c r="I76" s="301" t="s">
        <v>801</v>
      </c>
    </row>
    <row r="77" spans="1:9" ht="15" hidden="1" x14ac:dyDescent="0.25">
      <c r="A77" s="276" t="s">
        <v>1103</v>
      </c>
      <c r="B77" s="276" t="s">
        <v>499</v>
      </c>
      <c r="C77" s="276" t="s">
        <v>961</v>
      </c>
      <c r="D77" s="276" t="s">
        <v>962</v>
      </c>
      <c r="E77" s="276" t="s">
        <v>341</v>
      </c>
      <c r="F77" s="151" t="s">
        <v>272</v>
      </c>
      <c r="G77" s="302"/>
      <c r="H77" s="151" t="s">
        <v>270</v>
      </c>
      <c r="I77" s="276" t="s">
        <v>1218</v>
      </c>
    </row>
    <row r="78" spans="1:9" ht="15" x14ac:dyDescent="0.25">
      <c r="A78" s="301" t="s">
        <v>716</v>
      </c>
      <c r="B78" s="276" t="s">
        <v>500</v>
      </c>
      <c r="C78" s="301" t="s">
        <v>504</v>
      </c>
      <c r="D78" s="301" t="s">
        <v>505</v>
      </c>
      <c r="E78" s="301" t="s">
        <v>266</v>
      </c>
      <c r="F78" s="151" t="s">
        <v>272</v>
      </c>
      <c r="G78" s="302"/>
      <c r="H78" s="151" t="s">
        <v>416</v>
      </c>
      <c r="I78" s="301" t="s">
        <v>780</v>
      </c>
    </row>
    <row r="79" spans="1:9" ht="15" x14ac:dyDescent="0.25">
      <c r="A79" s="301" t="s">
        <v>1104</v>
      </c>
      <c r="B79" s="276" t="s">
        <v>501</v>
      </c>
      <c r="C79" s="301" t="s">
        <v>963</v>
      </c>
      <c r="D79" s="301" t="s">
        <v>964</v>
      </c>
      <c r="E79" s="301" t="s">
        <v>312</v>
      </c>
      <c r="F79" s="151" t="s">
        <v>272</v>
      </c>
      <c r="G79" s="302"/>
      <c r="H79" s="151" t="s">
        <v>416</v>
      </c>
      <c r="I79" s="301" t="s">
        <v>1219</v>
      </c>
    </row>
    <row r="80" spans="1:9" ht="15" x14ac:dyDescent="0.25">
      <c r="A80" s="301" t="s">
        <v>1105</v>
      </c>
      <c r="B80" s="276" t="s">
        <v>502</v>
      </c>
      <c r="C80" s="301" t="s">
        <v>965</v>
      </c>
      <c r="D80" s="301" t="s">
        <v>966</v>
      </c>
      <c r="E80" s="301" t="s">
        <v>311</v>
      </c>
      <c r="F80" s="151" t="s">
        <v>272</v>
      </c>
      <c r="G80" s="302"/>
      <c r="H80" s="151" t="s">
        <v>416</v>
      </c>
      <c r="I80" s="301" t="s">
        <v>1220</v>
      </c>
    </row>
    <row r="81" spans="1:9" ht="15" x14ac:dyDescent="0.25">
      <c r="A81" s="301" t="s">
        <v>1106</v>
      </c>
      <c r="B81" s="276" t="s">
        <v>503</v>
      </c>
      <c r="C81" s="301" t="s">
        <v>967</v>
      </c>
      <c r="D81" s="301" t="s">
        <v>336</v>
      </c>
      <c r="E81" s="301" t="s">
        <v>363</v>
      </c>
      <c r="F81" s="151" t="s">
        <v>272</v>
      </c>
      <c r="G81" s="302"/>
      <c r="H81" s="151" t="s">
        <v>416</v>
      </c>
      <c r="I81" s="301" t="s">
        <v>1221</v>
      </c>
    </row>
    <row r="82" spans="1:9" ht="15" x14ac:dyDescent="0.25">
      <c r="A82" s="301" t="s">
        <v>728</v>
      </c>
      <c r="B82" s="276" t="s">
        <v>506</v>
      </c>
      <c r="C82" s="301" t="s">
        <v>593</v>
      </c>
      <c r="D82" s="301" t="s">
        <v>387</v>
      </c>
      <c r="E82" s="301" t="s">
        <v>267</v>
      </c>
      <c r="F82" s="151" t="s">
        <v>272</v>
      </c>
      <c r="G82" s="302"/>
      <c r="H82" s="151" t="s">
        <v>416</v>
      </c>
      <c r="I82" s="301" t="s">
        <v>794</v>
      </c>
    </row>
    <row r="83" spans="1:9" ht="15" x14ac:dyDescent="0.25">
      <c r="A83" s="301" t="s">
        <v>1107</v>
      </c>
      <c r="B83" s="276" t="s">
        <v>507</v>
      </c>
      <c r="C83" s="301" t="s">
        <v>968</v>
      </c>
      <c r="D83" s="301" t="s">
        <v>364</v>
      </c>
      <c r="E83" s="301" t="s">
        <v>259</v>
      </c>
      <c r="F83" s="151" t="s">
        <v>272</v>
      </c>
      <c r="G83" s="302"/>
      <c r="H83" s="151" t="s">
        <v>416</v>
      </c>
      <c r="I83" s="301" t="s">
        <v>1222</v>
      </c>
    </row>
    <row r="84" spans="1:9" ht="15" x14ac:dyDescent="0.25">
      <c r="A84" s="301" t="s">
        <v>1108</v>
      </c>
      <c r="B84" s="276" t="s">
        <v>508</v>
      </c>
      <c r="C84" s="301" t="s">
        <v>969</v>
      </c>
      <c r="D84" s="301" t="s">
        <v>970</v>
      </c>
      <c r="E84" s="301" t="s">
        <v>879</v>
      </c>
      <c r="F84" s="151" t="s">
        <v>272</v>
      </c>
      <c r="G84" s="302"/>
      <c r="H84" s="151" t="s">
        <v>416</v>
      </c>
      <c r="I84" s="301" t="s">
        <v>1223</v>
      </c>
    </row>
    <row r="85" spans="1:9" ht="15" x14ac:dyDescent="0.25">
      <c r="A85" s="301" t="s">
        <v>867</v>
      </c>
      <c r="B85" s="276" t="s">
        <v>509</v>
      </c>
      <c r="C85" s="301" t="s">
        <v>865</v>
      </c>
      <c r="D85" s="301" t="s">
        <v>866</v>
      </c>
      <c r="E85" s="301" t="s">
        <v>300</v>
      </c>
      <c r="F85" s="151" t="s">
        <v>272</v>
      </c>
      <c r="G85" s="302"/>
      <c r="H85" s="151" t="s">
        <v>416</v>
      </c>
      <c r="I85" s="301" t="s">
        <v>1224</v>
      </c>
    </row>
    <row r="86" spans="1:9" ht="15" x14ac:dyDescent="0.25">
      <c r="A86" s="301" t="s">
        <v>1109</v>
      </c>
      <c r="B86" s="276" t="s">
        <v>510</v>
      </c>
      <c r="C86" s="301" t="s">
        <v>971</v>
      </c>
      <c r="D86" s="301" t="s">
        <v>972</v>
      </c>
      <c r="E86" s="301" t="s">
        <v>316</v>
      </c>
      <c r="F86" s="151" t="s">
        <v>272</v>
      </c>
      <c r="G86" s="302"/>
      <c r="H86" s="151" t="s">
        <v>416</v>
      </c>
      <c r="I86" s="301" t="s">
        <v>1225</v>
      </c>
    </row>
    <row r="87" spans="1:9" ht="15" x14ac:dyDescent="0.25">
      <c r="A87" s="301" t="s">
        <v>1110</v>
      </c>
      <c r="B87" s="276" t="s">
        <v>512</v>
      </c>
      <c r="C87" s="301" t="s">
        <v>973</v>
      </c>
      <c r="D87" s="301" t="s">
        <v>658</v>
      </c>
      <c r="E87" s="301" t="s">
        <v>266</v>
      </c>
      <c r="F87" s="151" t="s">
        <v>272</v>
      </c>
      <c r="G87" s="302"/>
      <c r="H87" s="151" t="s">
        <v>416</v>
      </c>
      <c r="I87" s="301" t="s">
        <v>1226</v>
      </c>
    </row>
    <row r="88" spans="1:9" ht="15" x14ac:dyDescent="0.25">
      <c r="A88" s="301" t="s">
        <v>715</v>
      </c>
      <c r="B88" s="276" t="s">
        <v>513</v>
      </c>
      <c r="C88" s="301" t="s">
        <v>491</v>
      </c>
      <c r="D88" s="301" t="s">
        <v>492</v>
      </c>
      <c r="E88" s="301" t="s">
        <v>367</v>
      </c>
      <c r="F88" s="151" t="s">
        <v>272</v>
      </c>
      <c r="G88" s="302"/>
      <c r="H88" s="151" t="s">
        <v>416</v>
      </c>
      <c r="I88" s="301" t="s">
        <v>779</v>
      </c>
    </row>
    <row r="89" spans="1:9" ht="15" x14ac:dyDescent="0.25">
      <c r="A89" s="301" t="s">
        <v>749</v>
      </c>
      <c r="B89" s="276" t="s">
        <v>514</v>
      </c>
      <c r="C89" s="301" t="s">
        <v>328</v>
      </c>
      <c r="D89" s="301" t="s">
        <v>342</v>
      </c>
      <c r="E89" s="301" t="s">
        <v>334</v>
      </c>
      <c r="F89" s="151" t="s">
        <v>272</v>
      </c>
      <c r="G89" s="302"/>
      <c r="H89" s="151" t="s">
        <v>416</v>
      </c>
      <c r="I89" s="301" t="s">
        <v>819</v>
      </c>
    </row>
    <row r="90" spans="1:9" ht="15" x14ac:dyDescent="0.25">
      <c r="A90" s="301" t="s">
        <v>1111</v>
      </c>
      <c r="B90" s="276" t="s">
        <v>515</v>
      </c>
      <c r="C90" s="301" t="s">
        <v>974</v>
      </c>
      <c r="D90" s="301" t="s">
        <v>381</v>
      </c>
      <c r="E90" s="301" t="s">
        <v>333</v>
      </c>
      <c r="F90" s="151" t="s">
        <v>272</v>
      </c>
      <c r="G90" s="302"/>
      <c r="H90" s="151" t="s">
        <v>416</v>
      </c>
      <c r="I90" s="301" t="s">
        <v>1227</v>
      </c>
    </row>
    <row r="91" spans="1:9" ht="15" x14ac:dyDescent="0.25">
      <c r="A91" s="301" t="s">
        <v>751</v>
      </c>
      <c r="B91" s="276" t="s">
        <v>516</v>
      </c>
      <c r="C91" s="301" t="s">
        <v>669</v>
      </c>
      <c r="D91" s="301" t="s">
        <v>324</v>
      </c>
      <c r="E91" s="301" t="s">
        <v>318</v>
      </c>
      <c r="F91" s="151" t="s">
        <v>272</v>
      </c>
      <c r="G91" s="302"/>
      <c r="H91" s="151" t="s">
        <v>416</v>
      </c>
      <c r="I91" s="301" t="s">
        <v>821</v>
      </c>
    </row>
    <row r="92" spans="1:9" ht="15" x14ac:dyDescent="0.25">
      <c r="A92" s="301" t="s">
        <v>1112</v>
      </c>
      <c r="B92" s="276" t="s">
        <v>517</v>
      </c>
      <c r="C92" s="301" t="s">
        <v>975</v>
      </c>
      <c r="D92" s="301" t="s">
        <v>976</v>
      </c>
      <c r="E92" s="301" t="s">
        <v>287</v>
      </c>
      <c r="F92" s="151" t="s">
        <v>272</v>
      </c>
      <c r="G92" s="302"/>
      <c r="H92" s="151" t="s">
        <v>416</v>
      </c>
      <c r="I92" s="301" t="s">
        <v>1228</v>
      </c>
    </row>
    <row r="93" spans="1:9" ht="15" x14ac:dyDescent="0.25">
      <c r="A93" s="301" t="s">
        <v>1113</v>
      </c>
      <c r="B93" s="276" t="s">
        <v>518</v>
      </c>
      <c r="C93" s="301" t="s">
        <v>977</v>
      </c>
      <c r="D93" s="301" t="s">
        <v>344</v>
      </c>
      <c r="E93" s="301" t="s">
        <v>266</v>
      </c>
      <c r="F93" s="151" t="s">
        <v>272</v>
      </c>
      <c r="G93" s="302"/>
      <c r="H93" s="151" t="s">
        <v>416</v>
      </c>
      <c r="I93" s="301" t="s">
        <v>1229</v>
      </c>
    </row>
    <row r="94" spans="1:9" ht="15" x14ac:dyDescent="0.25">
      <c r="A94" s="301" t="s">
        <v>1114</v>
      </c>
      <c r="B94" s="276" t="s">
        <v>520</v>
      </c>
      <c r="C94" s="301" t="s">
        <v>642</v>
      </c>
      <c r="D94" s="301" t="s">
        <v>315</v>
      </c>
      <c r="E94" s="301" t="s">
        <v>369</v>
      </c>
      <c r="F94" s="151" t="s">
        <v>272</v>
      </c>
      <c r="G94" s="302"/>
      <c r="H94" s="151" t="s">
        <v>416</v>
      </c>
      <c r="I94" s="301" t="s">
        <v>805</v>
      </c>
    </row>
    <row r="95" spans="1:9" ht="15" x14ac:dyDescent="0.25">
      <c r="A95" s="301" t="s">
        <v>1115</v>
      </c>
      <c r="B95" s="276" t="s">
        <v>521</v>
      </c>
      <c r="C95" s="301" t="s">
        <v>978</v>
      </c>
      <c r="D95" s="301" t="s">
        <v>979</v>
      </c>
      <c r="E95" s="301" t="s">
        <v>267</v>
      </c>
      <c r="F95" s="151" t="s">
        <v>272</v>
      </c>
      <c r="G95" s="302"/>
      <c r="H95" s="151" t="s">
        <v>416</v>
      </c>
      <c r="I95" s="301" t="s">
        <v>1230</v>
      </c>
    </row>
    <row r="96" spans="1:9" ht="15" x14ac:dyDescent="0.25">
      <c r="A96" s="301" t="s">
        <v>1116</v>
      </c>
      <c r="B96" s="276" t="s">
        <v>522</v>
      </c>
      <c r="C96" s="301" t="s">
        <v>980</v>
      </c>
      <c r="D96" s="301" t="s">
        <v>392</v>
      </c>
      <c r="E96" s="301" t="s">
        <v>363</v>
      </c>
      <c r="F96" s="151" t="s">
        <v>272</v>
      </c>
      <c r="G96" s="302"/>
      <c r="H96" s="151" t="s">
        <v>416</v>
      </c>
      <c r="I96" s="301" t="s">
        <v>1231</v>
      </c>
    </row>
    <row r="97" spans="1:9" ht="15" x14ac:dyDescent="0.25">
      <c r="A97" s="301" t="s">
        <v>743</v>
      </c>
      <c r="B97" s="276" t="s">
        <v>524</v>
      </c>
      <c r="C97" s="301" t="s">
        <v>655</v>
      </c>
      <c r="D97" s="301" t="s">
        <v>308</v>
      </c>
      <c r="E97" s="301" t="s">
        <v>267</v>
      </c>
      <c r="F97" s="151" t="s">
        <v>272</v>
      </c>
      <c r="G97" s="302"/>
      <c r="H97" s="151" t="s">
        <v>416</v>
      </c>
      <c r="I97" s="301" t="s">
        <v>812</v>
      </c>
    </row>
    <row r="98" spans="1:9" ht="15" x14ac:dyDescent="0.25">
      <c r="A98" s="301" t="s">
        <v>1117</v>
      </c>
      <c r="B98" s="276" t="s">
        <v>525</v>
      </c>
      <c r="C98" s="301" t="s">
        <v>981</v>
      </c>
      <c r="D98" s="301" t="s">
        <v>982</v>
      </c>
      <c r="E98" s="301" t="s">
        <v>333</v>
      </c>
      <c r="F98" s="151" t="s">
        <v>272</v>
      </c>
      <c r="G98" s="302"/>
      <c r="H98" s="151" t="s">
        <v>416</v>
      </c>
      <c r="I98" s="301" t="s">
        <v>1232</v>
      </c>
    </row>
    <row r="99" spans="1:9" ht="15" x14ac:dyDescent="0.25">
      <c r="A99" s="301" t="s">
        <v>1118</v>
      </c>
      <c r="B99" s="276" t="s">
        <v>526</v>
      </c>
      <c r="C99" s="301" t="s">
        <v>983</v>
      </c>
      <c r="D99" s="301" t="s">
        <v>432</v>
      </c>
      <c r="E99" s="301" t="s">
        <v>267</v>
      </c>
      <c r="F99" s="151" t="s">
        <v>272</v>
      </c>
      <c r="G99" s="302"/>
      <c r="H99" s="151" t="s">
        <v>416</v>
      </c>
      <c r="I99" s="301" t="s">
        <v>1233</v>
      </c>
    </row>
    <row r="100" spans="1:9" ht="15" x14ac:dyDescent="0.25">
      <c r="A100" s="301" t="s">
        <v>1119</v>
      </c>
      <c r="B100" s="276" t="s">
        <v>528</v>
      </c>
      <c r="C100" s="301" t="s">
        <v>984</v>
      </c>
      <c r="D100" s="301" t="s">
        <v>924</v>
      </c>
      <c r="E100" s="301" t="s">
        <v>367</v>
      </c>
      <c r="F100" s="151" t="s">
        <v>272</v>
      </c>
      <c r="G100" s="302"/>
      <c r="H100" s="151" t="s">
        <v>416</v>
      </c>
      <c r="I100" s="301" t="s">
        <v>1234</v>
      </c>
    </row>
    <row r="101" spans="1:9" ht="15" x14ac:dyDescent="0.25">
      <c r="A101" s="301" t="s">
        <v>723</v>
      </c>
      <c r="B101" s="276" t="s">
        <v>529</v>
      </c>
      <c r="C101" s="301" t="s">
        <v>547</v>
      </c>
      <c r="D101" s="301" t="s">
        <v>548</v>
      </c>
      <c r="E101" s="301" t="s">
        <v>311</v>
      </c>
      <c r="F101" s="151" t="s">
        <v>272</v>
      </c>
      <c r="G101" s="302"/>
      <c r="H101" s="151" t="s">
        <v>416</v>
      </c>
      <c r="I101" s="301" t="s">
        <v>789</v>
      </c>
    </row>
    <row r="102" spans="1:9" ht="15" x14ac:dyDescent="0.25">
      <c r="A102" s="301" t="s">
        <v>1120</v>
      </c>
      <c r="B102" s="276" t="s">
        <v>530</v>
      </c>
      <c r="C102" s="301" t="s">
        <v>985</v>
      </c>
      <c r="D102" s="301" t="s">
        <v>338</v>
      </c>
      <c r="E102" s="301" t="s">
        <v>329</v>
      </c>
      <c r="F102" s="151" t="s">
        <v>272</v>
      </c>
      <c r="G102" s="302"/>
      <c r="H102" s="151" t="s">
        <v>416</v>
      </c>
      <c r="I102" s="301" t="s">
        <v>1235</v>
      </c>
    </row>
    <row r="103" spans="1:9" ht="15" x14ac:dyDescent="0.25">
      <c r="A103" s="301" t="s">
        <v>1121</v>
      </c>
      <c r="B103" s="276" t="s">
        <v>531</v>
      </c>
      <c r="C103" s="301" t="s">
        <v>986</v>
      </c>
      <c r="D103" s="301" t="s">
        <v>987</v>
      </c>
      <c r="E103" s="301" t="s">
        <v>333</v>
      </c>
      <c r="F103" s="151" t="s">
        <v>272</v>
      </c>
      <c r="G103" s="302"/>
      <c r="H103" s="151" t="s">
        <v>416</v>
      </c>
      <c r="I103" s="301" t="s">
        <v>1236</v>
      </c>
    </row>
    <row r="104" spans="1:9" ht="15" x14ac:dyDescent="0.25">
      <c r="A104" s="301" t="s">
        <v>1122</v>
      </c>
      <c r="B104" s="276" t="s">
        <v>533</v>
      </c>
      <c r="C104" s="301" t="s">
        <v>988</v>
      </c>
      <c r="D104" s="301" t="s">
        <v>989</v>
      </c>
      <c r="E104" s="301" t="s">
        <v>329</v>
      </c>
      <c r="F104" s="151" t="s">
        <v>272</v>
      </c>
      <c r="G104" s="302"/>
      <c r="H104" s="151" t="s">
        <v>416</v>
      </c>
      <c r="I104" s="301" t="s">
        <v>1237</v>
      </c>
    </row>
    <row r="105" spans="1:9" ht="15" x14ac:dyDescent="0.25">
      <c r="A105" s="301" t="s">
        <v>1123</v>
      </c>
      <c r="B105" s="276" t="s">
        <v>535</v>
      </c>
      <c r="C105" s="301" t="s">
        <v>990</v>
      </c>
      <c r="D105" s="301" t="s">
        <v>991</v>
      </c>
      <c r="E105" s="301" t="s">
        <v>367</v>
      </c>
      <c r="F105" s="151" t="s">
        <v>272</v>
      </c>
      <c r="G105" s="302"/>
      <c r="H105" s="151" t="s">
        <v>416</v>
      </c>
      <c r="I105" s="301" t="s">
        <v>1238</v>
      </c>
    </row>
    <row r="106" spans="1:9" ht="15" x14ac:dyDescent="0.25">
      <c r="A106" s="301" t="s">
        <v>1124</v>
      </c>
      <c r="B106" s="276" t="s">
        <v>536</v>
      </c>
      <c r="C106" s="301" t="s">
        <v>992</v>
      </c>
      <c r="D106" s="301" t="s">
        <v>993</v>
      </c>
      <c r="E106" s="301" t="s">
        <v>266</v>
      </c>
      <c r="F106" s="151" t="s">
        <v>272</v>
      </c>
      <c r="G106" s="302"/>
      <c r="H106" s="151" t="s">
        <v>416</v>
      </c>
      <c r="I106" s="301" t="s">
        <v>1239</v>
      </c>
    </row>
    <row r="107" spans="1:9" ht="15" x14ac:dyDescent="0.25">
      <c r="A107" s="301" t="s">
        <v>759</v>
      </c>
      <c r="B107" s="276" t="s">
        <v>537</v>
      </c>
      <c r="C107" s="301" t="s">
        <v>683</v>
      </c>
      <c r="D107" s="301" t="s">
        <v>684</v>
      </c>
      <c r="E107" s="301" t="s">
        <v>312</v>
      </c>
      <c r="F107" s="151" t="s">
        <v>272</v>
      </c>
      <c r="G107" s="302"/>
      <c r="H107" s="151" t="s">
        <v>416</v>
      </c>
      <c r="I107" s="301" t="s">
        <v>829</v>
      </c>
    </row>
    <row r="108" spans="1:9" ht="15" x14ac:dyDescent="0.25">
      <c r="A108" s="301" t="s">
        <v>1125</v>
      </c>
      <c r="B108" s="276" t="s">
        <v>538</v>
      </c>
      <c r="C108" s="301" t="s">
        <v>994</v>
      </c>
      <c r="D108" s="301" t="s">
        <v>336</v>
      </c>
      <c r="E108" s="301" t="s">
        <v>265</v>
      </c>
      <c r="F108" s="151" t="s">
        <v>272</v>
      </c>
      <c r="G108" s="302"/>
      <c r="H108" s="151" t="s">
        <v>416</v>
      </c>
      <c r="I108" s="301" t="s">
        <v>1240</v>
      </c>
    </row>
    <row r="109" spans="1:9" ht="15" x14ac:dyDescent="0.25">
      <c r="A109" s="301" t="s">
        <v>739</v>
      </c>
      <c r="B109" s="276" t="s">
        <v>541</v>
      </c>
      <c r="C109" s="301" t="s">
        <v>647</v>
      </c>
      <c r="D109" s="301" t="s">
        <v>380</v>
      </c>
      <c r="E109" s="301" t="s">
        <v>259</v>
      </c>
      <c r="F109" s="151" t="s">
        <v>272</v>
      </c>
      <c r="G109" s="302"/>
      <c r="H109" s="151" t="s">
        <v>416</v>
      </c>
      <c r="I109" s="301" t="s">
        <v>808</v>
      </c>
    </row>
    <row r="110" spans="1:9" ht="15" x14ac:dyDescent="0.25">
      <c r="A110" s="301" t="s">
        <v>1126</v>
      </c>
      <c r="B110" s="276" t="s">
        <v>542</v>
      </c>
      <c r="C110" s="301" t="s">
        <v>995</v>
      </c>
      <c r="D110" s="301" t="s">
        <v>362</v>
      </c>
      <c r="E110" s="301" t="s">
        <v>363</v>
      </c>
      <c r="F110" s="151" t="s">
        <v>272</v>
      </c>
      <c r="G110" s="302"/>
      <c r="H110" s="151" t="s">
        <v>416</v>
      </c>
      <c r="I110" s="301" t="s">
        <v>1241</v>
      </c>
    </row>
    <row r="111" spans="1:9" ht="15" x14ac:dyDescent="0.25">
      <c r="A111" s="301" t="s">
        <v>1127</v>
      </c>
      <c r="B111" s="276" t="s">
        <v>544</v>
      </c>
      <c r="C111" s="301" t="s">
        <v>532</v>
      </c>
      <c r="D111" s="301" t="s">
        <v>378</v>
      </c>
      <c r="E111" s="301" t="s">
        <v>323</v>
      </c>
      <c r="F111" s="151" t="s">
        <v>272</v>
      </c>
      <c r="G111" s="302"/>
      <c r="H111" s="151" t="s">
        <v>416</v>
      </c>
      <c r="I111" s="301" t="s">
        <v>785</v>
      </c>
    </row>
    <row r="112" spans="1:9" ht="15" x14ac:dyDescent="0.25">
      <c r="A112" s="301" t="s">
        <v>1128</v>
      </c>
      <c r="B112" s="276" t="s">
        <v>545</v>
      </c>
      <c r="C112" s="301" t="s">
        <v>996</v>
      </c>
      <c r="D112" s="301" t="s">
        <v>997</v>
      </c>
      <c r="E112" s="301" t="s">
        <v>266</v>
      </c>
      <c r="F112" s="151" t="s">
        <v>272</v>
      </c>
      <c r="G112" s="302"/>
      <c r="H112" s="151" t="s">
        <v>416</v>
      </c>
      <c r="I112" s="301" t="s">
        <v>1242</v>
      </c>
    </row>
    <row r="113" spans="1:9" ht="15" x14ac:dyDescent="0.25">
      <c r="A113" s="301" t="s">
        <v>1129</v>
      </c>
      <c r="B113" s="276" t="s">
        <v>546</v>
      </c>
      <c r="C113" s="301" t="s">
        <v>998</v>
      </c>
      <c r="D113" s="301" t="s">
        <v>999</v>
      </c>
      <c r="E113" s="301" t="s">
        <v>367</v>
      </c>
      <c r="F113" s="151" t="s">
        <v>272</v>
      </c>
      <c r="G113" s="302"/>
      <c r="H113" s="151" t="s">
        <v>416</v>
      </c>
      <c r="I113" s="301" t="s">
        <v>1243</v>
      </c>
    </row>
    <row r="114" spans="1:9" ht="15" x14ac:dyDescent="0.25">
      <c r="A114" s="301" t="s">
        <v>1130</v>
      </c>
      <c r="B114" s="276" t="s">
        <v>549</v>
      </c>
      <c r="C114" s="301" t="s">
        <v>1000</v>
      </c>
      <c r="D114" s="301" t="s">
        <v>438</v>
      </c>
      <c r="E114" s="301" t="s">
        <v>266</v>
      </c>
      <c r="F114" s="151" t="s">
        <v>272</v>
      </c>
      <c r="G114" s="302"/>
      <c r="H114" s="151" t="s">
        <v>416</v>
      </c>
      <c r="I114" s="301" t="s">
        <v>1244</v>
      </c>
    </row>
    <row r="115" spans="1:9" ht="15" x14ac:dyDescent="0.25">
      <c r="A115" s="301" t="s">
        <v>1131</v>
      </c>
      <c r="B115" s="276" t="s">
        <v>550</v>
      </c>
      <c r="C115" s="301" t="s">
        <v>1001</v>
      </c>
      <c r="D115" s="301" t="s">
        <v>396</v>
      </c>
      <c r="E115" s="301" t="s">
        <v>363</v>
      </c>
      <c r="F115" s="151" t="s">
        <v>272</v>
      </c>
      <c r="G115" s="302"/>
      <c r="H115" s="151" t="s">
        <v>416</v>
      </c>
      <c r="I115" s="301" t="s">
        <v>1245</v>
      </c>
    </row>
    <row r="116" spans="1:9" ht="15" x14ac:dyDescent="0.25">
      <c r="A116" s="301" t="s">
        <v>1132</v>
      </c>
      <c r="B116" s="276" t="s">
        <v>551</v>
      </c>
      <c r="C116" s="301" t="s">
        <v>1002</v>
      </c>
      <c r="D116" s="301" t="s">
        <v>399</v>
      </c>
      <c r="E116" s="301" t="s">
        <v>316</v>
      </c>
      <c r="F116" s="151" t="s">
        <v>272</v>
      </c>
      <c r="G116" s="302"/>
      <c r="H116" s="151" t="s">
        <v>416</v>
      </c>
      <c r="I116" s="301" t="s">
        <v>1246</v>
      </c>
    </row>
    <row r="117" spans="1:9" ht="15" x14ac:dyDescent="0.25">
      <c r="A117" s="301" t="s">
        <v>729</v>
      </c>
      <c r="B117" s="276" t="s">
        <v>552</v>
      </c>
      <c r="C117" s="301" t="s">
        <v>596</v>
      </c>
      <c r="D117" s="301" t="s">
        <v>568</v>
      </c>
      <c r="E117" s="301" t="s">
        <v>879</v>
      </c>
      <c r="F117" s="151" t="s">
        <v>272</v>
      </c>
      <c r="G117" s="302"/>
      <c r="H117" s="151" t="s">
        <v>416</v>
      </c>
      <c r="I117" s="301" t="s">
        <v>795</v>
      </c>
    </row>
    <row r="118" spans="1:9" ht="15" x14ac:dyDescent="0.25">
      <c r="A118" s="301" t="s">
        <v>1133</v>
      </c>
      <c r="B118" s="276" t="s">
        <v>553</v>
      </c>
      <c r="C118" s="301" t="s">
        <v>1003</v>
      </c>
      <c r="D118" s="301" t="s">
        <v>1004</v>
      </c>
      <c r="E118" s="301" t="s">
        <v>363</v>
      </c>
      <c r="F118" s="151" t="s">
        <v>272</v>
      </c>
      <c r="G118" s="302"/>
      <c r="H118" s="151" t="s">
        <v>416</v>
      </c>
      <c r="I118" s="301" t="s">
        <v>1247</v>
      </c>
    </row>
    <row r="119" spans="1:9" ht="15" x14ac:dyDescent="0.25">
      <c r="A119" s="301" t="s">
        <v>1134</v>
      </c>
      <c r="B119" s="276" t="s">
        <v>554</v>
      </c>
      <c r="C119" s="301" t="s">
        <v>1005</v>
      </c>
      <c r="D119" s="301" t="s">
        <v>1006</v>
      </c>
      <c r="E119" s="301" t="s">
        <v>266</v>
      </c>
      <c r="F119" s="151" t="s">
        <v>272</v>
      </c>
      <c r="G119" s="302"/>
      <c r="H119" s="151" t="s">
        <v>416</v>
      </c>
      <c r="I119" s="301" t="s">
        <v>1248</v>
      </c>
    </row>
    <row r="120" spans="1:9" ht="15" x14ac:dyDescent="0.25">
      <c r="A120" s="301" t="s">
        <v>1135</v>
      </c>
      <c r="B120" s="276" t="s">
        <v>555</v>
      </c>
      <c r="C120" s="301" t="s">
        <v>1007</v>
      </c>
      <c r="D120" s="301" t="s">
        <v>1008</v>
      </c>
      <c r="E120" s="301" t="s">
        <v>329</v>
      </c>
      <c r="F120" s="151" t="s">
        <v>272</v>
      </c>
      <c r="G120" s="302"/>
      <c r="H120" s="151" t="s">
        <v>416</v>
      </c>
      <c r="I120" s="301" t="s">
        <v>1249</v>
      </c>
    </row>
    <row r="121" spans="1:9" ht="15" x14ac:dyDescent="0.25">
      <c r="A121" s="301" t="s">
        <v>1136</v>
      </c>
      <c r="B121" s="276" t="s">
        <v>556</v>
      </c>
      <c r="C121" s="301" t="s">
        <v>1009</v>
      </c>
      <c r="D121" s="301" t="s">
        <v>336</v>
      </c>
      <c r="E121" s="301" t="s">
        <v>363</v>
      </c>
      <c r="F121" s="151" t="s">
        <v>272</v>
      </c>
      <c r="G121" s="302"/>
      <c r="H121" s="151" t="s">
        <v>416</v>
      </c>
      <c r="I121" s="301" t="s">
        <v>1250</v>
      </c>
    </row>
    <row r="122" spans="1:9" ht="15" x14ac:dyDescent="0.25">
      <c r="A122" s="301" t="s">
        <v>744</v>
      </c>
      <c r="B122" s="276" t="s">
        <v>558</v>
      </c>
      <c r="C122" s="301" t="s">
        <v>656</v>
      </c>
      <c r="D122" s="301" t="s">
        <v>657</v>
      </c>
      <c r="E122" s="301" t="s">
        <v>352</v>
      </c>
      <c r="F122" s="151" t="s">
        <v>272</v>
      </c>
      <c r="G122" s="302"/>
      <c r="H122" s="151" t="s">
        <v>416</v>
      </c>
      <c r="I122" s="301" t="s">
        <v>813</v>
      </c>
    </row>
    <row r="123" spans="1:9" ht="15" x14ac:dyDescent="0.25">
      <c r="A123" s="301" t="s">
        <v>718</v>
      </c>
      <c r="B123" s="276" t="s">
        <v>559</v>
      </c>
      <c r="C123" s="301" t="s">
        <v>398</v>
      </c>
      <c r="D123" s="301" t="s">
        <v>519</v>
      </c>
      <c r="E123" s="301" t="s">
        <v>281</v>
      </c>
      <c r="F123" s="151" t="s">
        <v>272</v>
      </c>
      <c r="G123" s="302"/>
      <c r="H123" s="151" t="s">
        <v>416</v>
      </c>
      <c r="I123" s="301" t="s">
        <v>782</v>
      </c>
    </row>
    <row r="124" spans="1:9" ht="15" x14ac:dyDescent="0.25">
      <c r="A124" s="301" t="s">
        <v>745</v>
      </c>
      <c r="B124" s="276" t="s">
        <v>560</v>
      </c>
      <c r="C124" s="301" t="s">
        <v>659</v>
      </c>
      <c r="D124" s="301" t="s">
        <v>660</v>
      </c>
      <c r="E124" s="301" t="s">
        <v>266</v>
      </c>
      <c r="F124" s="151" t="s">
        <v>272</v>
      </c>
      <c r="G124" s="302"/>
      <c r="H124" s="151" t="s">
        <v>416</v>
      </c>
      <c r="I124" s="301" t="s">
        <v>814</v>
      </c>
    </row>
    <row r="125" spans="1:9" ht="15" x14ac:dyDescent="0.25">
      <c r="A125" s="301" t="s">
        <v>1137</v>
      </c>
      <c r="B125" s="276" t="s">
        <v>561</v>
      </c>
      <c r="C125" s="301" t="s">
        <v>1010</v>
      </c>
      <c r="D125" s="301" t="s">
        <v>384</v>
      </c>
      <c r="E125" s="301" t="s">
        <v>309</v>
      </c>
      <c r="F125" s="151" t="s">
        <v>272</v>
      </c>
      <c r="G125" s="302"/>
      <c r="H125" s="151" t="s">
        <v>416</v>
      </c>
      <c r="I125" s="301" t="s">
        <v>1251</v>
      </c>
    </row>
    <row r="126" spans="1:9" ht="15" x14ac:dyDescent="0.25">
      <c r="A126" s="301" t="s">
        <v>1138</v>
      </c>
      <c r="B126" s="276" t="s">
        <v>562</v>
      </c>
      <c r="C126" s="301" t="s">
        <v>1011</v>
      </c>
      <c r="D126" s="301" t="s">
        <v>869</v>
      </c>
      <c r="E126" s="301" t="s">
        <v>341</v>
      </c>
      <c r="F126" s="151" t="s">
        <v>272</v>
      </c>
      <c r="G126" s="302"/>
      <c r="H126" s="151" t="s">
        <v>416</v>
      </c>
      <c r="I126" s="301" t="s">
        <v>1252</v>
      </c>
    </row>
    <row r="127" spans="1:9" ht="15" x14ac:dyDescent="0.25">
      <c r="A127" s="301" t="s">
        <v>1139</v>
      </c>
      <c r="B127" s="276" t="s">
        <v>563</v>
      </c>
      <c r="C127" s="301" t="s">
        <v>1012</v>
      </c>
      <c r="D127" s="301" t="s">
        <v>1013</v>
      </c>
      <c r="E127" s="301" t="s">
        <v>309</v>
      </c>
      <c r="F127" s="151" t="s">
        <v>272</v>
      </c>
      <c r="G127" s="302"/>
      <c r="H127" s="151" t="s">
        <v>416</v>
      </c>
      <c r="I127" s="301" t="s">
        <v>1253</v>
      </c>
    </row>
    <row r="128" spans="1:9" ht="15" x14ac:dyDescent="0.25">
      <c r="A128" s="301" t="s">
        <v>1140</v>
      </c>
      <c r="B128" s="276" t="s">
        <v>564</v>
      </c>
      <c r="C128" s="301" t="s">
        <v>1014</v>
      </c>
      <c r="D128" s="301" t="s">
        <v>1015</v>
      </c>
      <c r="E128" s="301" t="s">
        <v>318</v>
      </c>
      <c r="F128" s="151" t="s">
        <v>272</v>
      </c>
      <c r="G128" s="302"/>
      <c r="H128" s="151" t="s">
        <v>416</v>
      </c>
      <c r="I128" s="301" t="s">
        <v>1254</v>
      </c>
    </row>
    <row r="129" spans="1:9" ht="15" hidden="1" x14ac:dyDescent="0.25">
      <c r="A129" s="276" t="s">
        <v>1141</v>
      </c>
      <c r="B129" s="276" t="s">
        <v>566</v>
      </c>
      <c r="C129" s="276" t="s">
        <v>1016</v>
      </c>
      <c r="D129" s="276" t="s">
        <v>1017</v>
      </c>
      <c r="E129" s="276" t="s">
        <v>267</v>
      </c>
      <c r="F129" s="151" t="s">
        <v>272</v>
      </c>
      <c r="G129" s="302"/>
      <c r="H129" s="151" t="s">
        <v>270</v>
      </c>
      <c r="I129" s="276" t="s">
        <v>1255</v>
      </c>
    </row>
    <row r="130" spans="1:9" ht="15" x14ac:dyDescent="0.25">
      <c r="A130" s="301" t="s">
        <v>1142</v>
      </c>
      <c r="B130" s="276" t="s">
        <v>567</v>
      </c>
      <c r="C130" s="301" t="s">
        <v>1018</v>
      </c>
      <c r="D130" s="301" t="s">
        <v>868</v>
      </c>
      <c r="E130" s="301" t="s">
        <v>369</v>
      </c>
      <c r="F130" s="151" t="s">
        <v>272</v>
      </c>
      <c r="G130" s="302"/>
      <c r="H130" s="151" t="s">
        <v>416</v>
      </c>
      <c r="I130" s="301" t="s">
        <v>1256</v>
      </c>
    </row>
    <row r="131" spans="1:9" ht="15" x14ac:dyDescent="0.25">
      <c r="A131" s="301" t="s">
        <v>754</v>
      </c>
      <c r="B131" s="276" t="s">
        <v>569</v>
      </c>
      <c r="C131" s="301" t="s">
        <v>349</v>
      </c>
      <c r="D131" s="301" t="s">
        <v>362</v>
      </c>
      <c r="E131" s="301" t="s">
        <v>320</v>
      </c>
      <c r="F131" s="151" t="s">
        <v>272</v>
      </c>
      <c r="G131" s="302"/>
      <c r="H131" s="151" t="s">
        <v>416</v>
      </c>
      <c r="I131" s="301" t="s">
        <v>824</v>
      </c>
    </row>
    <row r="132" spans="1:9" ht="15" x14ac:dyDescent="0.25">
      <c r="A132" s="301" t="s">
        <v>732</v>
      </c>
      <c r="B132" s="276" t="s">
        <v>570</v>
      </c>
      <c r="C132" s="301" t="s">
        <v>588</v>
      </c>
      <c r="D132" s="301" t="s">
        <v>350</v>
      </c>
      <c r="E132" s="301" t="s">
        <v>879</v>
      </c>
      <c r="F132" s="151" t="s">
        <v>272</v>
      </c>
      <c r="G132" s="302"/>
      <c r="H132" s="151" t="s">
        <v>416</v>
      </c>
      <c r="I132" s="301" t="s">
        <v>798</v>
      </c>
    </row>
    <row r="133" spans="1:9" ht="15" x14ac:dyDescent="0.25">
      <c r="A133" s="301" t="s">
        <v>1143</v>
      </c>
      <c r="B133" s="276" t="s">
        <v>571</v>
      </c>
      <c r="C133" s="301" t="s">
        <v>1019</v>
      </c>
      <c r="D133" s="301" t="s">
        <v>1020</v>
      </c>
      <c r="E133" s="301" t="s">
        <v>391</v>
      </c>
      <c r="F133" s="151" t="s">
        <v>272</v>
      </c>
      <c r="G133" s="302"/>
      <c r="H133" s="151" t="s">
        <v>416</v>
      </c>
      <c r="I133" s="301" t="s">
        <v>1257</v>
      </c>
    </row>
    <row r="134" spans="1:9" ht="15" x14ac:dyDescent="0.25">
      <c r="A134" s="301" t="s">
        <v>741</v>
      </c>
      <c r="B134" s="276" t="s">
        <v>572</v>
      </c>
      <c r="C134" s="301" t="s">
        <v>359</v>
      </c>
      <c r="D134" s="301" t="s">
        <v>374</v>
      </c>
      <c r="E134" s="301" t="s">
        <v>318</v>
      </c>
      <c r="F134" s="151" t="s">
        <v>272</v>
      </c>
      <c r="G134" s="302"/>
      <c r="H134" s="151" t="s">
        <v>416</v>
      </c>
      <c r="I134" s="301" t="s">
        <v>810</v>
      </c>
    </row>
    <row r="135" spans="1:9" ht="15" x14ac:dyDescent="0.25">
      <c r="A135" s="301" t="s">
        <v>1144</v>
      </c>
      <c r="B135" s="276" t="s">
        <v>573</v>
      </c>
      <c r="C135" s="301" t="s">
        <v>1021</v>
      </c>
      <c r="D135" s="301" t="s">
        <v>1022</v>
      </c>
      <c r="E135" s="301" t="s">
        <v>312</v>
      </c>
      <c r="F135" s="151" t="s">
        <v>272</v>
      </c>
      <c r="G135" s="302"/>
      <c r="H135" s="151" t="s">
        <v>416</v>
      </c>
      <c r="I135" s="301" t="s">
        <v>1258</v>
      </c>
    </row>
    <row r="136" spans="1:9" ht="15" x14ac:dyDescent="0.25">
      <c r="A136" s="301" t="s">
        <v>736</v>
      </c>
      <c r="B136" s="276" t="s">
        <v>575</v>
      </c>
      <c r="C136" s="301" t="s">
        <v>634</v>
      </c>
      <c r="D136" s="301" t="s">
        <v>360</v>
      </c>
      <c r="E136" s="301" t="s">
        <v>879</v>
      </c>
      <c r="F136" s="151" t="s">
        <v>272</v>
      </c>
      <c r="G136" s="302"/>
      <c r="H136" s="151" t="s">
        <v>416</v>
      </c>
      <c r="I136" s="301" t="s">
        <v>803</v>
      </c>
    </row>
    <row r="137" spans="1:9" ht="15" x14ac:dyDescent="0.25">
      <c r="A137" s="301" t="s">
        <v>719</v>
      </c>
      <c r="B137" s="276" t="s">
        <v>576</v>
      </c>
      <c r="C137" s="301" t="s">
        <v>414</v>
      </c>
      <c r="D137" s="301" t="s">
        <v>523</v>
      </c>
      <c r="E137" s="301" t="s">
        <v>351</v>
      </c>
      <c r="F137" s="151" t="s">
        <v>272</v>
      </c>
      <c r="G137" s="302"/>
      <c r="H137" s="151" t="s">
        <v>416</v>
      </c>
      <c r="I137" s="301" t="s">
        <v>783</v>
      </c>
    </row>
    <row r="138" spans="1:9" ht="15" x14ac:dyDescent="0.25">
      <c r="A138" s="301" t="s">
        <v>740</v>
      </c>
      <c r="B138" s="276" t="s">
        <v>577</v>
      </c>
      <c r="C138" s="301" t="s">
        <v>650</v>
      </c>
      <c r="D138" s="301" t="s">
        <v>651</v>
      </c>
      <c r="E138" s="301" t="s">
        <v>318</v>
      </c>
      <c r="F138" s="151" t="s">
        <v>272</v>
      </c>
      <c r="G138" s="302"/>
      <c r="H138" s="151" t="s">
        <v>416</v>
      </c>
      <c r="I138" s="301" t="s">
        <v>809</v>
      </c>
    </row>
    <row r="139" spans="1:9" ht="15" x14ac:dyDescent="0.25">
      <c r="A139" s="301" t="s">
        <v>725</v>
      </c>
      <c r="B139" s="276" t="s">
        <v>578</v>
      </c>
      <c r="C139" s="301" t="s">
        <v>376</v>
      </c>
      <c r="D139" s="301" t="s">
        <v>565</v>
      </c>
      <c r="E139" s="301" t="s">
        <v>333</v>
      </c>
      <c r="F139" s="151" t="s">
        <v>272</v>
      </c>
      <c r="G139" s="302"/>
      <c r="H139" s="151" t="s">
        <v>416</v>
      </c>
      <c r="I139" s="301" t="s">
        <v>791</v>
      </c>
    </row>
    <row r="140" spans="1:9" ht="15" x14ac:dyDescent="0.25">
      <c r="A140" s="301" t="s">
        <v>1145</v>
      </c>
      <c r="B140" s="276" t="s">
        <v>579</v>
      </c>
      <c r="C140" s="301" t="s">
        <v>1023</v>
      </c>
      <c r="D140" s="301" t="s">
        <v>1024</v>
      </c>
      <c r="E140" s="301" t="s">
        <v>313</v>
      </c>
      <c r="F140" s="151" t="s">
        <v>272</v>
      </c>
      <c r="G140" s="302"/>
      <c r="H140" s="151" t="s">
        <v>416</v>
      </c>
      <c r="I140" s="301" t="s">
        <v>1259</v>
      </c>
    </row>
    <row r="141" spans="1:9" ht="15" x14ac:dyDescent="0.25">
      <c r="A141" s="301" t="s">
        <v>1146</v>
      </c>
      <c r="B141" s="276" t="s">
        <v>580</v>
      </c>
      <c r="C141" s="301" t="s">
        <v>1025</v>
      </c>
      <c r="D141" s="301" t="s">
        <v>693</v>
      </c>
      <c r="E141" s="301" t="s">
        <v>345</v>
      </c>
      <c r="F141" s="151" t="s">
        <v>272</v>
      </c>
      <c r="G141" s="302"/>
      <c r="H141" s="151" t="s">
        <v>416</v>
      </c>
      <c r="I141" s="301" t="s">
        <v>1260</v>
      </c>
    </row>
    <row r="142" spans="1:9" ht="15" x14ac:dyDescent="0.25">
      <c r="A142" s="301" t="s">
        <v>767</v>
      </c>
      <c r="B142" s="276" t="s">
        <v>581</v>
      </c>
      <c r="C142" s="301" t="s">
        <v>699</v>
      </c>
      <c r="D142" s="301" t="s">
        <v>327</v>
      </c>
      <c r="E142" s="301" t="s">
        <v>259</v>
      </c>
      <c r="F142" s="151" t="s">
        <v>272</v>
      </c>
      <c r="G142" s="302"/>
      <c r="H142" s="151" t="s">
        <v>416</v>
      </c>
      <c r="I142" s="301" t="s">
        <v>840</v>
      </c>
    </row>
    <row r="143" spans="1:9" ht="15" x14ac:dyDescent="0.25">
      <c r="A143" s="301" t="s">
        <v>1147</v>
      </c>
      <c r="B143" s="276" t="s">
        <v>582</v>
      </c>
      <c r="C143" s="301" t="s">
        <v>1026</v>
      </c>
      <c r="D143" s="301" t="s">
        <v>361</v>
      </c>
      <c r="E143" s="301" t="s">
        <v>363</v>
      </c>
      <c r="F143" s="151" t="s">
        <v>272</v>
      </c>
      <c r="G143" s="302"/>
      <c r="H143" s="151" t="s">
        <v>416</v>
      </c>
      <c r="I143" s="301" t="s">
        <v>1261</v>
      </c>
    </row>
    <row r="144" spans="1:9" ht="15" x14ac:dyDescent="0.25">
      <c r="A144" s="301" t="s">
        <v>1148</v>
      </c>
      <c r="B144" s="276" t="s">
        <v>583</v>
      </c>
      <c r="C144" s="301" t="s">
        <v>534</v>
      </c>
      <c r="D144" s="301" t="s">
        <v>371</v>
      </c>
      <c r="E144" s="301" t="s">
        <v>267</v>
      </c>
      <c r="F144" s="151" t="s">
        <v>272</v>
      </c>
      <c r="G144" s="302"/>
      <c r="H144" s="151" t="s">
        <v>416</v>
      </c>
      <c r="I144" s="301" t="s">
        <v>786</v>
      </c>
    </row>
    <row r="145" spans="1:9" ht="15" x14ac:dyDescent="0.25">
      <c r="A145" s="301" t="s">
        <v>731</v>
      </c>
      <c r="B145" s="276" t="s">
        <v>584</v>
      </c>
      <c r="C145" s="301" t="s">
        <v>614</v>
      </c>
      <c r="D145" s="301" t="s">
        <v>615</v>
      </c>
      <c r="E145" s="301" t="s">
        <v>333</v>
      </c>
      <c r="F145" s="151" t="s">
        <v>272</v>
      </c>
      <c r="G145" s="302"/>
      <c r="H145" s="151" t="s">
        <v>416</v>
      </c>
      <c r="I145" s="301" t="s">
        <v>797</v>
      </c>
    </row>
    <row r="146" spans="1:9" ht="15" x14ac:dyDescent="0.25">
      <c r="A146" s="301" t="s">
        <v>1149</v>
      </c>
      <c r="B146" s="276" t="s">
        <v>585</v>
      </c>
      <c r="C146" s="301" t="s">
        <v>1027</v>
      </c>
      <c r="D146" s="301" t="s">
        <v>348</v>
      </c>
      <c r="E146" s="301" t="s">
        <v>323</v>
      </c>
      <c r="F146" s="151" t="s">
        <v>272</v>
      </c>
      <c r="G146" s="302"/>
      <c r="H146" s="151" t="s">
        <v>416</v>
      </c>
      <c r="I146" s="301" t="s">
        <v>1262</v>
      </c>
    </row>
    <row r="147" spans="1:9" ht="15" x14ac:dyDescent="0.25">
      <c r="A147" s="301" t="s">
        <v>1150</v>
      </c>
      <c r="B147" s="276" t="s">
        <v>586</v>
      </c>
      <c r="C147" s="301" t="s">
        <v>1028</v>
      </c>
      <c r="D147" s="301" t="s">
        <v>1029</v>
      </c>
      <c r="E147" s="301" t="s">
        <v>266</v>
      </c>
      <c r="F147" s="151" t="s">
        <v>272</v>
      </c>
      <c r="G147" s="302"/>
      <c r="H147" s="151" t="s">
        <v>416</v>
      </c>
      <c r="I147" s="301" t="s">
        <v>1263</v>
      </c>
    </row>
    <row r="148" spans="1:9" ht="15" x14ac:dyDescent="0.25">
      <c r="A148" s="301" t="s">
        <v>1151</v>
      </c>
      <c r="B148" s="276" t="s">
        <v>587</v>
      </c>
      <c r="C148" s="301" t="s">
        <v>1030</v>
      </c>
      <c r="D148" s="301" t="s">
        <v>338</v>
      </c>
      <c r="E148" s="301" t="s">
        <v>879</v>
      </c>
      <c r="F148" s="151" t="s">
        <v>272</v>
      </c>
      <c r="G148" s="302"/>
      <c r="H148" s="151" t="s">
        <v>416</v>
      </c>
      <c r="I148" s="301" t="s">
        <v>1264</v>
      </c>
    </row>
    <row r="149" spans="1:9" ht="15" x14ac:dyDescent="0.25">
      <c r="A149" s="301" t="s">
        <v>1152</v>
      </c>
      <c r="B149" s="276" t="s">
        <v>589</v>
      </c>
      <c r="C149" s="301" t="s">
        <v>1031</v>
      </c>
      <c r="D149" s="301" t="s">
        <v>543</v>
      </c>
      <c r="E149" s="301" t="s">
        <v>281</v>
      </c>
      <c r="F149" s="151" t="s">
        <v>272</v>
      </c>
      <c r="G149" s="302"/>
      <c r="H149" s="151" t="s">
        <v>416</v>
      </c>
      <c r="I149" s="301" t="s">
        <v>1265</v>
      </c>
    </row>
    <row r="150" spans="1:9" ht="15" x14ac:dyDescent="0.25">
      <c r="A150" s="301" t="s">
        <v>1153</v>
      </c>
      <c r="B150" s="276" t="s">
        <v>590</v>
      </c>
      <c r="C150" s="301" t="s">
        <v>1032</v>
      </c>
      <c r="D150" s="301" t="s">
        <v>1033</v>
      </c>
      <c r="E150" s="301" t="s">
        <v>879</v>
      </c>
      <c r="F150" s="151" t="s">
        <v>272</v>
      </c>
      <c r="G150" s="302"/>
      <c r="H150" s="151" t="s">
        <v>416</v>
      </c>
      <c r="I150" s="301" t="s">
        <v>1266</v>
      </c>
    </row>
    <row r="151" spans="1:9" ht="15" hidden="1" x14ac:dyDescent="0.25">
      <c r="A151" s="276" t="s">
        <v>1154</v>
      </c>
      <c r="B151" s="276" t="s">
        <v>288</v>
      </c>
      <c r="C151" s="276" t="s">
        <v>1034</v>
      </c>
      <c r="D151" s="276" t="s">
        <v>1035</v>
      </c>
      <c r="E151" s="276" t="s">
        <v>352</v>
      </c>
      <c r="F151" s="151" t="s">
        <v>272</v>
      </c>
      <c r="G151" s="302"/>
      <c r="H151" s="151" t="s">
        <v>270</v>
      </c>
      <c r="I151" s="276" t="s">
        <v>1267</v>
      </c>
    </row>
    <row r="152" spans="1:9" ht="15" hidden="1" x14ac:dyDescent="0.25">
      <c r="A152" s="276" t="s">
        <v>1155</v>
      </c>
      <c r="B152" s="276" t="s">
        <v>591</v>
      </c>
      <c r="C152" s="276" t="s">
        <v>1036</v>
      </c>
      <c r="D152" s="276" t="s">
        <v>1037</v>
      </c>
      <c r="E152" s="276" t="s">
        <v>266</v>
      </c>
      <c r="F152" s="151" t="s">
        <v>272</v>
      </c>
      <c r="G152" s="302"/>
      <c r="H152" s="151" t="s">
        <v>270</v>
      </c>
      <c r="I152" s="276" t="s">
        <v>1268</v>
      </c>
    </row>
    <row r="153" spans="1:9" ht="15" x14ac:dyDescent="0.25">
      <c r="A153" s="301" t="s">
        <v>1156</v>
      </c>
      <c r="B153" s="276" t="s">
        <v>592</v>
      </c>
      <c r="C153" s="301" t="s">
        <v>1038</v>
      </c>
      <c r="D153" s="301" t="s">
        <v>388</v>
      </c>
      <c r="E153" s="301" t="s">
        <v>265</v>
      </c>
      <c r="F153" s="151" t="s">
        <v>272</v>
      </c>
      <c r="G153" s="302"/>
      <c r="H153" s="151" t="s">
        <v>416</v>
      </c>
      <c r="I153" s="301" t="s">
        <v>1269</v>
      </c>
    </row>
    <row r="154" spans="1:9" ht="15" x14ac:dyDescent="0.25">
      <c r="A154" s="301" t="s">
        <v>748</v>
      </c>
      <c r="B154" s="276" t="s">
        <v>594</v>
      </c>
      <c r="C154" s="301" t="s">
        <v>667</v>
      </c>
      <c r="D154" s="301" t="s">
        <v>383</v>
      </c>
      <c r="E154" s="301" t="s">
        <v>329</v>
      </c>
      <c r="F154" s="151" t="s">
        <v>272</v>
      </c>
      <c r="G154" s="302"/>
      <c r="H154" s="151" t="s">
        <v>416</v>
      </c>
      <c r="I154" s="301" t="s">
        <v>818</v>
      </c>
    </row>
    <row r="155" spans="1:9" ht="15" x14ac:dyDescent="0.25">
      <c r="A155" s="301" t="s">
        <v>1157</v>
      </c>
      <c r="B155" s="276" t="s">
        <v>595</v>
      </c>
      <c r="C155" s="301" t="s">
        <v>1039</v>
      </c>
      <c r="D155" s="301" t="s">
        <v>1040</v>
      </c>
      <c r="E155" s="301" t="s">
        <v>369</v>
      </c>
      <c r="F155" s="151" t="s">
        <v>272</v>
      </c>
      <c r="G155" s="302"/>
      <c r="H155" s="151" t="s">
        <v>416</v>
      </c>
      <c r="I155" s="301" t="s">
        <v>1270</v>
      </c>
    </row>
    <row r="156" spans="1:9" ht="15" x14ac:dyDescent="0.25">
      <c r="A156" s="301" t="s">
        <v>1158</v>
      </c>
      <c r="B156" s="276" t="s">
        <v>597</v>
      </c>
      <c r="C156" s="301" t="s">
        <v>1041</v>
      </c>
      <c r="D156" s="301" t="s">
        <v>377</v>
      </c>
      <c r="E156" s="301" t="s">
        <v>316</v>
      </c>
      <c r="F156" s="151" t="s">
        <v>272</v>
      </c>
      <c r="G156" s="302"/>
      <c r="H156" s="151" t="s">
        <v>416</v>
      </c>
      <c r="I156" s="301" t="s">
        <v>1271</v>
      </c>
    </row>
    <row r="157" spans="1:9" ht="15" x14ac:dyDescent="0.25">
      <c r="A157" s="301" t="s">
        <v>1159</v>
      </c>
      <c r="B157" s="276" t="s">
        <v>598</v>
      </c>
      <c r="C157" s="301" t="s">
        <v>1042</v>
      </c>
      <c r="D157" s="301" t="s">
        <v>361</v>
      </c>
      <c r="E157" s="301" t="s">
        <v>266</v>
      </c>
      <c r="F157" s="151" t="s">
        <v>272</v>
      </c>
      <c r="G157" s="302"/>
      <c r="H157" s="151" t="s">
        <v>416</v>
      </c>
      <c r="I157" s="301" t="s">
        <v>1272</v>
      </c>
    </row>
    <row r="158" spans="1:9" ht="15" x14ac:dyDescent="0.25">
      <c r="A158" s="301" t="s">
        <v>763</v>
      </c>
      <c r="B158" s="276" t="s">
        <v>599</v>
      </c>
      <c r="C158" s="301" t="s">
        <v>692</v>
      </c>
      <c r="D158" s="301" t="s">
        <v>387</v>
      </c>
      <c r="E158" s="301" t="s">
        <v>391</v>
      </c>
      <c r="F158" s="151" t="s">
        <v>272</v>
      </c>
      <c r="G158" s="302"/>
      <c r="H158" s="151" t="s">
        <v>416</v>
      </c>
      <c r="I158" s="301" t="s">
        <v>833</v>
      </c>
    </row>
    <row r="159" spans="1:9" ht="15" x14ac:dyDescent="0.25">
      <c r="A159" s="301" t="s">
        <v>734</v>
      </c>
      <c r="B159" s="276" t="s">
        <v>600</v>
      </c>
      <c r="C159" s="301" t="s">
        <v>393</v>
      </c>
      <c r="D159" s="301" t="s">
        <v>626</v>
      </c>
      <c r="E159" s="301" t="s">
        <v>266</v>
      </c>
      <c r="F159" s="151" t="s">
        <v>272</v>
      </c>
      <c r="G159" s="302"/>
      <c r="H159" s="151" t="s">
        <v>416</v>
      </c>
      <c r="I159" s="301" t="s">
        <v>800</v>
      </c>
    </row>
    <row r="160" spans="1:9" ht="15" x14ac:dyDescent="0.25">
      <c r="A160" s="301" t="s">
        <v>1160</v>
      </c>
      <c r="B160" s="276" t="s">
        <v>601</v>
      </c>
      <c r="C160" s="301" t="s">
        <v>1043</v>
      </c>
      <c r="D160" s="301" t="s">
        <v>364</v>
      </c>
      <c r="E160" s="301" t="s">
        <v>266</v>
      </c>
      <c r="F160" s="151" t="s">
        <v>272</v>
      </c>
      <c r="G160" s="302"/>
      <c r="H160" s="151" t="s">
        <v>416</v>
      </c>
      <c r="I160" s="301" t="s">
        <v>1273</v>
      </c>
    </row>
    <row r="161" spans="1:9" ht="15" x14ac:dyDescent="0.25">
      <c r="A161" s="301" t="s">
        <v>727</v>
      </c>
      <c r="B161" s="276" t="s">
        <v>602</v>
      </c>
      <c r="C161" s="301" t="s">
        <v>370</v>
      </c>
      <c r="D161" s="301" t="s">
        <v>336</v>
      </c>
      <c r="E161" s="301" t="s">
        <v>311</v>
      </c>
      <c r="F161" s="151" t="s">
        <v>272</v>
      </c>
      <c r="G161" s="302"/>
      <c r="H161" s="151" t="s">
        <v>416</v>
      </c>
      <c r="I161" s="301" t="s">
        <v>793</v>
      </c>
    </row>
    <row r="162" spans="1:9" ht="15" x14ac:dyDescent="0.25">
      <c r="A162" s="301" t="s">
        <v>766</v>
      </c>
      <c r="B162" s="276" t="s">
        <v>603</v>
      </c>
      <c r="C162" s="301" t="s">
        <v>697</v>
      </c>
      <c r="D162" s="301" t="s">
        <v>356</v>
      </c>
      <c r="E162" s="301" t="s">
        <v>267</v>
      </c>
      <c r="F162" s="151" t="s">
        <v>272</v>
      </c>
      <c r="G162" s="302"/>
      <c r="H162" s="151" t="s">
        <v>416</v>
      </c>
      <c r="I162" s="301" t="s">
        <v>837</v>
      </c>
    </row>
    <row r="163" spans="1:9" ht="15" x14ac:dyDescent="0.25">
      <c r="A163" s="301" t="s">
        <v>1161</v>
      </c>
      <c r="B163" s="276" t="s">
        <v>604</v>
      </c>
      <c r="C163" s="301" t="s">
        <v>1044</v>
      </c>
      <c r="D163" s="301" t="s">
        <v>358</v>
      </c>
      <c r="E163" s="301" t="s">
        <v>259</v>
      </c>
      <c r="F163" s="151" t="s">
        <v>272</v>
      </c>
      <c r="G163" s="302"/>
      <c r="H163" s="151" t="s">
        <v>416</v>
      </c>
      <c r="I163" s="301" t="s">
        <v>1274</v>
      </c>
    </row>
    <row r="164" spans="1:9" ht="15" x14ac:dyDescent="0.25">
      <c r="A164" s="301" t="s">
        <v>1162</v>
      </c>
      <c r="B164" s="276" t="s">
        <v>605</v>
      </c>
      <c r="C164" s="301" t="s">
        <v>1045</v>
      </c>
      <c r="D164" s="301" t="s">
        <v>1046</v>
      </c>
      <c r="E164" s="301" t="s">
        <v>329</v>
      </c>
      <c r="F164" s="151" t="s">
        <v>272</v>
      </c>
      <c r="G164" s="302"/>
      <c r="H164" s="151" t="s">
        <v>416</v>
      </c>
      <c r="I164" s="301" t="s">
        <v>1275</v>
      </c>
    </row>
    <row r="165" spans="1:9" ht="15" x14ac:dyDescent="0.25">
      <c r="A165" s="301" t="s">
        <v>765</v>
      </c>
      <c r="B165" s="276" t="s">
        <v>606</v>
      </c>
      <c r="C165" s="301" t="s">
        <v>696</v>
      </c>
      <c r="D165" s="301" t="s">
        <v>368</v>
      </c>
      <c r="E165" s="301" t="s">
        <v>259</v>
      </c>
      <c r="F165" s="151" t="s">
        <v>272</v>
      </c>
      <c r="G165" s="302"/>
      <c r="H165" s="151" t="s">
        <v>416</v>
      </c>
      <c r="I165" s="301" t="s">
        <v>835</v>
      </c>
    </row>
    <row r="166" spans="1:9" ht="15" x14ac:dyDescent="0.25">
      <c r="A166" s="301" t="s">
        <v>1163</v>
      </c>
      <c r="B166" s="276" t="s">
        <v>607</v>
      </c>
      <c r="C166" s="301" t="s">
        <v>1047</v>
      </c>
      <c r="D166" s="301" t="s">
        <v>868</v>
      </c>
      <c r="E166" s="301" t="s">
        <v>1184</v>
      </c>
      <c r="F166" s="151" t="s">
        <v>272</v>
      </c>
      <c r="G166" s="302"/>
      <c r="H166" s="151" t="s">
        <v>416</v>
      </c>
      <c r="I166" s="301" t="s">
        <v>1276</v>
      </c>
    </row>
    <row r="167" spans="1:9" ht="15" x14ac:dyDescent="0.25">
      <c r="A167" s="301" t="s">
        <v>1164</v>
      </c>
      <c r="B167" s="276" t="s">
        <v>608</v>
      </c>
      <c r="C167" s="301" t="s">
        <v>1048</v>
      </c>
      <c r="D167" s="301" t="s">
        <v>353</v>
      </c>
      <c r="E167" s="301" t="s">
        <v>266</v>
      </c>
      <c r="F167" s="151" t="s">
        <v>272</v>
      </c>
      <c r="G167" s="302"/>
      <c r="H167" s="151" t="s">
        <v>416</v>
      </c>
      <c r="I167" s="301" t="s">
        <v>1277</v>
      </c>
    </row>
    <row r="168" spans="1:9" ht="15" x14ac:dyDescent="0.25">
      <c r="A168" s="301" t="s">
        <v>1165</v>
      </c>
      <c r="B168" s="276" t="s">
        <v>609</v>
      </c>
      <c r="C168" s="301" t="s">
        <v>1049</v>
      </c>
      <c r="D168" s="301" t="s">
        <v>623</v>
      </c>
      <c r="E168" s="301" t="s">
        <v>879</v>
      </c>
      <c r="F168" s="151" t="s">
        <v>272</v>
      </c>
      <c r="G168" s="302"/>
      <c r="H168" s="151" t="s">
        <v>416</v>
      </c>
      <c r="I168" s="301" t="s">
        <v>1278</v>
      </c>
    </row>
    <row r="169" spans="1:9" ht="15" x14ac:dyDescent="0.25">
      <c r="A169" s="301" t="s">
        <v>1166</v>
      </c>
      <c r="B169" s="276" t="s">
        <v>610</v>
      </c>
      <c r="C169" s="301" t="s">
        <v>1050</v>
      </c>
      <c r="D169" s="301" t="s">
        <v>649</v>
      </c>
      <c r="E169" s="301" t="s">
        <v>266</v>
      </c>
      <c r="F169" s="151" t="s">
        <v>272</v>
      </c>
      <c r="G169" s="302"/>
      <c r="H169" s="151" t="s">
        <v>416</v>
      </c>
      <c r="I169" s="301" t="s">
        <v>1279</v>
      </c>
    </row>
    <row r="170" spans="1:9" ht="15" x14ac:dyDescent="0.25">
      <c r="A170" s="301" t="s">
        <v>724</v>
      </c>
      <c r="B170" s="276" t="s">
        <v>611</v>
      </c>
      <c r="C170" s="301" t="s">
        <v>557</v>
      </c>
      <c r="D170" s="301" t="s">
        <v>394</v>
      </c>
      <c r="E170" s="301" t="s">
        <v>267</v>
      </c>
      <c r="F170" s="151" t="s">
        <v>272</v>
      </c>
      <c r="G170" s="302"/>
      <c r="H170" s="151" t="s">
        <v>416</v>
      </c>
      <c r="I170" s="301" t="s">
        <v>790</v>
      </c>
    </row>
    <row r="171" spans="1:9" ht="15" x14ac:dyDescent="0.25">
      <c r="A171" s="301" t="s">
        <v>720</v>
      </c>
      <c r="B171" s="276" t="s">
        <v>612</v>
      </c>
      <c r="C171" s="301" t="s">
        <v>527</v>
      </c>
      <c r="D171" s="301" t="s">
        <v>381</v>
      </c>
      <c r="E171" s="301" t="s">
        <v>259</v>
      </c>
      <c r="F171" s="151" t="s">
        <v>272</v>
      </c>
      <c r="G171" s="302"/>
      <c r="H171" s="151" t="s">
        <v>416</v>
      </c>
      <c r="I171" s="301" t="s">
        <v>784</v>
      </c>
    </row>
    <row r="172" spans="1:9" ht="15" x14ac:dyDescent="0.25">
      <c r="A172" s="301" t="s">
        <v>1167</v>
      </c>
      <c r="B172" s="276" t="s">
        <v>613</v>
      </c>
      <c r="C172" s="301" t="s">
        <v>1051</v>
      </c>
      <c r="D172" s="301" t="s">
        <v>327</v>
      </c>
      <c r="E172" s="301" t="s">
        <v>314</v>
      </c>
      <c r="F172" s="151" t="s">
        <v>272</v>
      </c>
      <c r="G172" s="302"/>
      <c r="H172" s="151" t="s">
        <v>416</v>
      </c>
      <c r="I172" s="301" t="s">
        <v>1280</v>
      </c>
    </row>
    <row r="173" spans="1:9" ht="15" x14ac:dyDescent="0.25">
      <c r="A173" s="301" t="s">
        <v>1168</v>
      </c>
      <c r="B173" s="276" t="s">
        <v>616</v>
      </c>
      <c r="C173" s="301" t="s">
        <v>1052</v>
      </c>
      <c r="D173" s="301" t="s">
        <v>356</v>
      </c>
      <c r="E173" s="301" t="s">
        <v>259</v>
      </c>
      <c r="F173" s="151" t="s">
        <v>272</v>
      </c>
      <c r="G173" s="302"/>
      <c r="H173" s="151" t="s">
        <v>416</v>
      </c>
      <c r="I173" s="301" t="s">
        <v>1281</v>
      </c>
    </row>
    <row r="174" spans="1:9" ht="15" x14ac:dyDescent="0.25">
      <c r="A174" s="301" t="s">
        <v>750</v>
      </c>
      <c r="B174" s="276" t="s">
        <v>617</v>
      </c>
      <c r="C174" s="301" t="s">
        <v>668</v>
      </c>
      <c r="D174" s="301" t="s">
        <v>399</v>
      </c>
      <c r="E174" s="301" t="s">
        <v>318</v>
      </c>
      <c r="F174" s="151" t="s">
        <v>272</v>
      </c>
      <c r="G174" s="302"/>
      <c r="H174" s="151" t="s">
        <v>416</v>
      </c>
      <c r="I174" s="301" t="s">
        <v>820</v>
      </c>
    </row>
    <row r="175" spans="1:9" ht="15" x14ac:dyDescent="0.25">
      <c r="A175" s="301" t="s">
        <v>1169</v>
      </c>
      <c r="B175" s="276" t="s">
        <v>618</v>
      </c>
      <c r="C175" s="301" t="s">
        <v>1053</v>
      </c>
      <c r="D175" s="301" t="s">
        <v>1054</v>
      </c>
      <c r="E175" s="301" t="s">
        <v>266</v>
      </c>
      <c r="F175" s="151" t="s">
        <v>272</v>
      </c>
      <c r="G175" s="302"/>
      <c r="H175" s="151" t="s">
        <v>416</v>
      </c>
      <c r="I175" s="301" t="s">
        <v>1282</v>
      </c>
    </row>
    <row r="176" spans="1:9" ht="15" x14ac:dyDescent="0.25">
      <c r="A176" s="301" t="s">
        <v>1170</v>
      </c>
      <c r="B176" s="276" t="s">
        <v>619</v>
      </c>
      <c r="C176" s="301" t="s">
        <v>1055</v>
      </c>
      <c r="D176" s="301" t="s">
        <v>438</v>
      </c>
      <c r="E176" s="301" t="s">
        <v>312</v>
      </c>
      <c r="F176" s="151" t="s">
        <v>272</v>
      </c>
      <c r="G176" s="302"/>
      <c r="H176" s="151" t="s">
        <v>416</v>
      </c>
      <c r="I176" s="301" t="s">
        <v>1283</v>
      </c>
    </row>
    <row r="177" spans="1:9" ht="15" x14ac:dyDescent="0.25">
      <c r="A177" s="301" t="s">
        <v>1171</v>
      </c>
      <c r="B177" s="276" t="s">
        <v>620</v>
      </c>
      <c r="C177" s="301" t="s">
        <v>465</v>
      </c>
      <c r="D177" s="301" t="s">
        <v>1056</v>
      </c>
      <c r="E177" s="301" t="s">
        <v>369</v>
      </c>
      <c r="F177" s="151" t="s">
        <v>272</v>
      </c>
      <c r="G177" s="302"/>
      <c r="H177" s="151" t="s">
        <v>416</v>
      </c>
      <c r="I177" s="301" t="s">
        <v>1284</v>
      </c>
    </row>
    <row r="178" spans="1:9" ht="15" x14ac:dyDescent="0.25">
      <c r="A178" s="301" t="s">
        <v>726</v>
      </c>
      <c r="B178" s="276" t="s">
        <v>621</v>
      </c>
      <c r="C178" s="301" t="s">
        <v>574</v>
      </c>
      <c r="D178" s="301" t="s">
        <v>395</v>
      </c>
      <c r="E178" s="301" t="s">
        <v>266</v>
      </c>
      <c r="F178" s="151" t="s">
        <v>272</v>
      </c>
      <c r="G178" s="302"/>
      <c r="H178" s="151" t="s">
        <v>416</v>
      </c>
      <c r="I178" s="301" t="s">
        <v>792</v>
      </c>
    </row>
    <row r="179" spans="1:9" ht="15" x14ac:dyDescent="0.25">
      <c r="A179" s="301" t="s">
        <v>1172</v>
      </c>
      <c r="B179" s="276" t="s">
        <v>624</v>
      </c>
      <c r="C179" s="301" t="s">
        <v>1057</v>
      </c>
      <c r="D179" s="301" t="s">
        <v>1058</v>
      </c>
      <c r="E179" s="301" t="s">
        <v>325</v>
      </c>
      <c r="F179" s="151" t="s">
        <v>272</v>
      </c>
      <c r="G179" s="302"/>
      <c r="H179" s="151" t="s">
        <v>416</v>
      </c>
      <c r="I179" s="301" t="s">
        <v>1285</v>
      </c>
    </row>
    <row r="180" spans="1:9" ht="15" x14ac:dyDescent="0.25">
      <c r="A180" s="301" t="s">
        <v>1173</v>
      </c>
      <c r="B180" s="276" t="s">
        <v>625</v>
      </c>
      <c r="C180" s="301" t="s">
        <v>1059</v>
      </c>
      <c r="D180" s="301" t="s">
        <v>1060</v>
      </c>
      <c r="E180" s="301" t="s">
        <v>266</v>
      </c>
      <c r="F180" s="151" t="s">
        <v>272</v>
      </c>
      <c r="G180" s="302"/>
      <c r="H180" s="151" t="s">
        <v>416</v>
      </c>
      <c r="I180" s="301" t="s">
        <v>1286</v>
      </c>
    </row>
    <row r="181" spans="1:9" ht="15" x14ac:dyDescent="0.25">
      <c r="A181" s="301" t="s">
        <v>1174</v>
      </c>
      <c r="B181" s="276" t="s">
        <v>627</v>
      </c>
      <c r="C181" s="301" t="s">
        <v>1061</v>
      </c>
      <c r="D181" s="301" t="s">
        <v>1062</v>
      </c>
      <c r="E181" s="301" t="s">
        <v>322</v>
      </c>
      <c r="F181" s="151" t="s">
        <v>272</v>
      </c>
      <c r="G181" s="302"/>
      <c r="H181" s="151" t="s">
        <v>416</v>
      </c>
      <c r="I181" s="301" t="s">
        <v>1287</v>
      </c>
    </row>
    <row r="182" spans="1:9" ht="15" x14ac:dyDescent="0.25">
      <c r="A182" s="301" t="s">
        <v>1175</v>
      </c>
      <c r="B182" s="276" t="s">
        <v>629</v>
      </c>
      <c r="C182" s="301" t="s">
        <v>1063</v>
      </c>
      <c r="D182" s="301" t="s">
        <v>1064</v>
      </c>
      <c r="E182" s="301" t="s">
        <v>318</v>
      </c>
      <c r="F182" s="151" t="s">
        <v>272</v>
      </c>
      <c r="G182" s="302"/>
      <c r="H182" s="151" t="s">
        <v>416</v>
      </c>
      <c r="I182" s="301" t="s">
        <v>1288</v>
      </c>
    </row>
    <row r="183" spans="1:9" ht="15" x14ac:dyDescent="0.25">
      <c r="A183" s="301" t="s">
        <v>764</v>
      </c>
      <c r="B183" s="276" t="s">
        <v>630</v>
      </c>
      <c r="C183" s="301" t="s">
        <v>694</v>
      </c>
      <c r="D183" s="301" t="s">
        <v>695</v>
      </c>
      <c r="E183" s="301" t="s">
        <v>267</v>
      </c>
      <c r="F183" s="151" t="s">
        <v>272</v>
      </c>
      <c r="G183" s="302"/>
      <c r="H183" s="151" t="s">
        <v>416</v>
      </c>
      <c r="I183" s="301" t="s">
        <v>834</v>
      </c>
    </row>
    <row r="184" spans="1:9" ht="15" x14ac:dyDescent="0.25">
      <c r="A184" s="301" t="s">
        <v>730</v>
      </c>
      <c r="B184" s="276" t="s">
        <v>632</v>
      </c>
      <c r="C184" s="301" t="s">
        <v>386</v>
      </c>
      <c r="D184" s="301" t="s">
        <v>389</v>
      </c>
      <c r="E184" s="301" t="s">
        <v>879</v>
      </c>
      <c r="F184" s="151" t="s">
        <v>272</v>
      </c>
      <c r="G184" s="302"/>
      <c r="H184" s="151" t="s">
        <v>416</v>
      </c>
      <c r="I184" s="301" t="s">
        <v>796</v>
      </c>
    </row>
    <row r="185" spans="1:9" ht="15" x14ac:dyDescent="0.25">
      <c r="A185" s="301" t="s">
        <v>1176</v>
      </c>
      <c r="B185" s="276" t="s">
        <v>633</v>
      </c>
      <c r="C185" s="301" t="s">
        <v>1065</v>
      </c>
      <c r="D185" s="301" t="s">
        <v>336</v>
      </c>
      <c r="E185" s="301" t="s">
        <v>332</v>
      </c>
      <c r="F185" s="151" t="s">
        <v>272</v>
      </c>
      <c r="G185" s="302"/>
      <c r="H185" s="151" t="s">
        <v>416</v>
      </c>
      <c r="I185" s="301" t="s">
        <v>1289</v>
      </c>
    </row>
    <row r="186" spans="1:9" ht="15" x14ac:dyDescent="0.25">
      <c r="A186" s="301" t="s">
        <v>733</v>
      </c>
      <c r="B186" s="276" t="s">
        <v>635</v>
      </c>
      <c r="C186" s="301" t="s">
        <v>622</v>
      </c>
      <c r="D186" s="301" t="s">
        <v>623</v>
      </c>
      <c r="E186" s="301" t="s">
        <v>333</v>
      </c>
      <c r="F186" s="151" t="s">
        <v>272</v>
      </c>
      <c r="G186" s="302"/>
      <c r="H186" s="151" t="s">
        <v>416</v>
      </c>
      <c r="I186" s="301" t="s">
        <v>799</v>
      </c>
    </row>
    <row r="187" spans="1:9" ht="15" x14ac:dyDescent="0.25">
      <c r="A187" s="301" t="s">
        <v>1177</v>
      </c>
      <c r="B187" s="276" t="s">
        <v>636</v>
      </c>
      <c r="C187" s="301" t="s">
        <v>1066</v>
      </c>
      <c r="D187" s="301" t="s">
        <v>324</v>
      </c>
      <c r="E187" s="301" t="s">
        <v>333</v>
      </c>
      <c r="F187" s="151" t="s">
        <v>272</v>
      </c>
      <c r="G187" s="302"/>
      <c r="H187" s="151" t="s">
        <v>416</v>
      </c>
      <c r="I187" s="301" t="s">
        <v>1290</v>
      </c>
    </row>
    <row r="188" spans="1:9" ht="15" x14ac:dyDescent="0.25">
      <c r="A188" s="301" t="s">
        <v>1178</v>
      </c>
      <c r="B188" s="276" t="s">
        <v>637</v>
      </c>
      <c r="C188" s="301" t="s">
        <v>1067</v>
      </c>
      <c r="D188" s="301" t="s">
        <v>1068</v>
      </c>
      <c r="E188" s="301" t="s">
        <v>281</v>
      </c>
      <c r="F188" s="151" t="s">
        <v>272</v>
      </c>
      <c r="G188" s="302"/>
      <c r="H188" s="151" t="s">
        <v>416</v>
      </c>
      <c r="I188" s="301" t="s">
        <v>1291</v>
      </c>
    </row>
    <row r="189" spans="1:9" ht="15" hidden="1" x14ac:dyDescent="0.25">
      <c r="A189" s="276" t="s">
        <v>1179</v>
      </c>
      <c r="B189" s="276" t="s">
        <v>638</v>
      </c>
      <c r="C189" s="276" t="s">
        <v>1069</v>
      </c>
      <c r="D189" s="276" t="s">
        <v>310</v>
      </c>
      <c r="E189" s="276" t="s">
        <v>267</v>
      </c>
      <c r="F189" s="151" t="s">
        <v>272</v>
      </c>
      <c r="G189" s="302"/>
      <c r="H189" s="151" t="s">
        <v>270</v>
      </c>
      <c r="I189" s="276" t="s">
        <v>1292</v>
      </c>
    </row>
    <row r="190" spans="1:9" ht="15" x14ac:dyDescent="0.25">
      <c r="A190" s="301" t="s">
        <v>1179</v>
      </c>
      <c r="B190" s="301" t="s">
        <v>1293</v>
      </c>
      <c r="C190" s="301" t="s">
        <v>1069</v>
      </c>
      <c r="D190" s="301" t="s">
        <v>310</v>
      </c>
      <c r="E190" s="303" t="str">
        <f>"VC MONTIGNY BRETONNEUX"</f>
        <v>VC MONTIGNY BRETONNEUX</v>
      </c>
      <c r="F190" s="151" t="s">
        <v>272</v>
      </c>
      <c r="G190" s="302"/>
      <c r="H190" s="151" t="s">
        <v>416</v>
      </c>
      <c r="I190" s="303" t="str">
        <f>"20260254924"</f>
        <v>20260254924</v>
      </c>
    </row>
    <row r="191" spans="1:9" ht="15" x14ac:dyDescent="0.25">
      <c r="A191" s="276"/>
      <c r="B191" s="276"/>
      <c r="C191" s="276"/>
      <c r="D191" s="276"/>
      <c r="E191" s="276"/>
      <c r="F191" s="151"/>
      <c r="G191" s="302"/>
      <c r="H191" s="151"/>
      <c r="I191" s="276"/>
    </row>
    <row r="192" spans="1:9" ht="15" hidden="1" x14ac:dyDescent="0.25">
      <c r="A192" s="276" t="s">
        <v>737</v>
      </c>
      <c r="B192" s="276" t="s">
        <v>639</v>
      </c>
      <c r="C192" s="276" t="s">
        <v>640</v>
      </c>
      <c r="D192" s="276" t="s">
        <v>641</v>
      </c>
      <c r="E192" s="276" t="s">
        <v>281</v>
      </c>
      <c r="F192" s="151" t="s">
        <v>272</v>
      </c>
      <c r="G192" s="302"/>
      <c r="H192" s="151" t="s">
        <v>270</v>
      </c>
      <c r="I192" s="276" t="s">
        <v>804</v>
      </c>
    </row>
    <row r="193" spans="1:9" ht="15" x14ac:dyDescent="0.25">
      <c r="A193" s="276"/>
      <c r="B193" s="276"/>
      <c r="C193" s="276"/>
      <c r="D193" s="276"/>
      <c r="E193" s="276"/>
      <c r="F193" s="151"/>
      <c r="G193" s="302"/>
      <c r="H193" s="151"/>
      <c r="I193" s="276"/>
    </row>
    <row r="194" spans="1:9" ht="15" x14ac:dyDescent="0.25">
      <c r="A194" s="276"/>
      <c r="B194" s="276"/>
      <c r="C194" s="276"/>
      <c r="D194" s="276"/>
      <c r="E194" s="276"/>
      <c r="F194" s="151"/>
      <c r="G194" s="302"/>
      <c r="H194" s="151"/>
      <c r="I194" s="276"/>
    </row>
    <row r="195" spans="1:9" ht="15" x14ac:dyDescent="0.25">
      <c r="A195" s="276"/>
      <c r="B195" s="276"/>
      <c r="C195" s="276"/>
      <c r="D195" s="276"/>
      <c r="E195" s="276"/>
      <c r="F195" s="151"/>
      <c r="G195" s="302"/>
      <c r="H195" s="151"/>
      <c r="I195" s="276"/>
    </row>
    <row r="196" spans="1:9" ht="15" x14ac:dyDescent="0.25">
      <c r="A196" s="276"/>
      <c r="B196" s="276"/>
      <c r="C196" s="276"/>
      <c r="D196" s="276"/>
      <c r="E196" s="276"/>
      <c r="F196" s="151"/>
      <c r="G196" s="302"/>
      <c r="H196" s="151"/>
      <c r="I196" s="276"/>
    </row>
    <row r="197" spans="1:9" ht="15" x14ac:dyDescent="0.25">
      <c r="A197" s="276"/>
      <c r="B197" s="276"/>
      <c r="C197" s="276"/>
      <c r="D197" s="276"/>
      <c r="E197" s="276"/>
      <c r="F197" s="151"/>
      <c r="G197" s="302"/>
      <c r="H197" s="151"/>
      <c r="I197" s="276"/>
    </row>
    <row r="198" spans="1:9" ht="15" hidden="1" x14ac:dyDescent="0.25">
      <c r="A198" s="276" t="s">
        <v>738</v>
      </c>
      <c r="B198" s="276" t="s">
        <v>643</v>
      </c>
      <c r="C198" s="276" t="s">
        <v>644</v>
      </c>
      <c r="D198" s="276" t="s">
        <v>645</v>
      </c>
      <c r="E198" s="276" t="s">
        <v>701</v>
      </c>
      <c r="F198" s="151" t="s">
        <v>272</v>
      </c>
      <c r="G198" s="302"/>
      <c r="H198" s="151" t="s">
        <v>270</v>
      </c>
      <c r="I198" s="276" t="s">
        <v>806</v>
      </c>
    </row>
    <row r="199" spans="1:9" ht="15" x14ac:dyDescent="0.25">
      <c r="A199" s="276"/>
      <c r="B199" s="276"/>
      <c r="C199" s="276"/>
      <c r="D199" s="276"/>
      <c r="E199" s="276"/>
      <c r="F199" s="151"/>
      <c r="G199" s="302"/>
      <c r="H199" s="151"/>
      <c r="I199" s="276"/>
    </row>
    <row r="200" spans="1:9" ht="15" x14ac:dyDescent="0.25">
      <c r="A200" s="276"/>
      <c r="B200" s="276"/>
      <c r="C200" s="276"/>
      <c r="D200" s="276"/>
      <c r="E200" s="276"/>
      <c r="F200" s="151"/>
      <c r="G200" s="302"/>
      <c r="H200" s="151"/>
      <c r="I200" s="276"/>
    </row>
    <row r="201" spans="1:9" ht="15" hidden="1" x14ac:dyDescent="0.25">
      <c r="A201" s="276" t="s">
        <v>285</v>
      </c>
      <c r="B201" s="276" t="s">
        <v>286</v>
      </c>
      <c r="C201" s="276" t="s">
        <v>283</v>
      </c>
      <c r="D201" s="276" t="s">
        <v>284</v>
      </c>
      <c r="E201" s="276" t="s">
        <v>265</v>
      </c>
      <c r="F201" s="151" t="s">
        <v>272</v>
      </c>
      <c r="G201" s="302"/>
      <c r="H201" s="151" t="s">
        <v>270</v>
      </c>
      <c r="I201" s="276" t="s">
        <v>807</v>
      </c>
    </row>
    <row r="202" spans="1:9" ht="15" x14ac:dyDescent="0.25">
      <c r="A202" s="276"/>
      <c r="B202" s="276"/>
      <c r="C202" s="276"/>
      <c r="D202" s="276"/>
      <c r="E202" s="276"/>
      <c r="F202" s="151"/>
      <c r="G202" s="302"/>
      <c r="H202" s="151"/>
      <c r="I202" s="276"/>
    </row>
    <row r="203" spans="1:9" ht="15" x14ac:dyDescent="0.25">
      <c r="A203" s="276"/>
      <c r="B203" s="276"/>
      <c r="C203" s="276"/>
      <c r="D203" s="276"/>
      <c r="E203" s="276"/>
      <c r="F203" s="151"/>
      <c r="G203" s="302"/>
      <c r="H203" s="151"/>
      <c r="I203" s="276"/>
    </row>
    <row r="204" spans="1:9" ht="15" x14ac:dyDescent="0.25">
      <c r="A204" s="276"/>
      <c r="B204" s="276"/>
      <c r="C204" s="276"/>
      <c r="D204" s="276"/>
      <c r="E204" s="276"/>
      <c r="F204" s="151"/>
      <c r="G204" s="302"/>
      <c r="H204" s="151"/>
      <c r="I204" s="276"/>
    </row>
    <row r="205" spans="1:9" ht="15" x14ac:dyDescent="0.25">
      <c r="A205" s="276"/>
      <c r="B205" s="276"/>
      <c r="C205" s="276"/>
      <c r="D205" s="276"/>
      <c r="E205" s="276"/>
      <c r="F205" s="151"/>
      <c r="G205" s="302"/>
      <c r="H205" s="151"/>
      <c r="I205" s="276"/>
    </row>
    <row r="206" spans="1:9" ht="15" x14ac:dyDescent="0.25">
      <c r="A206" s="276"/>
      <c r="B206" s="276"/>
      <c r="C206" s="276"/>
      <c r="D206" s="276"/>
      <c r="E206" s="276"/>
      <c r="F206" s="151"/>
      <c r="G206" s="302"/>
      <c r="H206" s="151"/>
      <c r="I206" s="276"/>
    </row>
    <row r="207" spans="1:9" ht="15" x14ac:dyDescent="0.25">
      <c r="A207" s="276"/>
      <c r="B207" s="276"/>
      <c r="C207" s="276"/>
      <c r="D207" s="276"/>
      <c r="E207" s="276"/>
      <c r="F207" s="151"/>
      <c r="G207" s="302"/>
      <c r="H207" s="151"/>
      <c r="I207" s="276"/>
    </row>
    <row r="208" spans="1:9" ht="15" x14ac:dyDescent="0.25">
      <c r="A208" s="276"/>
      <c r="B208" s="276"/>
      <c r="C208" s="276"/>
      <c r="D208" s="276"/>
      <c r="E208" s="276"/>
      <c r="F208" s="151"/>
      <c r="G208" s="302"/>
      <c r="H208" s="151"/>
      <c r="I208" s="276"/>
    </row>
    <row r="209" spans="1:9" ht="15" x14ac:dyDescent="0.25">
      <c r="A209" s="276"/>
      <c r="B209" s="276"/>
      <c r="C209" s="276"/>
      <c r="D209" s="276"/>
      <c r="E209" s="276"/>
      <c r="F209" s="151"/>
      <c r="G209" s="302"/>
      <c r="H209" s="151"/>
      <c r="I209" s="276"/>
    </row>
    <row r="210" spans="1:9" ht="15" x14ac:dyDescent="0.25">
      <c r="A210" s="276"/>
      <c r="B210" s="276"/>
      <c r="C210" s="276"/>
      <c r="D210" s="276"/>
      <c r="E210" s="276"/>
      <c r="F210" s="151"/>
      <c r="G210" s="302"/>
      <c r="H210" s="151"/>
      <c r="I210" s="276"/>
    </row>
    <row r="211" spans="1:9" ht="15" x14ac:dyDescent="0.25">
      <c r="A211" s="276"/>
      <c r="B211" s="276"/>
      <c r="C211" s="276"/>
      <c r="D211" s="276"/>
      <c r="E211" s="276"/>
      <c r="F211" s="151"/>
      <c r="G211" s="302"/>
      <c r="H211" s="151"/>
      <c r="I211" s="276"/>
    </row>
    <row r="212" spans="1:9" ht="15" x14ac:dyDescent="0.25">
      <c r="A212" s="276"/>
      <c r="B212" s="276"/>
      <c r="C212" s="276"/>
      <c r="D212" s="276"/>
      <c r="E212" s="276"/>
      <c r="F212" s="151"/>
      <c r="G212" s="302"/>
      <c r="H212" s="151"/>
      <c r="I212" s="276"/>
    </row>
    <row r="213" spans="1:9" ht="15" x14ac:dyDescent="0.25">
      <c r="A213" s="276"/>
      <c r="B213" s="276"/>
      <c r="C213" s="276"/>
      <c r="D213" s="276"/>
      <c r="E213" s="276"/>
      <c r="F213" s="151"/>
      <c r="G213" s="302"/>
      <c r="H213" s="151"/>
      <c r="I213" s="276"/>
    </row>
    <row r="214" spans="1:9" ht="15" x14ac:dyDescent="0.25">
      <c r="A214" s="276"/>
      <c r="B214" s="276"/>
      <c r="C214" s="276"/>
      <c r="D214" s="276"/>
      <c r="E214" s="276"/>
      <c r="F214" s="151"/>
      <c r="G214" s="302"/>
      <c r="H214" s="151"/>
      <c r="I214" s="276"/>
    </row>
    <row r="215" spans="1:9" ht="15" hidden="1" x14ac:dyDescent="0.25">
      <c r="A215" s="276" t="s">
        <v>742</v>
      </c>
      <c r="B215" s="276" t="s">
        <v>652</v>
      </c>
      <c r="C215" s="276" t="s">
        <v>653</v>
      </c>
      <c r="D215" s="276" t="s">
        <v>654</v>
      </c>
      <c r="E215" s="276" t="s">
        <v>375</v>
      </c>
      <c r="F215" s="151" t="s">
        <v>272</v>
      </c>
      <c r="G215" s="302"/>
      <c r="H215" s="151" t="s">
        <v>270</v>
      </c>
      <c r="I215" s="276" t="s">
        <v>811</v>
      </c>
    </row>
    <row r="216" spans="1:9" ht="15" x14ac:dyDescent="0.25">
      <c r="A216" s="276"/>
      <c r="B216" s="276"/>
      <c r="C216" s="276"/>
      <c r="D216" s="276"/>
      <c r="E216" s="276"/>
      <c r="F216" s="151"/>
      <c r="G216" s="302"/>
      <c r="H216" s="151"/>
      <c r="I216" s="276"/>
    </row>
    <row r="217" spans="1:9" ht="15" x14ac:dyDescent="0.25">
      <c r="A217" s="276"/>
      <c r="B217" s="276"/>
      <c r="C217" s="276"/>
      <c r="D217" s="276"/>
      <c r="E217" s="276"/>
      <c r="F217" s="151"/>
      <c r="G217" s="302"/>
      <c r="H217" s="151"/>
      <c r="I217" s="276"/>
    </row>
    <row r="218" spans="1:9" ht="15" x14ac:dyDescent="0.25">
      <c r="A218" s="276"/>
      <c r="B218" s="276"/>
      <c r="C218" s="276"/>
      <c r="D218" s="276"/>
      <c r="E218" s="276"/>
      <c r="F218" s="151"/>
      <c r="G218" s="302"/>
      <c r="H218" s="151"/>
      <c r="I218" s="276"/>
    </row>
    <row r="219" spans="1:9" ht="15" x14ac:dyDescent="0.25">
      <c r="A219" s="276"/>
      <c r="B219" s="276"/>
      <c r="C219" s="276"/>
      <c r="D219" s="276"/>
      <c r="E219" s="276"/>
      <c r="F219" s="151"/>
      <c r="G219" s="302"/>
      <c r="H219" s="151"/>
      <c r="I219" s="276"/>
    </row>
    <row r="220" spans="1:9" ht="15" x14ac:dyDescent="0.25">
      <c r="A220" s="276"/>
      <c r="B220" s="276"/>
      <c r="C220" s="276"/>
      <c r="D220" s="276"/>
      <c r="E220" s="276"/>
      <c r="F220" s="151"/>
      <c r="G220" s="302"/>
      <c r="H220" s="151"/>
      <c r="I220" s="276"/>
    </row>
    <row r="221" spans="1:9" ht="15" x14ac:dyDescent="0.25">
      <c r="A221" s="276"/>
      <c r="B221" s="276"/>
      <c r="C221" s="276"/>
      <c r="D221" s="276"/>
      <c r="E221" s="276"/>
      <c r="F221" s="151"/>
      <c r="G221" s="302"/>
      <c r="H221" s="151"/>
      <c r="I221" s="276"/>
    </row>
    <row r="222" spans="1:9" ht="15" x14ac:dyDescent="0.25">
      <c r="A222" s="276"/>
      <c r="B222" s="276"/>
      <c r="C222" s="276"/>
      <c r="D222" s="276"/>
      <c r="E222" s="276"/>
      <c r="F222" s="151"/>
      <c r="G222" s="302"/>
      <c r="H222" s="151"/>
      <c r="I222" s="276"/>
    </row>
    <row r="223" spans="1:9" ht="15" x14ac:dyDescent="0.25">
      <c r="A223" s="276"/>
      <c r="B223" s="276"/>
      <c r="C223" s="276"/>
      <c r="D223" s="276"/>
      <c r="E223" s="276"/>
      <c r="F223" s="151"/>
      <c r="G223" s="302"/>
      <c r="H223" s="151"/>
      <c r="I223" s="276"/>
    </row>
    <row r="224" spans="1:9" ht="15" x14ac:dyDescent="0.25">
      <c r="A224" s="276"/>
      <c r="B224" s="276"/>
      <c r="C224" s="276"/>
      <c r="D224" s="276"/>
      <c r="E224" s="276"/>
      <c r="F224" s="151"/>
      <c r="G224" s="302"/>
      <c r="H224" s="151"/>
      <c r="I224" s="276"/>
    </row>
    <row r="225" spans="1:9" ht="15" x14ac:dyDescent="0.25">
      <c r="A225" s="276"/>
      <c r="B225" s="276"/>
      <c r="C225" s="276"/>
      <c r="D225" s="276"/>
      <c r="E225" s="276"/>
      <c r="F225" s="151"/>
      <c r="G225" s="302"/>
      <c r="H225" s="151"/>
      <c r="I225" s="276"/>
    </row>
    <row r="226" spans="1:9" ht="15" hidden="1" x14ac:dyDescent="0.25">
      <c r="A226" s="276" t="s">
        <v>746</v>
      </c>
      <c r="B226" s="276" t="s">
        <v>661</v>
      </c>
      <c r="C226" s="276" t="s">
        <v>662</v>
      </c>
      <c r="D226" s="276" t="s">
        <v>663</v>
      </c>
      <c r="E226" s="276" t="s">
        <v>322</v>
      </c>
      <c r="F226" s="151" t="s">
        <v>272</v>
      </c>
      <c r="G226" s="302"/>
      <c r="H226" s="151" t="s">
        <v>270</v>
      </c>
      <c r="I226" s="276" t="s">
        <v>815</v>
      </c>
    </row>
    <row r="227" spans="1:9" ht="15" x14ac:dyDescent="0.25">
      <c r="A227" s="276"/>
      <c r="B227" s="276"/>
      <c r="C227" s="276"/>
      <c r="D227" s="276"/>
      <c r="E227" s="276"/>
      <c r="F227" s="151"/>
      <c r="G227" s="302"/>
      <c r="H227" s="151"/>
      <c r="I227" s="276"/>
    </row>
    <row r="228" spans="1:9" ht="15" hidden="1" x14ac:dyDescent="0.25">
      <c r="A228" s="276" t="s">
        <v>297</v>
      </c>
      <c r="B228" s="276" t="s">
        <v>299</v>
      </c>
      <c r="C228" s="276" t="s">
        <v>295</v>
      </c>
      <c r="D228" s="276" t="s">
        <v>296</v>
      </c>
      <c r="E228" s="276" t="s">
        <v>298</v>
      </c>
      <c r="F228" s="151" t="s">
        <v>272</v>
      </c>
      <c r="G228" s="302"/>
      <c r="H228" s="151" t="s">
        <v>270</v>
      </c>
      <c r="I228" s="276" t="s">
        <v>816</v>
      </c>
    </row>
    <row r="229" spans="1:9" ht="15" hidden="1" x14ac:dyDescent="0.25">
      <c r="A229" s="276" t="s">
        <v>747</v>
      </c>
      <c r="B229" s="276" t="s">
        <v>664</v>
      </c>
      <c r="C229" s="276" t="s">
        <v>665</v>
      </c>
      <c r="D229" s="276" t="s">
        <v>666</v>
      </c>
      <c r="E229" s="276" t="s">
        <v>311</v>
      </c>
      <c r="F229" s="151" t="s">
        <v>272</v>
      </c>
      <c r="G229" s="302"/>
      <c r="H229" s="151" t="s">
        <v>270</v>
      </c>
      <c r="I229" s="276" t="s">
        <v>817</v>
      </c>
    </row>
    <row r="230" spans="1:9" ht="15" x14ac:dyDescent="0.25">
      <c r="A230" s="276"/>
      <c r="B230" s="276"/>
      <c r="C230" s="276"/>
      <c r="D230" s="276"/>
      <c r="E230" s="276"/>
      <c r="F230" s="151"/>
      <c r="G230" s="302"/>
      <c r="H230" s="151"/>
      <c r="I230" s="276"/>
    </row>
    <row r="231" spans="1:9" ht="15" x14ac:dyDescent="0.25">
      <c r="A231" s="276"/>
      <c r="B231" s="276"/>
      <c r="C231" s="276"/>
      <c r="D231" s="276"/>
      <c r="E231" s="276"/>
      <c r="F231" s="151"/>
      <c r="G231" s="302"/>
      <c r="H231" s="151"/>
      <c r="I231" s="276"/>
    </row>
    <row r="232" spans="1:9" ht="15" x14ac:dyDescent="0.25">
      <c r="A232" s="276"/>
      <c r="B232" s="276"/>
      <c r="C232" s="276"/>
      <c r="D232" s="276"/>
      <c r="E232" s="276"/>
      <c r="F232" s="151"/>
      <c r="G232" s="302"/>
      <c r="H232" s="151"/>
      <c r="I232" s="276"/>
    </row>
    <row r="233" spans="1:9" ht="15" x14ac:dyDescent="0.25">
      <c r="A233" s="276"/>
      <c r="B233" s="276"/>
      <c r="C233" s="276"/>
      <c r="D233" s="276"/>
      <c r="E233" s="276"/>
      <c r="F233" s="151"/>
      <c r="G233" s="302"/>
      <c r="H233" s="151"/>
      <c r="I233" s="276"/>
    </row>
    <row r="234" spans="1:9" ht="15" x14ac:dyDescent="0.25">
      <c r="A234" s="276"/>
      <c r="B234" s="276"/>
      <c r="C234" s="276"/>
      <c r="D234" s="276"/>
      <c r="E234" s="276"/>
      <c r="F234" s="151"/>
      <c r="G234" s="302"/>
      <c r="H234" s="151"/>
      <c r="I234" s="276"/>
    </row>
    <row r="235" spans="1:9" ht="15" x14ac:dyDescent="0.25">
      <c r="A235" s="276"/>
      <c r="B235" s="276"/>
      <c r="C235" s="276"/>
      <c r="D235" s="276"/>
      <c r="E235" s="276"/>
      <c r="F235" s="151"/>
      <c r="G235" s="302"/>
      <c r="H235" s="151"/>
      <c r="I235" s="276"/>
    </row>
    <row r="236" spans="1:9" ht="15" x14ac:dyDescent="0.25">
      <c r="A236" s="276"/>
      <c r="B236" s="276"/>
      <c r="C236" s="276"/>
      <c r="D236" s="276"/>
      <c r="E236" s="276"/>
      <c r="F236" s="151"/>
      <c r="G236" s="302"/>
      <c r="H236" s="151"/>
      <c r="I236" s="276"/>
    </row>
    <row r="237" spans="1:9" ht="15" x14ac:dyDescent="0.25">
      <c r="A237" s="276"/>
      <c r="B237" s="276"/>
      <c r="C237" s="276"/>
      <c r="D237" s="276"/>
      <c r="E237" s="276"/>
      <c r="F237" s="151"/>
      <c r="G237" s="302"/>
      <c r="H237" s="151"/>
      <c r="I237" s="276"/>
    </row>
    <row r="238" spans="1:9" ht="15" x14ac:dyDescent="0.25">
      <c r="A238" s="276"/>
      <c r="B238" s="276"/>
      <c r="C238" s="276"/>
      <c r="D238" s="276"/>
      <c r="E238" s="276"/>
      <c r="F238" s="151"/>
      <c r="G238" s="302"/>
      <c r="H238" s="151"/>
      <c r="I238" s="276"/>
    </row>
    <row r="239" spans="1:9" ht="15" x14ac:dyDescent="0.25">
      <c r="A239" s="276"/>
      <c r="B239" s="276"/>
      <c r="C239" s="276"/>
      <c r="D239" s="276"/>
      <c r="E239" s="276"/>
      <c r="F239" s="151"/>
      <c r="G239" s="302"/>
      <c r="H239" s="151"/>
      <c r="I239" s="276"/>
    </row>
    <row r="240" spans="1:9" ht="15" x14ac:dyDescent="0.25">
      <c r="A240" s="276"/>
      <c r="B240" s="276"/>
      <c r="C240" s="276"/>
      <c r="D240" s="276"/>
      <c r="E240" s="276"/>
      <c r="F240" s="151"/>
      <c r="G240" s="302"/>
      <c r="H240" s="151"/>
      <c r="I240" s="276"/>
    </row>
    <row r="241" spans="1:9" ht="15" x14ac:dyDescent="0.25">
      <c r="A241" s="276"/>
      <c r="B241" s="276"/>
      <c r="C241" s="276"/>
      <c r="D241" s="276"/>
      <c r="E241" s="276"/>
      <c r="F241" s="151"/>
      <c r="G241" s="302"/>
      <c r="H241" s="151"/>
      <c r="I241" s="276"/>
    </row>
    <row r="242" spans="1:9" ht="15" x14ac:dyDescent="0.25">
      <c r="A242" s="276"/>
      <c r="B242" s="276"/>
      <c r="C242" s="276"/>
      <c r="D242" s="276"/>
      <c r="E242" s="276"/>
      <c r="F242" s="151"/>
      <c r="G242" s="302"/>
      <c r="H242" s="151"/>
      <c r="I242" s="276"/>
    </row>
    <row r="243" spans="1:9" ht="15" x14ac:dyDescent="0.25">
      <c r="A243" s="276"/>
      <c r="B243" s="276"/>
      <c r="C243" s="276"/>
      <c r="D243" s="276"/>
      <c r="E243" s="276"/>
      <c r="F243" s="151"/>
      <c r="G243" s="302"/>
      <c r="H243" s="151"/>
      <c r="I243" s="276"/>
    </row>
    <row r="244" spans="1:9" ht="15" x14ac:dyDescent="0.25">
      <c r="A244" s="276"/>
      <c r="B244" s="276"/>
      <c r="C244" s="276"/>
      <c r="D244" s="276"/>
      <c r="E244" s="276"/>
      <c r="F244" s="151"/>
      <c r="G244" s="302"/>
      <c r="H244" s="151"/>
      <c r="I244" s="276"/>
    </row>
    <row r="245" spans="1:9" ht="15" x14ac:dyDescent="0.25">
      <c r="A245" s="276"/>
      <c r="B245" s="276"/>
      <c r="C245" s="276"/>
      <c r="D245" s="276"/>
      <c r="E245" s="276"/>
      <c r="F245" s="151"/>
      <c r="G245" s="302"/>
      <c r="H245" s="151"/>
      <c r="I245" s="276"/>
    </row>
    <row r="246" spans="1:9" ht="15" x14ac:dyDescent="0.25">
      <c r="A246" s="276"/>
      <c r="B246" s="276"/>
      <c r="C246" s="276"/>
      <c r="D246" s="276"/>
      <c r="E246" s="276"/>
      <c r="F246" s="151"/>
      <c r="G246" s="302"/>
      <c r="H246" s="151"/>
      <c r="I246" s="276"/>
    </row>
    <row r="247" spans="1:9" ht="15" hidden="1" x14ac:dyDescent="0.25">
      <c r="A247" s="276" t="s">
        <v>752</v>
      </c>
      <c r="B247" s="276" t="s">
        <v>670</v>
      </c>
      <c r="C247" s="276" t="s">
        <v>328</v>
      </c>
      <c r="D247" s="276" t="s">
        <v>410</v>
      </c>
      <c r="E247" s="276" t="s">
        <v>323</v>
      </c>
      <c r="F247" s="151" t="s">
        <v>272</v>
      </c>
      <c r="G247" s="302"/>
      <c r="H247" s="151" t="s">
        <v>270</v>
      </c>
      <c r="I247" s="276" t="s">
        <v>822</v>
      </c>
    </row>
    <row r="248" spans="1:9" ht="15" x14ac:dyDescent="0.25">
      <c r="A248" s="276"/>
      <c r="B248" s="276"/>
      <c r="C248" s="276"/>
      <c r="D248" s="276"/>
      <c r="E248" s="276"/>
      <c r="F248" s="151"/>
      <c r="G248" s="302"/>
      <c r="H248" s="151"/>
      <c r="I248" s="276"/>
    </row>
    <row r="249" spans="1:9" ht="15" hidden="1" x14ac:dyDescent="0.25">
      <c r="A249" s="276" t="s">
        <v>753</v>
      </c>
      <c r="B249" s="276" t="s">
        <v>671</v>
      </c>
      <c r="C249" s="276" t="s">
        <v>672</v>
      </c>
      <c r="D249" s="276" t="s">
        <v>673</v>
      </c>
      <c r="E249" s="276" t="s">
        <v>265</v>
      </c>
      <c r="F249" s="151" t="s">
        <v>272</v>
      </c>
      <c r="G249" s="302"/>
      <c r="H249" s="151" t="s">
        <v>270</v>
      </c>
      <c r="I249" s="276" t="s">
        <v>823</v>
      </c>
    </row>
    <row r="250" spans="1:9" ht="15" x14ac:dyDescent="0.25">
      <c r="A250" s="276"/>
      <c r="B250" s="276"/>
      <c r="C250" s="276"/>
      <c r="D250" s="276"/>
      <c r="E250" s="276"/>
      <c r="F250" s="151"/>
      <c r="G250" s="302"/>
      <c r="H250" s="151"/>
      <c r="I250" s="276"/>
    </row>
    <row r="251" spans="1:9" ht="15" x14ac:dyDescent="0.25">
      <c r="A251" s="276"/>
      <c r="B251" s="276"/>
      <c r="C251" s="276"/>
      <c r="D251" s="276"/>
      <c r="E251" s="276"/>
      <c r="F251" s="151"/>
      <c r="G251" s="302"/>
      <c r="H251" s="151"/>
      <c r="I251" s="276"/>
    </row>
    <row r="252" spans="1:9" ht="15" x14ac:dyDescent="0.25">
      <c r="A252" s="276"/>
      <c r="B252" s="276"/>
      <c r="C252" s="276"/>
      <c r="D252" s="276"/>
      <c r="E252" s="276"/>
      <c r="F252" s="151"/>
      <c r="G252" s="302"/>
      <c r="H252" s="151"/>
      <c r="I252" s="276"/>
    </row>
    <row r="253" spans="1:9" ht="15" x14ac:dyDescent="0.25">
      <c r="A253" s="276"/>
      <c r="B253" s="276"/>
      <c r="C253" s="276"/>
      <c r="D253" s="276"/>
      <c r="E253" s="276"/>
      <c r="F253" s="151"/>
      <c r="G253" s="302"/>
      <c r="H253" s="151"/>
      <c r="I253" s="276"/>
    </row>
    <row r="254" spans="1:9" ht="15" hidden="1" x14ac:dyDescent="0.25">
      <c r="A254" s="276" t="s">
        <v>755</v>
      </c>
      <c r="B254" s="276" t="s">
        <v>674</v>
      </c>
      <c r="C254" s="276" t="s">
        <v>675</v>
      </c>
      <c r="D254" s="276" t="s">
        <v>409</v>
      </c>
      <c r="E254" s="276" t="s">
        <v>339</v>
      </c>
      <c r="F254" s="151" t="s">
        <v>272</v>
      </c>
      <c r="G254" s="302"/>
      <c r="H254" s="151" t="s">
        <v>270</v>
      </c>
      <c r="I254" s="276" t="s">
        <v>825</v>
      </c>
    </row>
    <row r="255" spans="1:9" ht="15" x14ac:dyDescent="0.25">
      <c r="A255" s="276"/>
      <c r="B255" s="276"/>
      <c r="C255" s="276"/>
      <c r="D255" s="276"/>
      <c r="E255" s="276"/>
      <c r="F255" s="151"/>
      <c r="G255" s="302"/>
      <c r="H255" s="151"/>
      <c r="I255" s="276"/>
    </row>
    <row r="256" spans="1:9" ht="15" x14ac:dyDescent="0.25">
      <c r="A256" s="276"/>
      <c r="B256" s="276"/>
      <c r="C256" s="276"/>
      <c r="D256" s="276"/>
      <c r="E256" s="276"/>
      <c r="F256" s="151"/>
      <c r="G256" s="302"/>
      <c r="H256" s="151"/>
      <c r="I256" s="276"/>
    </row>
    <row r="257" spans="1:9" ht="15" x14ac:dyDescent="0.25">
      <c r="A257" s="276"/>
      <c r="B257" s="276"/>
      <c r="C257" s="276"/>
      <c r="D257" s="276"/>
      <c r="E257" s="276"/>
      <c r="F257" s="151"/>
      <c r="G257" s="302"/>
      <c r="H257" s="151"/>
      <c r="I257" s="276"/>
    </row>
    <row r="258" spans="1:9" ht="15" x14ac:dyDescent="0.25">
      <c r="A258" s="276"/>
      <c r="B258" s="276"/>
      <c r="C258" s="276"/>
      <c r="D258" s="276"/>
      <c r="E258" s="276"/>
      <c r="F258" s="151"/>
      <c r="G258" s="302"/>
      <c r="H258" s="151"/>
      <c r="I258" s="276"/>
    </row>
    <row r="259" spans="1:9" ht="15" hidden="1" x14ac:dyDescent="0.25">
      <c r="A259" s="276" t="s">
        <v>756</v>
      </c>
      <c r="B259" s="276" t="s">
        <v>676</v>
      </c>
      <c r="C259" s="276" t="s">
        <v>677</v>
      </c>
      <c r="D259" s="276" t="s">
        <v>678</v>
      </c>
      <c r="E259" s="276" t="s">
        <v>346</v>
      </c>
      <c r="F259" s="151" t="s">
        <v>272</v>
      </c>
      <c r="G259" s="302"/>
      <c r="H259" s="151" t="s">
        <v>270</v>
      </c>
      <c r="I259" s="276" t="s">
        <v>826</v>
      </c>
    </row>
    <row r="260" spans="1:9" ht="15" hidden="1" x14ac:dyDescent="0.25">
      <c r="A260" s="276" t="s">
        <v>757</v>
      </c>
      <c r="B260" s="276" t="s">
        <v>679</v>
      </c>
      <c r="C260" s="276" t="s">
        <v>680</v>
      </c>
      <c r="D260" s="276" t="s">
        <v>412</v>
      </c>
      <c r="E260" s="276" t="s">
        <v>340</v>
      </c>
      <c r="F260" s="151" t="s">
        <v>272</v>
      </c>
      <c r="G260" s="302"/>
      <c r="H260" s="151" t="s">
        <v>270</v>
      </c>
      <c r="I260" s="276" t="s">
        <v>827</v>
      </c>
    </row>
    <row r="261" spans="1:9" ht="15" x14ac:dyDescent="0.25">
      <c r="A261" s="276"/>
      <c r="B261" s="276"/>
      <c r="C261" s="276"/>
      <c r="D261" s="276"/>
      <c r="E261" s="276"/>
      <c r="F261" s="151"/>
      <c r="G261" s="302"/>
      <c r="H261" s="151"/>
      <c r="I261" s="276"/>
    </row>
    <row r="262" spans="1:9" ht="15" x14ac:dyDescent="0.25">
      <c r="A262" s="276"/>
      <c r="B262" s="276"/>
      <c r="C262" s="276"/>
      <c r="D262" s="276"/>
      <c r="E262" s="276"/>
      <c r="F262" s="151"/>
      <c r="G262" s="302"/>
      <c r="H262" s="151"/>
      <c r="I262" s="276"/>
    </row>
    <row r="263" spans="1:9" ht="15" hidden="1" x14ac:dyDescent="0.25">
      <c r="A263" s="276" t="s">
        <v>758</v>
      </c>
      <c r="B263" s="276" t="s">
        <v>681</v>
      </c>
      <c r="C263" s="276" t="s">
        <v>672</v>
      </c>
      <c r="D263" s="276" t="s">
        <v>682</v>
      </c>
      <c r="E263" s="276" t="s">
        <v>265</v>
      </c>
      <c r="F263" s="151" t="s">
        <v>272</v>
      </c>
      <c r="G263" s="302"/>
      <c r="H263" s="151" t="s">
        <v>270</v>
      </c>
      <c r="I263" s="276" t="s">
        <v>828</v>
      </c>
    </row>
    <row r="264" spans="1:9" ht="15" x14ac:dyDescent="0.25">
      <c r="A264" s="276"/>
      <c r="B264" s="276"/>
      <c r="C264" s="276"/>
      <c r="D264" s="276"/>
      <c r="E264" s="276"/>
      <c r="F264" s="151"/>
      <c r="G264" s="302"/>
      <c r="H264" s="151"/>
      <c r="I264" s="276"/>
    </row>
    <row r="265" spans="1:9" ht="15" x14ac:dyDescent="0.25">
      <c r="A265" s="276"/>
      <c r="B265" s="276"/>
      <c r="C265" s="276"/>
      <c r="D265" s="276"/>
      <c r="E265" s="276"/>
      <c r="F265" s="151"/>
      <c r="G265" s="302"/>
      <c r="H265" s="151"/>
      <c r="I265" s="276"/>
    </row>
    <row r="266" spans="1:9" ht="15" x14ac:dyDescent="0.25">
      <c r="A266" s="276"/>
      <c r="B266" s="276"/>
      <c r="C266" s="276"/>
      <c r="D266" s="276"/>
      <c r="E266" s="276"/>
      <c r="F266" s="151"/>
      <c r="G266" s="302"/>
      <c r="H266" s="151"/>
      <c r="I266" s="276"/>
    </row>
    <row r="267" spans="1:9" ht="15" x14ac:dyDescent="0.25">
      <c r="A267" s="276"/>
      <c r="B267" s="276"/>
      <c r="C267" s="276"/>
      <c r="D267" s="276"/>
      <c r="E267" s="276"/>
      <c r="F267" s="151"/>
      <c r="G267" s="302"/>
      <c r="H267" s="151"/>
      <c r="I267" s="276"/>
    </row>
    <row r="268" spans="1:9" ht="15" x14ac:dyDescent="0.25">
      <c r="A268" s="276"/>
      <c r="B268" s="276"/>
      <c r="C268" s="276"/>
      <c r="D268" s="276"/>
      <c r="E268" s="276"/>
      <c r="F268" s="151"/>
      <c r="G268" s="302"/>
      <c r="H268" s="151"/>
      <c r="I268" s="276"/>
    </row>
    <row r="269" spans="1:9" ht="15" x14ac:dyDescent="0.25">
      <c r="A269" s="276"/>
      <c r="B269" s="276"/>
      <c r="C269" s="276"/>
      <c r="D269" s="276"/>
      <c r="E269" s="276"/>
      <c r="F269" s="151"/>
      <c r="G269" s="302"/>
      <c r="H269" s="151"/>
      <c r="I269" s="276"/>
    </row>
    <row r="270" spans="1:9" ht="15" hidden="1" x14ac:dyDescent="0.25">
      <c r="A270" s="276" t="s">
        <v>760</v>
      </c>
      <c r="B270" s="276" t="s">
        <v>685</v>
      </c>
      <c r="C270" s="276" t="s">
        <v>686</v>
      </c>
      <c r="D270" s="276" t="s">
        <v>687</v>
      </c>
      <c r="E270" s="276" t="s">
        <v>367</v>
      </c>
      <c r="F270" s="151" t="s">
        <v>272</v>
      </c>
      <c r="G270" s="302"/>
      <c r="H270" s="151" t="s">
        <v>270</v>
      </c>
      <c r="I270" s="276" t="s">
        <v>830</v>
      </c>
    </row>
    <row r="271" spans="1:9" ht="15" hidden="1" x14ac:dyDescent="0.25">
      <c r="A271" s="276" t="s">
        <v>761</v>
      </c>
      <c r="B271" s="276" t="s">
        <v>688</v>
      </c>
      <c r="C271" s="276" t="s">
        <v>335</v>
      </c>
      <c r="D271" s="276" t="s">
        <v>415</v>
      </c>
      <c r="E271" s="276" t="s">
        <v>309</v>
      </c>
      <c r="F271" s="151" t="s">
        <v>272</v>
      </c>
      <c r="G271" s="302"/>
      <c r="H271" s="151" t="s">
        <v>270</v>
      </c>
      <c r="I271" s="276" t="s">
        <v>831</v>
      </c>
    </row>
    <row r="272" spans="1:9" ht="15" hidden="1" x14ac:dyDescent="0.25">
      <c r="A272" s="276" t="s">
        <v>762</v>
      </c>
      <c r="B272" s="276" t="s">
        <v>689</v>
      </c>
      <c r="C272" s="276" t="s">
        <v>690</v>
      </c>
      <c r="D272" s="276" t="s">
        <v>691</v>
      </c>
      <c r="E272" s="276" t="s">
        <v>259</v>
      </c>
      <c r="F272" s="151" t="s">
        <v>272</v>
      </c>
      <c r="G272" s="302"/>
      <c r="H272" s="151" t="s">
        <v>270</v>
      </c>
      <c r="I272" s="276" t="s">
        <v>832</v>
      </c>
    </row>
    <row r="273" spans="1:9" ht="15" x14ac:dyDescent="0.25">
      <c r="A273" s="276"/>
      <c r="B273" s="276"/>
      <c r="C273" s="276"/>
      <c r="D273" s="276"/>
      <c r="E273" s="276"/>
      <c r="F273" s="151"/>
      <c r="G273" s="302"/>
      <c r="H273" s="151"/>
      <c r="I273" s="276"/>
    </row>
    <row r="274" spans="1:9" ht="15" x14ac:dyDescent="0.25">
      <c r="A274" s="276"/>
      <c r="B274" s="276"/>
      <c r="C274" s="276"/>
      <c r="D274" s="276"/>
      <c r="E274" s="276"/>
      <c r="F274" s="151"/>
      <c r="G274" s="302"/>
      <c r="H274" s="151"/>
      <c r="I274" s="276"/>
    </row>
    <row r="275" spans="1:9" ht="15" x14ac:dyDescent="0.25">
      <c r="A275" s="276"/>
      <c r="B275" s="276"/>
      <c r="C275" s="276"/>
      <c r="D275" s="276"/>
      <c r="E275" s="276"/>
      <c r="F275" s="151"/>
      <c r="G275" s="302"/>
      <c r="H275" s="151"/>
      <c r="I275" s="276"/>
    </row>
    <row r="276" spans="1:9" ht="15" x14ac:dyDescent="0.25">
      <c r="A276" s="276"/>
      <c r="B276" s="276"/>
      <c r="C276" s="276"/>
      <c r="D276" s="276"/>
      <c r="E276" s="276"/>
      <c r="F276" s="151"/>
      <c r="G276" s="302"/>
      <c r="H276" s="151"/>
      <c r="I276" s="276"/>
    </row>
    <row r="277" spans="1:9" ht="15" x14ac:dyDescent="0.25">
      <c r="A277" s="276"/>
      <c r="B277" s="276"/>
      <c r="C277" s="276"/>
      <c r="D277" s="276"/>
      <c r="E277" s="276"/>
      <c r="F277" s="151"/>
      <c r="G277" s="302"/>
      <c r="H277" s="151"/>
      <c r="I277" s="276"/>
    </row>
    <row r="278" spans="1:9" ht="15" x14ac:dyDescent="0.25">
      <c r="A278" s="276"/>
      <c r="B278" s="276"/>
      <c r="C278" s="276"/>
      <c r="D278" s="276"/>
      <c r="E278" s="276"/>
      <c r="F278" s="151"/>
      <c r="G278" s="302"/>
      <c r="H278" s="151"/>
      <c r="I278" s="276"/>
    </row>
    <row r="279" spans="1:9" ht="15" x14ac:dyDescent="0.25">
      <c r="A279" s="276"/>
      <c r="B279" s="276"/>
      <c r="C279" s="276"/>
      <c r="D279" s="276"/>
      <c r="E279" s="276"/>
      <c r="F279" s="151"/>
      <c r="G279" s="302"/>
      <c r="H279" s="151"/>
      <c r="I279" s="276"/>
    </row>
    <row r="280" spans="1:9" ht="15" x14ac:dyDescent="0.25">
      <c r="A280" s="276"/>
      <c r="B280" s="276"/>
      <c r="C280" s="276"/>
      <c r="D280" s="276"/>
      <c r="E280" s="276"/>
      <c r="F280" s="151"/>
      <c r="G280" s="302"/>
      <c r="H280" s="151"/>
      <c r="I280" s="276"/>
    </row>
    <row r="281" spans="1:9" ht="15" x14ac:dyDescent="0.25">
      <c r="A281" s="276"/>
      <c r="B281" s="276"/>
      <c r="C281" s="276"/>
      <c r="D281" s="276"/>
      <c r="E281" s="276"/>
      <c r="F281" s="151"/>
      <c r="G281" s="302"/>
      <c r="H281" s="151"/>
      <c r="I281" s="276"/>
    </row>
    <row r="282" spans="1:9" ht="15" x14ac:dyDescent="0.25">
      <c r="A282" s="276"/>
      <c r="B282" s="276"/>
      <c r="C282" s="276"/>
      <c r="D282" s="276"/>
      <c r="E282" s="276"/>
      <c r="F282" s="151"/>
      <c r="G282" s="302"/>
      <c r="H282" s="151"/>
      <c r="I282" s="276"/>
    </row>
    <row r="283" spans="1:9" ht="15" x14ac:dyDescent="0.25">
      <c r="A283" s="276"/>
      <c r="B283" s="276"/>
      <c r="C283" s="276"/>
      <c r="D283" s="276"/>
      <c r="E283" s="276"/>
      <c r="F283" s="151"/>
      <c r="G283" s="302"/>
      <c r="H283" s="151"/>
      <c r="I283" s="276"/>
    </row>
    <row r="284" spans="1:9" ht="15" hidden="1" x14ac:dyDescent="0.25">
      <c r="A284" s="276" t="s">
        <v>271</v>
      </c>
      <c r="B284" s="276" t="s">
        <v>273</v>
      </c>
      <c r="C284" s="276" t="s">
        <v>268</v>
      </c>
      <c r="D284" s="276" t="s">
        <v>269</v>
      </c>
      <c r="E284" s="276" t="s">
        <v>259</v>
      </c>
      <c r="F284" s="151" t="s">
        <v>272</v>
      </c>
      <c r="G284" s="302"/>
      <c r="H284" s="151" t="s">
        <v>270</v>
      </c>
      <c r="I284" s="276" t="s">
        <v>836</v>
      </c>
    </row>
    <row r="285" spans="1:9" ht="15" x14ac:dyDescent="0.25">
      <c r="A285" s="276"/>
      <c r="B285" s="276"/>
      <c r="C285" s="276"/>
      <c r="D285" s="276"/>
      <c r="E285" s="276"/>
      <c r="F285" s="151"/>
      <c r="G285" s="302"/>
      <c r="H285" s="151"/>
      <c r="I285" s="276"/>
    </row>
    <row r="286" spans="1:9" ht="15" x14ac:dyDescent="0.25">
      <c r="A286" s="276"/>
      <c r="B286" s="276"/>
      <c r="C286" s="276"/>
      <c r="D286" s="276"/>
      <c r="E286" s="276"/>
      <c r="F286" s="151"/>
      <c r="G286" s="302"/>
      <c r="H286" s="151"/>
      <c r="I286" s="276"/>
    </row>
    <row r="287" spans="1:9" ht="15" x14ac:dyDescent="0.25">
      <c r="A287" s="276"/>
      <c r="B287" s="276"/>
      <c r="C287" s="276"/>
      <c r="D287" s="276"/>
      <c r="E287" s="276"/>
      <c r="F287" s="151"/>
      <c r="G287" s="302"/>
      <c r="H287" s="151"/>
      <c r="I287" s="276"/>
    </row>
    <row r="288" spans="1:9" ht="15" x14ac:dyDescent="0.25">
      <c r="A288" s="276"/>
      <c r="B288" s="276"/>
      <c r="C288" s="276"/>
      <c r="D288" s="276"/>
      <c r="E288" s="276"/>
      <c r="F288" s="151"/>
      <c r="G288" s="302"/>
      <c r="H288" s="151"/>
      <c r="I288" s="276"/>
    </row>
    <row r="289" spans="1:9" ht="15" hidden="1" x14ac:dyDescent="0.25">
      <c r="A289" s="276" t="s">
        <v>276</v>
      </c>
      <c r="B289" s="276" t="s">
        <v>277</v>
      </c>
      <c r="C289" s="276" t="s">
        <v>274</v>
      </c>
      <c r="D289" s="276" t="s">
        <v>275</v>
      </c>
      <c r="E289" s="276" t="s">
        <v>259</v>
      </c>
      <c r="F289" s="151" t="s">
        <v>272</v>
      </c>
      <c r="G289" s="302"/>
      <c r="H289" s="151" t="s">
        <v>270</v>
      </c>
      <c r="I289" s="276" t="s">
        <v>838</v>
      </c>
    </row>
    <row r="290" spans="1:9" ht="15" x14ac:dyDescent="0.25">
      <c r="A290" s="276"/>
      <c r="B290" s="276"/>
      <c r="C290" s="276"/>
      <c r="D290" s="276"/>
      <c r="E290" s="276"/>
      <c r="F290" s="151"/>
      <c r="G290" s="302"/>
      <c r="H290" s="151"/>
      <c r="I290" s="276"/>
    </row>
    <row r="291" spans="1:9" ht="15" x14ac:dyDescent="0.25">
      <c r="A291" s="276"/>
      <c r="B291" s="276"/>
      <c r="C291" s="276"/>
      <c r="D291" s="276"/>
      <c r="E291" s="276"/>
      <c r="F291" s="151"/>
      <c r="G291" s="302"/>
      <c r="H291" s="151"/>
      <c r="I291" s="276"/>
    </row>
    <row r="292" spans="1:9" ht="15" x14ac:dyDescent="0.25">
      <c r="A292" s="276"/>
      <c r="B292" s="276"/>
      <c r="C292" s="276"/>
      <c r="D292" s="276"/>
      <c r="E292" s="276"/>
      <c r="F292" s="151"/>
      <c r="G292" s="302"/>
      <c r="H292" s="151"/>
      <c r="I292" s="276"/>
    </row>
    <row r="293" spans="1:9" ht="15" x14ac:dyDescent="0.25">
      <c r="A293" s="276"/>
      <c r="B293" s="276"/>
      <c r="C293" s="276"/>
      <c r="D293" s="276"/>
      <c r="E293" s="276"/>
      <c r="F293" s="151"/>
      <c r="G293" s="302"/>
      <c r="H293" s="151"/>
      <c r="I293" s="276"/>
    </row>
    <row r="294" spans="1:9" ht="15" x14ac:dyDescent="0.25">
      <c r="A294" s="276"/>
      <c r="B294" s="276"/>
      <c r="C294" s="276"/>
      <c r="D294" s="276"/>
      <c r="E294" s="276"/>
      <c r="F294" s="151"/>
      <c r="G294" s="302"/>
      <c r="H294" s="151"/>
      <c r="I294" s="276"/>
    </row>
    <row r="295" spans="1:9" ht="15" x14ac:dyDescent="0.25">
      <c r="A295" s="276"/>
      <c r="B295" s="276"/>
      <c r="C295" s="276"/>
      <c r="D295" s="276"/>
      <c r="E295" s="276"/>
      <c r="F295" s="151"/>
      <c r="G295" s="302"/>
      <c r="H295" s="151"/>
      <c r="I295" s="276"/>
    </row>
    <row r="296" spans="1:9" ht="15" x14ac:dyDescent="0.25">
      <c r="A296" s="276"/>
      <c r="B296" s="276"/>
      <c r="C296" s="276"/>
      <c r="D296" s="276"/>
      <c r="E296" s="276"/>
      <c r="F296" s="151"/>
      <c r="G296" s="302"/>
      <c r="H296" s="151"/>
      <c r="I296" s="276"/>
    </row>
    <row r="297" spans="1:9" ht="15" x14ac:dyDescent="0.25">
      <c r="A297" s="276"/>
      <c r="B297" s="276"/>
      <c r="C297" s="276"/>
      <c r="D297" s="276"/>
      <c r="E297" s="276"/>
      <c r="F297" s="151"/>
      <c r="G297" s="302"/>
      <c r="H297" s="151"/>
      <c r="I297" s="276"/>
    </row>
    <row r="298" spans="1:9" ht="15" hidden="1" x14ac:dyDescent="0.25">
      <c r="A298" s="276" t="s">
        <v>280</v>
      </c>
      <c r="B298" s="276" t="s">
        <v>282</v>
      </c>
      <c r="C298" s="276" t="s">
        <v>278</v>
      </c>
      <c r="D298" s="276" t="s">
        <v>279</v>
      </c>
      <c r="E298" s="276" t="s">
        <v>281</v>
      </c>
      <c r="F298" s="151" t="s">
        <v>272</v>
      </c>
      <c r="G298" s="302"/>
      <c r="H298" s="151" t="s">
        <v>270</v>
      </c>
      <c r="I298" s="276" t="s">
        <v>839</v>
      </c>
    </row>
    <row r="299" spans="1:9" ht="15" x14ac:dyDescent="0.25">
      <c r="A299" s="276"/>
      <c r="B299" s="276"/>
      <c r="C299" s="276"/>
      <c r="D299" s="276"/>
      <c r="E299" s="276"/>
      <c r="F299" s="151"/>
      <c r="G299" s="302"/>
      <c r="H299" s="151"/>
      <c r="I299" s="276"/>
    </row>
    <row r="300" spans="1:9" ht="15" hidden="1" x14ac:dyDescent="0.25">
      <c r="A300" s="301"/>
      <c r="B300" s="301"/>
      <c r="C300" s="301"/>
      <c r="D300" s="301"/>
      <c r="E300" s="301"/>
      <c r="F300" s="299"/>
      <c r="G300" s="302"/>
      <c r="H300" s="299"/>
      <c r="I300" s="301"/>
    </row>
    <row r="301" spans="1:9" ht="15" hidden="1" x14ac:dyDescent="0.25">
      <c r="A301" s="301"/>
      <c r="B301" s="301"/>
      <c r="C301" s="301"/>
      <c r="D301" s="301"/>
      <c r="E301" s="301"/>
      <c r="F301" s="299"/>
      <c r="G301" s="302"/>
      <c r="H301" s="299"/>
      <c r="I301" s="301"/>
    </row>
    <row r="302" spans="1:9" ht="15" hidden="1" x14ac:dyDescent="0.25">
      <c r="A302" s="301"/>
      <c r="B302" s="301"/>
      <c r="C302" s="301"/>
      <c r="D302" s="301"/>
      <c r="E302" s="301"/>
      <c r="F302" s="299"/>
      <c r="G302" s="302"/>
      <c r="H302" s="299"/>
      <c r="I302" s="301"/>
    </row>
    <row r="303" spans="1:9" ht="15" hidden="1" x14ac:dyDescent="0.25">
      <c r="A303" s="301"/>
      <c r="B303" s="301"/>
      <c r="C303" s="301"/>
      <c r="D303" s="301"/>
      <c r="E303" s="301"/>
      <c r="F303" s="299"/>
      <c r="G303" s="302"/>
      <c r="H303" s="299"/>
      <c r="I303" s="301"/>
    </row>
    <row r="304" spans="1:9" ht="15" hidden="1" x14ac:dyDescent="0.25">
      <c r="A304" s="301"/>
      <c r="B304" s="301"/>
      <c r="C304" s="301"/>
      <c r="D304" s="301"/>
      <c r="E304" s="301"/>
      <c r="F304" s="299"/>
      <c r="G304" s="302"/>
      <c r="H304" s="299"/>
      <c r="I304" s="301"/>
    </row>
    <row r="305" spans="1:9" ht="15" hidden="1" x14ac:dyDescent="0.25">
      <c r="A305" s="301"/>
      <c r="B305" s="301"/>
      <c r="C305" s="301"/>
      <c r="D305" s="301"/>
      <c r="E305" s="301"/>
      <c r="F305" s="299"/>
      <c r="G305" s="302"/>
      <c r="H305" s="299"/>
      <c r="I305" s="301"/>
    </row>
    <row r="306" spans="1:9" ht="15" hidden="1" x14ac:dyDescent="0.25">
      <c r="A306" s="301"/>
      <c r="B306" s="301"/>
      <c r="C306" s="301"/>
      <c r="D306" s="301"/>
      <c r="E306" s="301"/>
      <c r="F306" s="299"/>
      <c r="G306" s="302"/>
      <c r="H306" s="299"/>
      <c r="I306" s="301"/>
    </row>
    <row r="307" spans="1:9" ht="15" hidden="1" x14ac:dyDescent="0.25">
      <c r="A307" s="301"/>
      <c r="B307" s="301"/>
      <c r="C307" s="301"/>
      <c r="D307" s="301"/>
      <c r="E307" s="301"/>
      <c r="F307" s="299"/>
      <c r="G307" s="302"/>
      <c r="H307" s="299"/>
      <c r="I307" s="301"/>
    </row>
    <row r="308" spans="1:9" ht="15" hidden="1" x14ac:dyDescent="0.25">
      <c r="A308" s="301"/>
      <c r="B308" s="301"/>
      <c r="C308" s="301"/>
      <c r="D308" s="301"/>
      <c r="E308" s="301"/>
      <c r="F308" s="299"/>
      <c r="G308" s="302"/>
      <c r="H308" s="299"/>
      <c r="I308" s="301"/>
    </row>
    <row r="309" spans="1:9" ht="15" hidden="1" x14ac:dyDescent="0.25">
      <c r="A309" s="301"/>
      <c r="B309" s="301"/>
      <c r="C309" s="301"/>
      <c r="D309" s="301"/>
      <c r="E309" s="301"/>
      <c r="F309" s="299"/>
      <c r="G309" s="302"/>
      <c r="H309" s="299"/>
      <c r="I309" s="301"/>
    </row>
    <row r="310" spans="1:9" ht="15" hidden="1" x14ac:dyDescent="0.25">
      <c r="A310" s="301"/>
      <c r="B310" s="301"/>
      <c r="C310" s="301"/>
      <c r="D310" s="301"/>
      <c r="E310" s="301"/>
      <c r="F310" s="299"/>
      <c r="G310" s="302"/>
      <c r="H310" s="299"/>
      <c r="I310" s="301"/>
    </row>
    <row r="311" spans="1:9" ht="15" hidden="1" x14ac:dyDescent="0.25">
      <c r="A311" s="301"/>
      <c r="B311" s="301"/>
      <c r="C311" s="301"/>
      <c r="D311" s="301"/>
      <c r="E311" s="301"/>
      <c r="F311" s="299"/>
      <c r="G311" s="302"/>
      <c r="H311" s="299"/>
      <c r="I311" s="301"/>
    </row>
    <row r="312" spans="1:9" ht="15" hidden="1" x14ac:dyDescent="0.25">
      <c r="A312" s="301"/>
      <c r="B312" s="301"/>
      <c r="C312" s="301"/>
      <c r="D312" s="301"/>
      <c r="E312" s="301"/>
      <c r="F312" s="299"/>
      <c r="G312" s="302"/>
      <c r="H312" s="299"/>
      <c r="I312" s="301"/>
    </row>
    <row r="313" spans="1:9" ht="15" hidden="1" x14ac:dyDescent="0.25">
      <c r="A313" s="301"/>
      <c r="B313" s="301"/>
      <c r="C313" s="301"/>
      <c r="D313" s="301"/>
      <c r="E313" s="301"/>
      <c r="F313" s="299"/>
      <c r="G313" s="302"/>
      <c r="H313" s="299"/>
      <c r="I313" s="301"/>
    </row>
    <row r="314" spans="1:9" ht="15" hidden="1" x14ac:dyDescent="0.25">
      <c r="A314" s="301"/>
      <c r="B314" s="301"/>
      <c r="C314" s="301"/>
      <c r="D314" s="301"/>
      <c r="E314" s="301"/>
      <c r="F314" s="299"/>
      <c r="G314" s="302"/>
      <c r="H314" s="299"/>
      <c r="I314" s="301"/>
    </row>
    <row r="315" spans="1:9" ht="15" hidden="1" x14ac:dyDescent="0.25">
      <c r="A315" s="301"/>
      <c r="B315" s="301"/>
      <c r="C315" s="301"/>
      <c r="D315" s="301"/>
      <c r="E315" s="301"/>
      <c r="F315" s="299"/>
      <c r="G315" s="302"/>
      <c r="H315" s="299"/>
      <c r="I315" s="301"/>
    </row>
    <row r="316" spans="1:9" ht="15" hidden="1" x14ac:dyDescent="0.25">
      <c r="A316" s="301"/>
      <c r="B316" s="301"/>
      <c r="C316" s="301"/>
      <c r="D316" s="301"/>
      <c r="E316" s="301"/>
      <c r="F316" s="299"/>
      <c r="G316" s="302"/>
      <c r="H316" s="299"/>
      <c r="I316" s="301"/>
    </row>
    <row r="317" spans="1:9" ht="15" hidden="1" x14ac:dyDescent="0.25">
      <c r="A317" s="301"/>
      <c r="B317" s="301"/>
      <c r="C317" s="301"/>
      <c r="D317" s="301"/>
      <c r="E317" s="301"/>
      <c r="F317" s="299"/>
      <c r="G317" s="302"/>
      <c r="H317" s="299"/>
      <c r="I317" s="301"/>
    </row>
    <row r="318" spans="1:9" ht="15" hidden="1" x14ac:dyDescent="0.25">
      <c r="A318" s="301"/>
      <c r="B318" s="301"/>
      <c r="C318" s="301"/>
      <c r="D318" s="301"/>
      <c r="E318" s="301"/>
      <c r="F318" s="299"/>
      <c r="G318" s="302"/>
      <c r="H318" s="299"/>
      <c r="I318" s="301"/>
    </row>
    <row r="319" spans="1:9" ht="15" hidden="1" x14ac:dyDescent="0.25">
      <c r="A319" s="301"/>
      <c r="B319" s="301"/>
      <c r="C319" s="301"/>
      <c r="D319" s="301"/>
      <c r="E319" s="301"/>
      <c r="F319" s="299"/>
      <c r="G319" s="302"/>
      <c r="H319" s="299"/>
      <c r="I319" s="301"/>
    </row>
    <row r="320" spans="1:9" ht="15" hidden="1" x14ac:dyDescent="0.25">
      <c r="A320" s="301"/>
      <c r="B320" s="301"/>
      <c r="C320" s="301"/>
      <c r="D320" s="301"/>
      <c r="E320" s="301"/>
      <c r="F320" s="299"/>
      <c r="G320" s="302"/>
      <c r="H320" s="299"/>
      <c r="I320" s="301"/>
    </row>
    <row r="321" spans="1:9" ht="15" hidden="1" x14ac:dyDescent="0.25">
      <c r="A321" s="301"/>
      <c r="B321" s="301"/>
      <c r="C321" s="301"/>
      <c r="D321" s="301"/>
      <c r="E321" s="301"/>
      <c r="F321" s="299"/>
      <c r="G321" s="302"/>
      <c r="H321" s="299"/>
      <c r="I321" s="301"/>
    </row>
    <row r="322" spans="1:9" ht="15" hidden="1" x14ac:dyDescent="0.25">
      <c r="A322" s="301"/>
      <c r="B322" s="301"/>
      <c r="C322" s="301"/>
      <c r="D322" s="301"/>
      <c r="E322" s="301"/>
      <c r="F322" s="299"/>
      <c r="G322" s="302"/>
      <c r="H322" s="299"/>
      <c r="I322" s="301"/>
    </row>
    <row r="323" spans="1:9" ht="15" hidden="1" x14ac:dyDescent="0.25">
      <c r="A323" s="301"/>
      <c r="B323" s="301"/>
      <c r="C323" s="301"/>
      <c r="D323" s="301"/>
      <c r="E323" s="301"/>
      <c r="F323" s="299"/>
      <c r="G323" s="302"/>
      <c r="H323" s="299"/>
      <c r="I323" s="301"/>
    </row>
    <row r="324" spans="1:9" ht="15" hidden="1" x14ac:dyDescent="0.25">
      <c r="A324" s="301"/>
      <c r="B324" s="301"/>
      <c r="C324" s="301"/>
      <c r="D324" s="301"/>
      <c r="E324" s="301"/>
      <c r="F324" s="299"/>
      <c r="G324" s="302"/>
      <c r="H324" s="299"/>
      <c r="I324" s="301"/>
    </row>
    <row r="325" spans="1:9" ht="15" hidden="1" x14ac:dyDescent="0.25">
      <c r="A325" s="301"/>
      <c r="B325" s="301"/>
      <c r="C325" s="301"/>
      <c r="D325" s="301"/>
      <c r="E325" s="301"/>
      <c r="F325" s="299"/>
      <c r="G325" s="302"/>
      <c r="H325" s="299"/>
      <c r="I325" s="301"/>
    </row>
    <row r="326" spans="1:9" ht="15" hidden="1" x14ac:dyDescent="0.25">
      <c r="A326" s="301"/>
      <c r="B326" s="301"/>
      <c r="C326" s="301"/>
      <c r="D326" s="301"/>
      <c r="E326" s="301"/>
      <c r="F326" s="299"/>
      <c r="G326" s="302"/>
      <c r="H326" s="299"/>
      <c r="I326" s="301"/>
    </row>
    <row r="327" spans="1:9" ht="15" hidden="1" x14ac:dyDescent="0.25">
      <c r="A327" s="301"/>
      <c r="B327" s="301"/>
      <c r="C327" s="301"/>
      <c r="D327" s="301"/>
      <c r="E327" s="301"/>
      <c r="F327" s="299"/>
      <c r="G327" s="302"/>
      <c r="H327" s="299"/>
      <c r="I327" s="301"/>
    </row>
    <row r="328" spans="1:9" ht="15" hidden="1" x14ac:dyDescent="0.25">
      <c r="A328" s="301"/>
      <c r="B328" s="301"/>
      <c r="C328" s="301"/>
      <c r="D328" s="301"/>
      <c r="E328" s="301"/>
      <c r="F328" s="299"/>
      <c r="G328" s="302"/>
      <c r="H328" s="299"/>
      <c r="I328" s="301"/>
    </row>
    <row r="329" spans="1:9" ht="15" hidden="1" x14ac:dyDescent="0.25">
      <c r="A329" s="301"/>
      <c r="B329" s="301"/>
      <c r="C329" s="301"/>
      <c r="D329" s="301"/>
      <c r="E329" s="301"/>
      <c r="F329" s="299"/>
      <c r="G329" s="302"/>
      <c r="H329" s="299"/>
      <c r="I329" s="301"/>
    </row>
    <row r="330" spans="1:9" ht="15" hidden="1" x14ac:dyDescent="0.25">
      <c r="A330" s="301"/>
      <c r="B330" s="301"/>
      <c r="C330" s="301"/>
      <c r="D330" s="301"/>
      <c r="E330" s="301"/>
      <c r="F330" s="299"/>
      <c r="G330" s="302"/>
      <c r="H330" s="299"/>
      <c r="I330" s="301"/>
    </row>
    <row r="331" spans="1:9" ht="15" hidden="1" x14ac:dyDescent="0.25">
      <c r="A331" s="301"/>
      <c r="B331" s="301"/>
      <c r="C331" s="301"/>
      <c r="D331" s="301"/>
      <c r="E331" s="301"/>
      <c r="F331" s="299"/>
      <c r="G331" s="302"/>
      <c r="H331" s="299"/>
      <c r="I331" s="301"/>
    </row>
    <row r="332" spans="1:9" ht="15" hidden="1" x14ac:dyDescent="0.25">
      <c r="A332" s="301"/>
      <c r="B332" s="301"/>
      <c r="C332" s="301"/>
      <c r="D332" s="301"/>
      <c r="E332" s="301"/>
      <c r="F332" s="299"/>
      <c r="G332" s="302"/>
      <c r="H332" s="299"/>
      <c r="I332" s="301"/>
    </row>
    <row r="333" spans="1:9" ht="15" hidden="1" x14ac:dyDescent="0.25">
      <c r="A333" s="301"/>
      <c r="B333" s="301"/>
      <c r="C333" s="301"/>
      <c r="D333" s="301"/>
      <c r="E333" s="301"/>
      <c r="F333" s="299"/>
      <c r="G333" s="302"/>
      <c r="H333" s="299"/>
      <c r="I333" s="301"/>
    </row>
    <row r="334" spans="1:9" ht="15" hidden="1" x14ac:dyDescent="0.25">
      <c r="A334" s="301"/>
      <c r="B334" s="301"/>
      <c r="C334" s="301"/>
      <c r="D334" s="301"/>
      <c r="E334" s="301"/>
      <c r="F334" s="299"/>
      <c r="G334" s="302"/>
      <c r="H334" s="299"/>
      <c r="I334" s="301"/>
    </row>
    <row r="335" spans="1:9" ht="15" hidden="1" x14ac:dyDescent="0.25">
      <c r="A335" s="301"/>
      <c r="B335" s="301"/>
      <c r="C335" s="301"/>
      <c r="D335" s="301"/>
      <c r="E335" s="301"/>
      <c r="F335" s="299"/>
      <c r="G335" s="302"/>
      <c r="H335" s="299"/>
      <c r="I335" s="301"/>
    </row>
    <row r="336" spans="1:9" ht="15" hidden="1" x14ac:dyDescent="0.25">
      <c r="A336" s="301"/>
      <c r="B336" s="301"/>
      <c r="C336" s="301"/>
      <c r="D336" s="301"/>
      <c r="E336" s="301"/>
      <c r="F336" s="299"/>
      <c r="G336" s="302"/>
      <c r="H336" s="299"/>
      <c r="I336" s="301"/>
    </row>
    <row r="337" spans="1:9" ht="15" hidden="1" x14ac:dyDescent="0.25">
      <c r="A337" s="301"/>
      <c r="B337" s="301"/>
      <c r="C337" s="301"/>
      <c r="D337" s="301"/>
      <c r="E337" s="301"/>
      <c r="F337" s="299"/>
      <c r="G337" s="302"/>
      <c r="H337" s="299"/>
      <c r="I337" s="301"/>
    </row>
    <row r="338" spans="1:9" ht="15" hidden="1" x14ac:dyDescent="0.25">
      <c r="A338" s="301"/>
      <c r="B338" s="301"/>
      <c r="C338" s="301"/>
      <c r="D338" s="301"/>
      <c r="E338" s="301"/>
      <c r="F338" s="299"/>
      <c r="G338" s="302"/>
      <c r="H338" s="299"/>
      <c r="I338" s="301"/>
    </row>
    <row r="339" spans="1:9" ht="15" hidden="1" x14ac:dyDescent="0.25">
      <c r="A339" s="301"/>
      <c r="B339" s="301"/>
      <c r="C339" s="301"/>
      <c r="D339" s="301"/>
      <c r="E339" s="301"/>
      <c r="F339" s="299"/>
      <c r="G339" s="302"/>
      <c r="H339" s="299"/>
      <c r="I339" s="301"/>
    </row>
    <row r="340" spans="1:9" ht="15" hidden="1" x14ac:dyDescent="0.25">
      <c r="A340" s="301"/>
      <c r="B340" s="301"/>
      <c r="C340" s="301"/>
      <c r="D340" s="301"/>
      <c r="E340" s="301"/>
      <c r="F340" s="299"/>
      <c r="G340" s="302"/>
      <c r="H340" s="299"/>
      <c r="I340" s="301"/>
    </row>
    <row r="341" spans="1:9" ht="15" hidden="1" x14ac:dyDescent="0.25">
      <c r="A341" s="301"/>
      <c r="B341" s="301"/>
      <c r="C341" s="301"/>
      <c r="D341" s="301"/>
      <c r="E341" s="301"/>
      <c r="F341" s="299"/>
      <c r="G341" s="302"/>
      <c r="H341" s="299"/>
      <c r="I341" s="301"/>
    </row>
    <row r="342" spans="1:9" ht="15" hidden="1" x14ac:dyDescent="0.25">
      <c r="A342" s="301"/>
      <c r="B342" s="301"/>
      <c r="C342" s="301"/>
      <c r="D342" s="301"/>
      <c r="E342" s="301"/>
      <c r="F342" s="299"/>
      <c r="G342" s="302"/>
      <c r="H342" s="299"/>
      <c r="I342" s="301"/>
    </row>
    <row r="343" spans="1:9" ht="15" hidden="1" x14ac:dyDescent="0.25">
      <c r="A343" s="301"/>
      <c r="B343" s="301"/>
      <c r="C343" s="301"/>
      <c r="D343" s="301"/>
      <c r="E343" s="301"/>
      <c r="F343" s="299"/>
      <c r="G343" s="302"/>
      <c r="H343" s="299"/>
      <c r="I343" s="301"/>
    </row>
    <row r="344" spans="1:9" ht="15" hidden="1" x14ac:dyDescent="0.25">
      <c r="A344" s="301"/>
      <c r="B344" s="301"/>
      <c r="C344" s="301"/>
      <c r="D344" s="301"/>
      <c r="E344" s="301"/>
      <c r="F344" s="299"/>
      <c r="G344" s="302"/>
      <c r="H344" s="299"/>
      <c r="I344" s="301"/>
    </row>
    <row r="345" spans="1:9" ht="15" hidden="1" x14ac:dyDescent="0.25">
      <c r="A345" s="301"/>
      <c r="B345" s="301"/>
      <c r="C345" s="301"/>
      <c r="D345" s="301"/>
      <c r="E345" s="301"/>
      <c r="F345" s="299"/>
      <c r="G345" s="302"/>
      <c r="H345" s="299"/>
      <c r="I345" s="301"/>
    </row>
    <row r="346" spans="1:9" ht="15" hidden="1" x14ac:dyDescent="0.25">
      <c r="A346" s="301"/>
      <c r="B346" s="301"/>
      <c r="C346" s="301"/>
      <c r="D346" s="301"/>
      <c r="E346" s="301"/>
      <c r="F346" s="299"/>
      <c r="G346" s="302"/>
      <c r="H346" s="299"/>
      <c r="I346" s="301"/>
    </row>
    <row r="347" spans="1:9" ht="15" hidden="1" x14ac:dyDescent="0.25">
      <c r="A347" s="301"/>
      <c r="B347" s="301"/>
      <c r="C347" s="301"/>
      <c r="D347" s="301"/>
      <c r="E347" s="301"/>
      <c r="F347" s="299"/>
      <c r="G347" s="302"/>
      <c r="H347" s="299"/>
      <c r="I347" s="301"/>
    </row>
    <row r="348" spans="1:9" ht="15" hidden="1" x14ac:dyDescent="0.25">
      <c r="A348" s="301"/>
      <c r="B348" s="301"/>
      <c r="C348" s="301"/>
      <c r="D348" s="301"/>
      <c r="E348" s="301"/>
      <c r="F348" s="299"/>
      <c r="G348" s="302"/>
      <c r="H348" s="299"/>
      <c r="I348" s="301"/>
    </row>
    <row r="349" spans="1:9" ht="15" hidden="1" x14ac:dyDescent="0.25">
      <c r="A349" s="301"/>
      <c r="B349" s="301"/>
      <c r="C349" s="301"/>
      <c r="D349" s="301"/>
      <c r="E349" s="301"/>
      <c r="F349" s="299"/>
      <c r="G349" s="302"/>
      <c r="H349" s="299"/>
      <c r="I349" s="301"/>
    </row>
    <row r="350" spans="1:9" ht="15" hidden="1" x14ac:dyDescent="0.25">
      <c r="A350" s="301"/>
      <c r="B350" s="301"/>
      <c r="C350" s="301"/>
      <c r="D350" s="301"/>
      <c r="E350" s="301"/>
      <c r="F350" s="299"/>
      <c r="G350" s="302"/>
      <c r="H350" s="299"/>
      <c r="I350" s="301"/>
    </row>
    <row r="351" spans="1:9" ht="15" hidden="1" x14ac:dyDescent="0.25">
      <c r="A351" s="301"/>
      <c r="B351" s="301"/>
      <c r="C351" s="301"/>
      <c r="D351" s="301"/>
      <c r="E351" s="301"/>
      <c r="F351" s="299"/>
      <c r="G351" s="302"/>
      <c r="H351" s="299"/>
      <c r="I351" s="301"/>
    </row>
    <row r="352" spans="1:9" ht="15" hidden="1" x14ac:dyDescent="0.25">
      <c r="A352" s="301"/>
      <c r="B352" s="301"/>
      <c r="C352" s="301"/>
      <c r="D352" s="301"/>
      <c r="E352" s="301"/>
      <c r="F352" s="299"/>
      <c r="G352" s="302"/>
      <c r="H352" s="299"/>
      <c r="I352" s="301"/>
    </row>
    <row r="353" spans="1:9" ht="15" hidden="1" x14ac:dyDescent="0.25">
      <c r="A353" s="301"/>
      <c r="B353" s="301"/>
      <c r="C353" s="301"/>
      <c r="D353" s="301"/>
      <c r="E353" s="301"/>
      <c r="F353" s="299"/>
      <c r="G353" s="302"/>
      <c r="H353" s="299"/>
      <c r="I353" s="301"/>
    </row>
    <row r="354" spans="1:9" ht="15" hidden="1" x14ac:dyDescent="0.25">
      <c r="A354" s="301"/>
      <c r="B354" s="301"/>
      <c r="C354" s="301"/>
      <c r="D354" s="301"/>
      <c r="E354" s="301"/>
      <c r="F354" s="299"/>
      <c r="G354" s="302"/>
      <c r="H354" s="299"/>
      <c r="I354" s="301"/>
    </row>
    <row r="355" spans="1:9" ht="15" hidden="1" x14ac:dyDescent="0.25">
      <c r="A355" s="301"/>
      <c r="B355" s="301"/>
      <c r="C355" s="301"/>
      <c r="D355" s="301"/>
      <c r="E355" s="301"/>
      <c r="F355" s="299"/>
      <c r="G355" s="302"/>
      <c r="H355" s="299"/>
      <c r="I355" s="301"/>
    </row>
    <row r="356" spans="1:9" ht="15" hidden="1" x14ac:dyDescent="0.25">
      <c r="A356" s="301"/>
      <c r="B356" s="301"/>
      <c r="C356" s="301"/>
      <c r="D356" s="301"/>
      <c r="E356" s="301"/>
      <c r="F356" s="299"/>
      <c r="G356" s="302"/>
      <c r="H356" s="299"/>
      <c r="I356" s="301"/>
    </row>
    <row r="357" spans="1:9" ht="15" hidden="1" x14ac:dyDescent="0.25">
      <c r="A357" s="301"/>
      <c r="B357" s="301"/>
      <c r="C357" s="301"/>
      <c r="D357" s="301"/>
      <c r="E357" s="301"/>
      <c r="F357" s="299"/>
      <c r="G357" s="302"/>
      <c r="H357" s="299"/>
      <c r="I357" s="301"/>
    </row>
    <row r="358" spans="1:9" ht="15" hidden="1" x14ac:dyDescent="0.25">
      <c r="A358" s="301"/>
      <c r="B358" s="301"/>
      <c r="C358" s="301"/>
      <c r="D358" s="301"/>
      <c r="E358" s="301"/>
      <c r="F358" s="299"/>
      <c r="G358" s="302"/>
      <c r="H358" s="299"/>
      <c r="I358" s="301"/>
    </row>
    <row r="359" spans="1:9" ht="15" hidden="1" x14ac:dyDescent="0.25">
      <c r="A359" s="301"/>
      <c r="B359" s="301"/>
      <c r="C359" s="301"/>
      <c r="D359" s="301"/>
      <c r="E359" s="301"/>
      <c r="F359" s="299"/>
      <c r="G359" s="302"/>
      <c r="H359" s="299"/>
      <c r="I359" s="301"/>
    </row>
    <row r="360" spans="1:9" ht="15" hidden="1" x14ac:dyDescent="0.25">
      <c r="A360" s="301"/>
      <c r="B360" s="301"/>
      <c r="C360" s="301"/>
      <c r="D360" s="301"/>
      <c r="E360" s="301"/>
      <c r="F360" s="299"/>
      <c r="G360" s="302"/>
      <c r="H360" s="299"/>
      <c r="I360" s="301"/>
    </row>
    <row r="361" spans="1:9" ht="15" hidden="1" x14ac:dyDescent="0.25">
      <c r="A361" s="301"/>
      <c r="B361" s="301"/>
      <c r="C361" s="301"/>
      <c r="D361" s="301"/>
      <c r="E361" s="301"/>
      <c r="F361" s="299"/>
      <c r="G361" s="302"/>
      <c r="H361" s="299"/>
      <c r="I361" s="301"/>
    </row>
    <row r="362" spans="1:9" ht="15" hidden="1" x14ac:dyDescent="0.25">
      <c r="A362" s="301"/>
      <c r="B362" s="301"/>
      <c r="C362" s="301"/>
      <c r="D362" s="301"/>
      <c r="E362" s="301"/>
      <c r="F362" s="299"/>
      <c r="G362" s="302"/>
      <c r="H362" s="299"/>
      <c r="I362" s="301"/>
    </row>
    <row r="363" spans="1:9" ht="15" hidden="1" x14ac:dyDescent="0.25">
      <c r="A363" s="301"/>
      <c r="B363" s="301"/>
      <c r="C363" s="301"/>
      <c r="D363" s="301"/>
      <c r="E363" s="301"/>
      <c r="F363" s="299"/>
      <c r="G363" s="302"/>
      <c r="H363" s="299"/>
      <c r="I363" s="301"/>
    </row>
    <row r="364" spans="1:9" ht="15" hidden="1" x14ac:dyDescent="0.25">
      <c r="A364" s="301"/>
      <c r="B364" s="301"/>
      <c r="C364" s="301"/>
      <c r="D364" s="301"/>
      <c r="E364" s="301"/>
      <c r="F364" s="299"/>
      <c r="G364" s="302"/>
      <c r="H364" s="299"/>
      <c r="I364" s="301"/>
    </row>
    <row r="365" spans="1:9" ht="15" hidden="1" x14ac:dyDescent="0.25">
      <c r="A365" s="301"/>
      <c r="B365" s="301"/>
      <c r="C365" s="301"/>
      <c r="D365" s="301"/>
      <c r="E365" s="301"/>
      <c r="F365" s="299"/>
      <c r="G365" s="302"/>
      <c r="H365" s="299"/>
      <c r="I365" s="301"/>
    </row>
    <row r="366" spans="1:9" ht="15" hidden="1" x14ac:dyDescent="0.25">
      <c r="A366" s="301"/>
      <c r="B366" s="301"/>
      <c r="C366" s="301"/>
      <c r="D366" s="301"/>
      <c r="E366" s="301"/>
      <c r="F366" s="299"/>
      <c r="G366" s="302"/>
      <c r="H366" s="299"/>
      <c r="I366" s="301"/>
    </row>
    <row r="367" spans="1:9" ht="15" hidden="1" x14ac:dyDescent="0.25">
      <c r="A367" s="301"/>
      <c r="B367" s="301"/>
      <c r="C367" s="301"/>
      <c r="D367" s="301"/>
      <c r="E367" s="301"/>
      <c r="F367" s="299"/>
      <c r="G367" s="302"/>
      <c r="H367" s="299"/>
      <c r="I367" s="301"/>
    </row>
    <row r="368" spans="1:9" ht="15" hidden="1" x14ac:dyDescent="0.25">
      <c r="A368" s="301"/>
      <c r="B368" s="301"/>
      <c r="C368" s="301"/>
      <c r="D368" s="301"/>
      <c r="E368" s="301"/>
      <c r="F368" s="299"/>
      <c r="G368" s="302"/>
      <c r="H368" s="299"/>
      <c r="I368" s="301"/>
    </row>
    <row r="369" spans="1:9" ht="15" hidden="1" x14ac:dyDescent="0.25">
      <c r="A369" s="301"/>
      <c r="B369" s="301"/>
      <c r="C369" s="301"/>
      <c r="D369" s="301"/>
      <c r="E369" s="301"/>
      <c r="F369" s="299"/>
      <c r="G369" s="302"/>
      <c r="H369" s="299"/>
      <c r="I369" s="301"/>
    </row>
    <row r="370" spans="1:9" ht="15" hidden="1" x14ac:dyDescent="0.25">
      <c r="A370" s="301"/>
      <c r="B370" s="301"/>
      <c r="C370" s="301"/>
      <c r="D370" s="301"/>
      <c r="E370" s="301"/>
      <c r="F370" s="299"/>
      <c r="G370" s="302"/>
      <c r="H370" s="299"/>
      <c r="I370" s="301"/>
    </row>
    <row r="371" spans="1:9" ht="15" hidden="1" x14ac:dyDescent="0.25">
      <c r="A371" s="301"/>
      <c r="B371" s="301"/>
      <c r="C371" s="301"/>
      <c r="D371" s="301"/>
      <c r="E371" s="301"/>
      <c r="F371" s="299"/>
      <c r="G371" s="302"/>
      <c r="H371" s="299"/>
      <c r="I371" s="301"/>
    </row>
    <row r="372" spans="1:9" ht="15" hidden="1" x14ac:dyDescent="0.25">
      <c r="A372" s="301"/>
      <c r="B372" s="301"/>
      <c r="C372" s="301"/>
      <c r="D372" s="301"/>
      <c r="E372" s="301"/>
      <c r="F372" s="299"/>
      <c r="G372" s="302"/>
      <c r="H372" s="299"/>
      <c r="I372" s="301"/>
    </row>
    <row r="373" spans="1:9" ht="15" hidden="1" x14ac:dyDescent="0.25">
      <c r="A373" s="301"/>
      <c r="B373" s="301"/>
      <c r="C373" s="301"/>
      <c r="D373" s="301"/>
      <c r="E373" s="301"/>
      <c r="F373" s="299"/>
      <c r="G373" s="302"/>
      <c r="H373" s="299"/>
      <c r="I373" s="301"/>
    </row>
    <row r="374" spans="1:9" ht="15" hidden="1" x14ac:dyDescent="0.25">
      <c r="A374" s="301"/>
      <c r="B374" s="301"/>
      <c r="C374" s="301"/>
      <c r="D374" s="301"/>
      <c r="E374" s="301"/>
      <c r="F374" s="299"/>
      <c r="G374" s="302"/>
      <c r="H374" s="299"/>
      <c r="I374" s="301"/>
    </row>
    <row r="375" spans="1:9" ht="15" hidden="1" x14ac:dyDescent="0.25">
      <c r="A375" s="301"/>
      <c r="B375" s="301"/>
      <c r="C375" s="301"/>
      <c r="D375" s="301"/>
      <c r="E375" s="301"/>
      <c r="F375" s="299"/>
      <c r="G375" s="302"/>
      <c r="H375" s="299"/>
      <c r="I375" s="301"/>
    </row>
    <row r="376" spans="1:9" ht="15" hidden="1" x14ac:dyDescent="0.25">
      <c r="A376" s="301"/>
      <c r="B376" s="301"/>
      <c r="C376" s="301"/>
      <c r="D376" s="301"/>
      <c r="E376" s="301"/>
      <c r="F376" s="299"/>
      <c r="G376" s="302"/>
      <c r="H376" s="299"/>
      <c r="I376" s="301"/>
    </row>
    <row r="377" spans="1:9" ht="15" hidden="1" x14ac:dyDescent="0.25">
      <c r="A377" s="301"/>
      <c r="B377" s="301"/>
      <c r="C377" s="301"/>
      <c r="D377" s="301"/>
      <c r="E377" s="301"/>
      <c r="F377" s="299"/>
      <c r="G377" s="302"/>
      <c r="H377" s="299"/>
      <c r="I377" s="301"/>
    </row>
    <row r="378" spans="1:9" ht="15" hidden="1" x14ac:dyDescent="0.25">
      <c r="A378" s="301"/>
      <c r="B378" s="301"/>
      <c r="C378" s="301"/>
      <c r="D378" s="301"/>
      <c r="E378" s="301"/>
      <c r="F378" s="299"/>
      <c r="G378" s="302"/>
      <c r="H378" s="299"/>
      <c r="I378" s="301"/>
    </row>
    <row r="379" spans="1:9" ht="15" hidden="1" x14ac:dyDescent="0.25">
      <c r="A379" s="301"/>
      <c r="B379" s="301"/>
      <c r="C379" s="301"/>
      <c r="D379" s="301"/>
      <c r="E379" s="301"/>
      <c r="F379" s="299"/>
      <c r="G379" s="302"/>
      <c r="H379" s="299"/>
      <c r="I379" s="301"/>
    </row>
    <row r="380" spans="1:9" ht="15" hidden="1" x14ac:dyDescent="0.25">
      <c r="A380" s="301"/>
      <c r="B380" s="301"/>
      <c r="C380" s="301"/>
      <c r="D380" s="301"/>
      <c r="E380" s="301"/>
      <c r="F380" s="299"/>
      <c r="G380" s="302"/>
      <c r="H380" s="299"/>
      <c r="I380" s="301"/>
    </row>
    <row r="381" spans="1:9" ht="15" hidden="1" x14ac:dyDescent="0.25">
      <c r="A381" s="301"/>
      <c r="B381" s="301"/>
      <c r="C381" s="301"/>
      <c r="D381" s="301"/>
      <c r="E381" s="301"/>
      <c r="F381" s="299"/>
      <c r="G381" s="302"/>
      <c r="H381" s="299"/>
      <c r="I381" s="301"/>
    </row>
    <row r="382" spans="1:9" ht="15" hidden="1" x14ac:dyDescent="0.25">
      <c r="A382" s="301"/>
      <c r="B382" s="301"/>
      <c r="C382" s="301"/>
      <c r="D382" s="301"/>
      <c r="E382" s="301"/>
      <c r="F382" s="299"/>
      <c r="G382" s="302"/>
      <c r="H382" s="299"/>
      <c r="I382" s="301"/>
    </row>
    <row r="383" spans="1:9" ht="15" hidden="1" x14ac:dyDescent="0.25">
      <c r="A383" s="301"/>
      <c r="B383" s="301"/>
      <c r="C383" s="301"/>
      <c r="D383" s="301"/>
      <c r="E383" s="301"/>
      <c r="F383" s="299"/>
      <c r="G383" s="302"/>
      <c r="H383" s="299"/>
      <c r="I383" s="301"/>
    </row>
    <row r="384" spans="1:9" ht="15" hidden="1" x14ac:dyDescent="0.25">
      <c r="A384" s="301"/>
      <c r="B384" s="301"/>
      <c r="C384" s="301"/>
      <c r="D384" s="301"/>
      <c r="E384" s="301"/>
      <c r="F384" s="299"/>
      <c r="G384" s="302"/>
      <c r="H384" s="299"/>
      <c r="I384" s="301"/>
    </row>
    <row r="385" spans="1:9" ht="15" hidden="1" x14ac:dyDescent="0.25">
      <c r="A385" s="301"/>
      <c r="B385" s="301"/>
      <c r="C385" s="301"/>
      <c r="D385" s="301"/>
      <c r="E385" s="301"/>
      <c r="F385" s="299"/>
      <c r="G385" s="302"/>
      <c r="H385" s="299"/>
      <c r="I385" s="301"/>
    </row>
    <row r="386" spans="1:9" ht="15" hidden="1" x14ac:dyDescent="0.25">
      <c r="A386" s="301"/>
      <c r="B386" s="301"/>
      <c r="C386" s="301"/>
      <c r="D386" s="301"/>
      <c r="E386" s="301"/>
      <c r="F386" s="299"/>
      <c r="G386" s="302"/>
      <c r="H386" s="299"/>
      <c r="I386" s="301"/>
    </row>
    <row r="387" spans="1:9" ht="15" hidden="1" x14ac:dyDescent="0.25">
      <c r="A387" s="301"/>
      <c r="B387" s="301"/>
      <c r="C387" s="301"/>
      <c r="D387" s="301"/>
      <c r="E387" s="301"/>
      <c r="F387" s="299"/>
      <c r="G387" s="302"/>
      <c r="H387" s="299"/>
      <c r="I387" s="301"/>
    </row>
    <row r="388" spans="1:9" ht="15" hidden="1" x14ac:dyDescent="0.25">
      <c r="A388" s="301"/>
      <c r="B388" s="301"/>
      <c r="C388" s="301"/>
      <c r="D388" s="301"/>
      <c r="E388" s="301"/>
      <c r="F388" s="299"/>
      <c r="G388" s="302"/>
      <c r="H388" s="299"/>
      <c r="I388" s="301"/>
    </row>
    <row r="389" spans="1:9" ht="15" hidden="1" x14ac:dyDescent="0.25">
      <c r="A389" s="301"/>
      <c r="B389" s="301"/>
      <c r="C389" s="301"/>
      <c r="D389" s="301"/>
      <c r="E389" s="301"/>
      <c r="F389" s="299"/>
      <c r="G389" s="302"/>
      <c r="H389" s="299"/>
      <c r="I389" s="301"/>
    </row>
    <row r="390" spans="1:9" ht="15" hidden="1" x14ac:dyDescent="0.25">
      <c r="A390" s="301"/>
      <c r="B390" s="301"/>
      <c r="C390" s="301"/>
      <c r="D390" s="301"/>
      <c r="E390" s="301"/>
      <c r="F390" s="299"/>
      <c r="G390" s="302"/>
      <c r="H390" s="299"/>
      <c r="I390" s="301"/>
    </row>
    <row r="391" spans="1:9" ht="15" hidden="1" x14ac:dyDescent="0.25">
      <c r="A391" s="301"/>
      <c r="B391" s="301"/>
      <c r="C391" s="301"/>
      <c r="D391" s="301"/>
      <c r="E391" s="301"/>
      <c r="F391" s="299"/>
      <c r="G391" s="302"/>
      <c r="H391" s="299"/>
      <c r="I391" s="301"/>
    </row>
    <row r="392" spans="1:9" ht="15" hidden="1" x14ac:dyDescent="0.25">
      <c r="A392" s="301"/>
      <c r="B392" s="301"/>
      <c r="C392" s="301"/>
      <c r="D392" s="301"/>
      <c r="E392" s="301"/>
      <c r="F392" s="299"/>
      <c r="G392" s="302"/>
      <c r="H392" s="299"/>
      <c r="I392" s="301"/>
    </row>
    <row r="393" spans="1:9" ht="15" hidden="1" x14ac:dyDescent="0.25">
      <c r="A393" s="301"/>
      <c r="B393" s="301"/>
      <c r="C393" s="301"/>
      <c r="D393" s="301"/>
      <c r="E393" s="301"/>
      <c r="F393" s="299"/>
      <c r="G393" s="302"/>
      <c r="H393" s="299"/>
      <c r="I393" s="301"/>
    </row>
    <row r="394" spans="1:9" ht="15" hidden="1" x14ac:dyDescent="0.25">
      <c r="A394" s="301"/>
      <c r="B394" s="301"/>
      <c r="C394" s="301"/>
      <c r="D394" s="301"/>
      <c r="E394" s="301"/>
      <c r="F394" s="299"/>
      <c r="G394" s="302"/>
      <c r="H394" s="299"/>
      <c r="I394" s="301"/>
    </row>
    <row r="395" spans="1:9" ht="15" hidden="1" x14ac:dyDescent="0.25">
      <c r="A395" s="301"/>
      <c r="B395" s="301"/>
      <c r="C395" s="301"/>
      <c r="D395" s="301"/>
      <c r="E395" s="301"/>
      <c r="F395" s="299"/>
      <c r="G395" s="302"/>
      <c r="H395" s="299"/>
      <c r="I395" s="301"/>
    </row>
    <row r="396" spans="1:9" ht="15" hidden="1" x14ac:dyDescent="0.25">
      <c r="A396" s="301"/>
      <c r="B396" s="301"/>
      <c r="C396" s="301"/>
      <c r="D396" s="301"/>
      <c r="E396" s="301"/>
      <c r="F396" s="299"/>
      <c r="G396" s="302"/>
      <c r="H396" s="299"/>
      <c r="I396" s="301"/>
    </row>
    <row r="397" spans="1:9" ht="15" hidden="1" x14ac:dyDescent="0.25">
      <c r="A397" s="301"/>
      <c r="B397" s="301"/>
      <c r="C397" s="301"/>
      <c r="D397" s="301"/>
      <c r="E397" s="301"/>
      <c r="F397" s="299"/>
      <c r="G397" s="302"/>
      <c r="H397" s="299"/>
      <c r="I397" s="301"/>
    </row>
    <row r="398" spans="1:9" ht="15" hidden="1" x14ac:dyDescent="0.25">
      <c r="A398" s="301"/>
      <c r="B398" s="301"/>
      <c r="C398" s="301"/>
      <c r="D398" s="301"/>
      <c r="E398" s="301"/>
      <c r="F398" s="299"/>
      <c r="G398" s="302"/>
      <c r="H398" s="299"/>
      <c r="I398" s="301"/>
    </row>
    <row r="399" spans="1:9" ht="15" hidden="1" x14ac:dyDescent="0.25">
      <c r="A399" s="301"/>
      <c r="B399" s="301"/>
      <c r="C399" s="301"/>
      <c r="D399" s="301"/>
      <c r="E399" s="301"/>
      <c r="F399" s="299"/>
      <c r="G399" s="302"/>
      <c r="H399" s="299"/>
      <c r="I399" s="301"/>
    </row>
    <row r="400" spans="1:9" ht="15" hidden="1" x14ac:dyDescent="0.25">
      <c r="A400" s="301"/>
      <c r="B400" s="301"/>
      <c r="C400" s="301"/>
      <c r="D400" s="301"/>
      <c r="E400" s="301"/>
      <c r="F400" s="299"/>
      <c r="G400" s="302"/>
      <c r="H400" s="299"/>
      <c r="I400" s="301"/>
    </row>
    <row r="401" spans="1:9" ht="15" hidden="1" x14ac:dyDescent="0.25">
      <c r="A401" s="301"/>
      <c r="B401" s="301"/>
      <c r="C401" s="301"/>
      <c r="D401" s="301"/>
      <c r="E401" s="301"/>
      <c r="F401" s="299"/>
      <c r="G401" s="302"/>
      <c r="H401" s="299"/>
      <c r="I401" s="301"/>
    </row>
    <row r="402" spans="1:9" ht="15" hidden="1" x14ac:dyDescent="0.25">
      <c r="A402" s="301"/>
      <c r="B402" s="301"/>
      <c r="C402" s="301"/>
      <c r="D402" s="301"/>
      <c r="E402" s="301"/>
      <c r="F402" s="299"/>
      <c r="G402" s="302"/>
      <c r="H402" s="299"/>
      <c r="I402" s="301"/>
    </row>
    <row r="403" spans="1:9" ht="15" hidden="1" x14ac:dyDescent="0.25">
      <c r="A403" s="301"/>
      <c r="B403" s="301"/>
      <c r="C403" s="301"/>
      <c r="D403" s="301"/>
      <c r="E403" s="301"/>
      <c r="F403" s="299"/>
      <c r="G403" s="302"/>
      <c r="H403" s="299"/>
      <c r="I403" s="301"/>
    </row>
    <row r="404" spans="1:9" ht="15" hidden="1" x14ac:dyDescent="0.25">
      <c r="A404" s="301"/>
      <c r="B404" s="301"/>
      <c r="C404" s="301"/>
      <c r="D404" s="301"/>
      <c r="E404" s="301"/>
      <c r="F404" s="299"/>
      <c r="G404" s="302"/>
      <c r="H404" s="299"/>
      <c r="I404" s="301"/>
    </row>
    <row r="405" spans="1:9" ht="15" hidden="1" x14ac:dyDescent="0.25">
      <c r="A405" s="301"/>
      <c r="B405" s="301"/>
      <c r="C405" s="301"/>
      <c r="D405" s="301"/>
      <c r="E405" s="301"/>
      <c r="F405" s="299"/>
      <c r="G405" s="302"/>
      <c r="H405" s="299"/>
      <c r="I405" s="301"/>
    </row>
    <row r="406" spans="1:9" ht="15" hidden="1" x14ac:dyDescent="0.25">
      <c r="A406" s="301"/>
      <c r="B406" s="301"/>
      <c r="C406" s="301"/>
      <c r="D406" s="301"/>
      <c r="E406" s="301"/>
      <c r="F406" s="299"/>
      <c r="G406" s="302"/>
      <c r="H406" s="299"/>
      <c r="I406" s="301"/>
    </row>
    <row r="407" spans="1:9" ht="15" hidden="1" x14ac:dyDescent="0.25">
      <c r="A407" s="301"/>
      <c r="B407" s="301"/>
      <c r="C407" s="301"/>
      <c r="D407" s="301"/>
      <c r="E407" s="301"/>
      <c r="F407" s="299"/>
      <c r="G407" s="302"/>
      <c r="H407" s="299"/>
      <c r="I407" s="301"/>
    </row>
    <row r="408" spans="1:9" ht="15" hidden="1" x14ac:dyDescent="0.25">
      <c r="A408" s="301"/>
      <c r="B408" s="301"/>
      <c r="C408" s="301"/>
      <c r="D408" s="301"/>
      <c r="E408" s="301"/>
      <c r="F408" s="299"/>
      <c r="G408" s="302"/>
      <c r="H408" s="299"/>
      <c r="I408" s="301"/>
    </row>
    <row r="409" spans="1:9" ht="15" hidden="1" x14ac:dyDescent="0.25">
      <c r="A409" s="301"/>
      <c r="B409" s="301"/>
      <c r="C409" s="301"/>
      <c r="D409" s="301"/>
      <c r="E409" s="301"/>
      <c r="F409" s="299"/>
      <c r="G409" s="302"/>
      <c r="H409" s="299"/>
      <c r="I409" s="301"/>
    </row>
    <row r="410" spans="1:9" ht="15" hidden="1" x14ac:dyDescent="0.25">
      <c r="A410" s="301"/>
      <c r="B410" s="301"/>
      <c r="C410" s="301"/>
      <c r="D410" s="301"/>
      <c r="E410" s="301"/>
      <c r="F410" s="299"/>
      <c r="G410" s="302"/>
      <c r="H410" s="299"/>
      <c r="I410" s="301"/>
    </row>
    <row r="411" spans="1:9" ht="15" hidden="1" x14ac:dyDescent="0.25">
      <c r="A411" s="301"/>
      <c r="B411" s="301"/>
      <c r="C411" s="301"/>
      <c r="D411" s="301"/>
      <c r="E411" s="301"/>
      <c r="F411" s="299"/>
      <c r="G411" s="302"/>
      <c r="H411" s="299"/>
      <c r="I411" s="301"/>
    </row>
    <row r="412" spans="1:9" ht="15" hidden="1" x14ac:dyDescent="0.25">
      <c r="A412" s="301"/>
      <c r="B412" s="301"/>
      <c r="C412" s="301"/>
      <c r="D412" s="301"/>
      <c r="E412" s="301"/>
      <c r="F412" s="299"/>
      <c r="G412" s="302"/>
      <c r="H412" s="299"/>
      <c r="I412" s="301"/>
    </row>
    <row r="413" spans="1:9" ht="15" hidden="1" x14ac:dyDescent="0.25">
      <c r="A413" s="301"/>
      <c r="B413" s="301"/>
      <c r="C413" s="301"/>
      <c r="D413" s="301"/>
      <c r="E413" s="301"/>
      <c r="F413" s="299"/>
      <c r="G413" s="302"/>
      <c r="H413" s="299"/>
      <c r="I413" s="301"/>
    </row>
    <row r="414" spans="1:9" ht="15" hidden="1" x14ac:dyDescent="0.25">
      <c r="A414" s="301"/>
      <c r="B414" s="301"/>
      <c r="C414" s="301"/>
      <c r="D414" s="301"/>
      <c r="E414" s="301"/>
      <c r="F414" s="299"/>
      <c r="G414" s="302"/>
      <c r="H414" s="299"/>
      <c r="I414" s="301"/>
    </row>
    <row r="415" spans="1:9" ht="15" hidden="1" x14ac:dyDescent="0.25">
      <c r="A415" s="301"/>
      <c r="B415" s="301"/>
      <c r="C415" s="301"/>
      <c r="D415" s="301"/>
      <c r="E415" s="301"/>
      <c r="F415" s="299"/>
      <c r="G415" s="302"/>
      <c r="H415" s="299"/>
      <c r="I415" s="301"/>
    </row>
    <row r="416" spans="1:9" ht="15" hidden="1" x14ac:dyDescent="0.25">
      <c r="A416" s="301"/>
      <c r="B416" s="301"/>
      <c r="C416" s="301"/>
      <c r="D416" s="301"/>
      <c r="E416" s="301"/>
      <c r="F416" s="299"/>
      <c r="G416" s="302"/>
      <c r="H416" s="299"/>
      <c r="I416" s="301"/>
    </row>
    <row r="417" spans="1:9" ht="15" hidden="1" x14ac:dyDescent="0.25">
      <c r="A417" s="301"/>
      <c r="B417" s="301"/>
      <c r="C417" s="301"/>
      <c r="D417" s="301"/>
      <c r="E417" s="301"/>
      <c r="F417" s="299"/>
      <c r="G417" s="302"/>
      <c r="H417" s="299"/>
      <c r="I417" s="301"/>
    </row>
    <row r="418" spans="1:9" ht="15" hidden="1" x14ac:dyDescent="0.25">
      <c r="A418" s="301"/>
      <c r="B418" s="301"/>
      <c r="C418" s="301"/>
      <c r="D418" s="301"/>
      <c r="E418" s="301"/>
      <c r="F418" s="299"/>
      <c r="G418" s="302"/>
      <c r="H418" s="299"/>
      <c r="I418" s="301"/>
    </row>
    <row r="419" spans="1:9" ht="15" hidden="1" x14ac:dyDescent="0.25">
      <c r="A419" s="301"/>
      <c r="B419" s="301"/>
      <c r="C419" s="301"/>
      <c r="D419" s="301"/>
      <c r="E419" s="301"/>
      <c r="F419" s="299"/>
      <c r="G419" s="302"/>
      <c r="H419" s="299"/>
      <c r="I419" s="301"/>
    </row>
    <row r="420" spans="1:9" ht="15" hidden="1" x14ac:dyDescent="0.25">
      <c r="A420" s="301"/>
      <c r="B420" s="301"/>
      <c r="C420" s="301"/>
      <c r="D420" s="301"/>
      <c r="E420" s="301"/>
      <c r="F420" s="299"/>
      <c r="G420" s="302"/>
      <c r="H420" s="299"/>
      <c r="I420" s="301"/>
    </row>
    <row r="421" spans="1:9" ht="15" hidden="1" x14ac:dyDescent="0.25">
      <c r="A421" s="301"/>
      <c r="B421" s="301"/>
      <c r="C421" s="301"/>
      <c r="D421" s="301"/>
      <c r="E421" s="301"/>
      <c r="F421" s="299"/>
      <c r="G421" s="302"/>
      <c r="H421" s="299"/>
      <c r="I421" s="301"/>
    </row>
    <row r="422" spans="1:9" ht="15" hidden="1" x14ac:dyDescent="0.25">
      <c r="A422" s="301"/>
      <c r="B422" s="301"/>
      <c r="C422" s="301"/>
      <c r="D422" s="301"/>
      <c r="E422" s="301"/>
      <c r="F422" s="299"/>
      <c r="G422" s="302"/>
      <c r="H422" s="299"/>
      <c r="I422" s="301"/>
    </row>
    <row r="423" spans="1:9" ht="15" hidden="1" x14ac:dyDescent="0.25">
      <c r="A423" s="301"/>
      <c r="B423" s="301"/>
      <c r="C423" s="301"/>
      <c r="D423" s="301"/>
      <c r="E423" s="301"/>
      <c r="F423" s="299"/>
      <c r="G423" s="302"/>
      <c r="H423" s="299"/>
      <c r="I423" s="301"/>
    </row>
    <row r="424" spans="1:9" ht="15" hidden="1" x14ac:dyDescent="0.25">
      <c r="A424" s="301"/>
      <c r="B424" s="301"/>
      <c r="C424" s="301"/>
      <c r="D424" s="301"/>
      <c r="E424" s="301"/>
      <c r="F424" s="299"/>
      <c r="G424" s="302"/>
      <c r="H424" s="299"/>
      <c r="I424" s="301"/>
    </row>
    <row r="425" spans="1:9" ht="15" hidden="1" x14ac:dyDescent="0.25">
      <c r="A425" s="301"/>
      <c r="B425" s="301"/>
      <c r="C425" s="301"/>
      <c r="D425" s="301"/>
      <c r="E425" s="301"/>
      <c r="F425" s="299"/>
      <c r="G425" s="302"/>
      <c r="H425" s="299"/>
      <c r="I425" s="301"/>
    </row>
    <row r="426" spans="1:9" ht="15" hidden="1" x14ac:dyDescent="0.25">
      <c r="A426" s="301"/>
      <c r="B426" s="301"/>
      <c r="C426" s="301"/>
      <c r="D426" s="301"/>
      <c r="E426" s="301"/>
      <c r="F426" s="299"/>
      <c r="G426" s="302"/>
      <c r="H426" s="299"/>
      <c r="I426" s="301"/>
    </row>
    <row r="427" spans="1:9" ht="15" hidden="1" x14ac:dyDescent="0.25">
      <c r="A427" s="301"/>
      <c r="B427" s="301"/>
      <c r="C427" s="301"/>
      <c r="D427" s="301"/>
      <c r="E427" s="301"/>
      <c r="F427" s="299"/>
      <c r="G427" s="302"/>
      <c r="H427" s="299"/>
      <c r="I427" s="301"/>
    </row>
    <row r="428" spans="1:9" ht="15" hidden="1" x14ac:dyDescent="0.25">
      <c r="A428" s="301"/>
      <c r="B428" s="301"/>
      <c r="C428" s="301"/>
      <c r="D428" s="301"/>
      <c r="E428" s="301"/>
      <c r="F428" s="299"/>
      <c r="G428" s="302"/>
      <c r="H428" s="299"/>
      <c r="I428" s="301"/>
    </row>
    <row r="429" spans="1:9" ht="15" hidden="1" x14ac:dyDescent="0.25">
      <c r="A429" s="301"/>
      <c r="B429" s="301"/>
      <c r="C429" s="301"/>
      <c r="D429" s="301"/>
      <c r="E429" s="301"/>
      <c r="F429" s="299"/>
      <c r="G429" s="302"/>
      <c r="H429" s="299"/>
      <c r="I429" s="301"/>
    </row>
    <row r="430" spans="1:9" ht="15" hidden="1" x14ac:dyDescent="0.25">
      <c r="A430" s="301"/>
      <c r="B430" s="301"/>
      <c r="C430" s="301"/>
      <c r="D430" s="301"/>
      <c r="E430" s="301"/>
      <c r="F430" s="299"/>
      <c r="G430" s="302"/>
      <c r="H430" s="299"/>
      <c r="I430" s="301"/>
    </row>
    <row r="431" spans="1:9" ht="15" hidden="1" x14ac:dyDescent="0.25">
      <c r="A431" s="301"/>
      <c r="B431" s="301"/>
      <c r="C431" s="301"/>
      <c r="D431" s="301"/>
      <c r="E431" s="301"/>
      <c r="F431" s="299"/>
      <c r="G431" s="302"/>
      <c r="H431" s="299"/>
      <c r="I431" s="301"/>
    </row>
    <row r="432" spans="1:9" ht="15" hidden="1" x14ac:dyDescent="0.25">
      <c r="A432" s="301"/>
      <c r="B432" s="301"/>
      <c r="C432" s="301"/>
      <c r="D432" s="301"/>
      <c r="E432" s="301"/>
      <c r="F432" s="299"/>
      <c r="G432" s="302"/>
      <c r="H432" s="299"/>
      <c r="I432" s="301"/>
    </row>
    <row r="433" spans="1:9" ht="15" hidden="1" x14ac:dyDescent="0.25">
      <c r="A433" s="301"/>
      <c r="B433" s="301"/>
      <c r="C433" s="301"/>
      <c r="D433" s="301"/>
      <c r="E433" s="301"/>
      <c r="F433" s="299"/>
      <c r="G433" s="302"/>
      <c r="H433" s="299"/>
      <c r="I433" s="301"/>
    </row>
    <row r="434" spans="1:9" ht="15" hidden="1" x14ac:dyDescent="0.25">
      <c r="A434" s="301"/>
      <c r="B434" s="301"/>
      <c r="C434" s="301"/>
      <c r="D434" s="301"/>
      <c r="E434" s="301"/>
      <c r="F434" s="299"/>
      <c r="G434" s="302"/>
      <c r="H434" s="299"/>
      <c r="I434" s="301"/>
    </row>
    <row r="435" spans="1:9" ht="15" hidden="1" x14ac:dyDescent="0.25">
      <c r="A435" s="301"/>
      <c r="B435" s="301"/>
      <c r="C435" s="301"/>
      <c r="D435" s="301"/>
      <c r="E435" s="301"/>
      <c r="F435" s="299"/>
      <c r="G435" s="302"/>
      <c r="H435" s="299"/>
      <c r="I435" s="301"/>
    </row>
    <row r="436" spans="1:9" ht="15" hidden="1" x14ac:dyDescent="0.25">
      <c r="A436" s="301"/>
      <c r="B436" s="301"/>
      <c r="C436" s="301"/>
      <c r="D436" s="301"/>
      <c r="E436" s="301"/>
      <c r="F436" s="299"/>
      <c r="G436" s="302"/>
      <c r="H436" s="299"/>
      <c r="I436" s="301"/>
    </row>
    <row r="437" spans="1:9" ht="15" hidden="1" x14ac:dyDescent="0.25">
      <c r="A437" s="301"/>
      <c r="B437" s="301"/>
      <c r="C437" s="301"/>
      <c r="D437" s="301"/>
      <c r="E437" s="301"/>
      <c r="F437" s="299"/>
      <c r="G437" s="302"/>
      <c r="H437" s="299"/>
      <c r="I437" s="301"/>
    </row>
    <row r="438" spans="1:9" ht="15" hidden="1" x14ac:dyDescent="0.25">
      <c r="A438" s="301"/>
      <c r="B438" s="301"/>
      <c r="C438" s="301"/>
      <c r="D438" s="301"/>
      <c r="E438" s="301"/>
      <c r="F438" s="299"/>
      <c r="G438" s="302"/>
      <c r="H438" s="299"/>
      <c r="I438" s="301"/>
    </row>
    <row r="439" spans="1:9" ht="15" hidden="1" x14ac:dyDescent="0.25">
      <c r="A439" s="301"/>
      <c r="B439" s="301"/>
      <c r="C439" s="301"/>
      <c r="D439" s="301"/>
      <c r="E439" s="301"/>
      <c r="F439" s="299"/>
      <c r="G439" s="302"/>
      <c r="H439" s="299"/>
      <c r="I439" s="301"/>
    </row>
    <row r="440" spans="1:9" ht="15" hidden="1" x14ac:dyDescent="0.25">
      <c r="A440" s="301"/>
      <c r="B440" s="301"/>
      <c r="C440" s="301"/>
      <c r="D440" s="301"/>
      <c r="E440" s="301"/>
      <c r="F440" s="299"/>
      <c r="G440" s="302"/>
      <c r="H440" s="299"/>
      <c r="I440" s="301"/>
    </row>
    <row r="441" spans="1:9" ht="15" hidden="1" x14ac:dyDescent="0.25">
      <c r="A441" s="301"/>
      <c r="B441" s="301"/>
      <c r="C441" s="301"/>
      <c r="D441" s="301"/>
      <c r="E441" s="301"/>
      <c r="F441" s="299"/>
      <c r="G441" s="302"/>
      <c r="H441" s="299"/>
      <c r="I441" s="301"/>
    </row>
    <row r="442" spans="1:9" ht="15" hidden="1" x14ac:dyDescent="0.25">
      <c r="A442" s="301"/>
      <c r="B442" s="301"/>
      <c r="C442" s="301"/>
      <c r="D442" s="301"/>
      <c r="E442" s="301"/>
      <c r="F442" s="299"/>
      <c r="G442" s="302"/>
      <c r="H442" s="299"/>
      <c r="I442" s="301"/>
    </row>
    <row r="443" spans="1:9" ht="15" hidden="1" x14ac:dyDescent="0.25">
      <c r="A443" s="301"/>
      <c r="B443" s="301"/>
      <c r="C443" s="301"/>
      <c r="D443" s="301"/>
      <c r="E443" s="301"/>
      <c r="F443" s="299"/>
      <c r="G443" s="302"/>
      <c r="H443" s="299"/>
      <c r="I443" s="301"/>
    </row>
    <row r="444" spans="1:9" ht="15" hidden="1" x14ac:dyDescent="0.25">
      <c r="A444" s="301"/>
      <c r="B444" s="301"/>
      <c r="C444" s="301"/>
      <c r="D444" s="301"/>
      <c r="E444" s="301"/>
      <c r="F444" s="299"/>
      <c r="G444" s="302"/>
      <c r="H444" s="299"/>
      <c r="I444" s="301"/>
    </row>
    <row r="445" spans="1:9" ht="15" hidden="1" x14ac:dyDescent="0.25">
      <c r="A445" s="301"/>
      <c r="B445" s="301"/>
      <c r="C445" s="301"/>
      <c r="D445" s="301"/>
      <c r="E445" s="301"/>
      <c r="F445" s="299"/>
      <c r="G445" s="302"/>
      <c r="H445" s="299"/>
      <c r="I445" s="301"/>
    </row>
    <row r="446" spans="1:9" ht="15" hidden="1" x14ac:dyDescent="0.25">
      <c r="A446" s="301"/>
      <c r="B446" s="301"/>
      <c r="C446" s="301"/>
      <c r="D446" s="301"/>
      <c r="E446" s="301"/>
      <c r="F446" s="299"/>
      <c r="G446" s="302"/>
      <c r="H446" s="299"/>
      <c r="I446" s="301"/>
    </row>
    <row r="447" spans="1:9" ht="15" hidden="1" x14ac:dyDescent="0.25">
      <c r="A447" s="301"/>
      <c r="B447" s="301"/>
      <c r="C447" s="301"/>
      <c r="D447" s="301"/>
      <c r="E447" s="301"/>
      <c r="F447" s="299"/>
      <c r="G447" s="302"/>
      <c r="H447" s="299"/>
      <c r="I447" s="301"/>
    </row>
    <row r="448" spans="1:9" ht="15" hidden="1" x14ac:dyDescent="0.25">
      <c r="A448" s="301"/>
      <c r="B448" s="301"/>
      <c r="C448" s="301"/>
      <c r="D448" s="301"/>
      <c r="E448" s="301"/>
      <c r="F448" s="299"/>
      <c r="G448" s="302"/>
      <c r="H448" s="299"/>
      <c r="I448" s="301"/>
    </row>
    <row r="449" spans="1:9" ht="15" hidden="1" x14ac:dyDescent="0.25">
      <c r="A449" s="301"/>
      <c r="B449" s="301"/>
      <c r="C449" s="301"/>
      <c r="D449" s="301"/>
      <c r="E449" s="301"/>
      <c r="F449" s="299"/>
      <c r="G449" s="302"/>
      <c r="H449" s="299"/>
      <c r="I449" s="301"/>
    </row>
    <row r="450" spans="1:9" ht="15" hidden="1" x14ac:dyDescent="0.25">
      <c r="A450" s="301"/>
      <c r="B450" s="301"/>
      <c r="C450" s="301"/>
      <c r="D450" s="301"/>
      <c r="E450" s="301"/>
      <c r="F450" s="299"/>
      <c r="G450" s="302"/>
      <c r="H450" s="299"/>
      <c r="I450" s="301"/>
    </row>
    <row r="451" spans="1:9" ht="15" hidden="1" x14ac:dyDescent="0.25">
      <c r="A451" s="301"/>
      <c r="B451" s="301"/>
      <c r="C451" s="301"/>
      <c r="D451" s="301"/>
      <c r="E451" s="301"/>
      <c r="F451" s="299"/>
      <c r="G451" s="302"/>
      <c r="H451" s="299"/>
      <c r="I451" s="301"/>
    </row>
    <row r="452" spans="1:9" ht="15" hidden="1" x14ac:dyDescent="0.25">
      <c r="A452" s="301"/>
      <c r="B452" s="301"/>
      <c r="C452" s="301"/>
      <c r="D452" s="301"/>
      <c r="E452" s="301"/>
      <c r="F452" s="299"/>
      <c r="G452" s="302"/>
      <c r="H452" s="299"/>
      <c r="I452" s="301"/>
    </row>
    <row r="453" spans="1:9" ht="15" hidden="1" x14ac:dyDescent="0.25">
      <c r="A453" s="301"/>
      <c r="B453" s="301"/>
      <c r="C453" s="301"/>
      <c r="D453" s="301"/>
      <c r="E453" s="301"/>
      <c r="F453" s="299"/>
      <c r="G453" s="302"/>
      <c r="H453" s="299"/>
      <c r="I453" s="301"/>
    </row>
    <row r="454" spans="1:9" ht="15" hidden="1" x14ac:dyDescent="0.25">
      <c r="A454" s="301"/>
      <c r="B454" s="301"/>
      <c r="C454" s="301"/>
      <c r="D454" s="301"/>
      <c r="E454" s="301"/>
      <c r="F454" s="299"/>
      <c r="G454" s="302"/>
      <c r="H454" s="299"/>
      <c r="I454" s="301"/>
    </row>
    <row r="455" spans="1:9" ht="15" hidden="1" x14ac:dyDescent="0.25">
      <c r="A455" s="301"/>
      <c r="B455" s="301"/>
      <c r="C455" s="301"/>
      <c r="D455" s="301"/>
      <c r="E455" s="301"/>
      <c r="F455" s="299"/>
      <c r="G455" s="302"/>
      <c r="H455" s="299"/>
      <c r="I455" s="301"/>
    </row>
    <row r="456" spans="1:9" ht="15" hidden="1" x14ac:dyDescent="0.25">
      <c r="A456" s="301"/>
      <c r="B456" s="301"/>
      <c r="C456" s="301"/>
      <c r="D456" s="301"/>
      <c r="E456" s="301"/>
      <c r="F456" s="299"/>
      <c r="G456" s="302"/>
      <c r="H456" s="299"/>
      <c r="I456" s="301"/>
    </row>
    <row r="457" spans="1:9" ht="15" hidden="1" x14ac:dyDescent="0.25">
      <c r="A457" s="301"/>
      <c r="B457" s="301"/>
      <c r="C457" s="301"/>
      <c r="D457" s="301"/>
      <c r="E457" s="301"/>
      <c r="F457" s="299"/>
      <c r="G457" s="302"/>
      <c r="H457" s="299"/>
      <c r="I457" s="301"/>
    </row>
    <row r="458" spans="1:9" ht="15" hidden="1" x14ac:dyDescent="0.25">
      <c r="A458" s="301"/>
      <c r="B458" s="301"/>
      <c r="C458" s="301"/>
      <c r="D458" s="301"/>
      <c r="E458" s="301"/>
      <c r="F458" s="299"/>
      <c r="G458" s="302"/>
      <c r="H458" s="299"/>
      <c r="I458" s="301"/>
    </row>
    <row r="459" spans="1:9" ht="15" hidden="1" x14ac:dyDescent="0.25">
      <c r="A459" s="301"/>
      <c r="B459" s="301"/>
      <c r="C459" s="301"/>
      <c r="D459" s="301"/>
      <c r="E459" s="301"/>
      <c r="F459" s="299"/>
      <c r="G459" s="302"/>
      <c r="H459" s="299"/>
      <c r="I459" s="301"/>
    </row>
    <row r="460" spans="1:9" ht="15" hidden="1" x14ac:dyDescent="0.25">
      <c r="A460" s="301"/>
      <c r="B460" s="301"/>
      <c r="C460" s="301"/>
      <c r="D460" s="301"/>
      <c r="E460" s="301"/>
      <c r="F460" s="299"/>
      <c r="G460" s="302"/>
      <c r="H460" s="299"/>
      <c r="I460" s="301"/>
    </row>
    <row r="461" spans="1:9" ht="15" hidden="1" x14ac:dyDescent="0.25">
      <c r="A461" s="301"/>
      <c r="B461" s="301"/>
      <c r="C461" s="301"/>
      <c r="D461" s="301"/>
      <c r="E461" s="301"/>
      <c r="F461" s="299"/>
      <c r="G461" s="302"/>
      <c r="H461" s="299"/>
      <c r="I461" s="301"/>
    </row>
    <row r="462" spans="1:9" ht="15" hidden="1" x14ac:dyDescent="0.25">
      <c r="A462" s="301"/>
      <c r="B462" s="301"/>
      <c r="C462" s="301"/>
      <c r="D462" s="301"/>
      <c r="E462" s="301"/>
      <c r="F462" s="299"/>
      <c r="G462" s="302"/>
      <c r="H462" s="299"/>
      <c r="I462" s="301"/>
    </row>
    <row r="463" spans="1:9" ht="15" hidden="1" x14ac:dyDescent="0.25">
      <c r="A463" s="301"/>
      <c r="B463" s="301"/>
      <c r="C463" s="301"/>
      <c r="D463" s="301"/>
      <c r="E463" s="301"/>
      <c r="F463" s="299"/>
      <c r="G463" s="302"/>
      <c r="H463" s="299"/>
      <c r="I463" s="301"/>
    </row>
    <row r="464" spans="1:9" ht="15" hidden="1" x14ac:dyDescent="0.25">
      <c r="A464" s="301"/>
      <c r="B464" s="301"/>
      <c r="C464" s="301"/>
      <c r="D464" s="301"/>
      <c r="E464" s="301"/>
      <c r="F464" s="299"/>
      <c r="G464" s="302"/>
      <c r="H464" s="299"/>
      <c r="I464" s="301"/>
    </row>
    <row r="465" spans="1:9" ht="15" hidden="1" x14ac:dyDescent="0.25">
      <c r="A465" s="301"/>
      <c r="B465" s="301"/>
      <c r="C465" s="301"/>
      <c r="D465" s="301"/>
      <c r="E465" s="301"/>
      <c r="F465" s="299"/>
      <c r="G465" s="302"/>
      <c r="H465" s="299"/>
      <c r="I465" s="301"/>
    </row>
    <row r="466" spans="1:9" ht="15" hidden="1" x14ac:dyDescent="0.25">
      <c r="A466" s="301"/>
      <c r="B466" s="301"/>
      <c r="C466" s="301"/>
      <c r="D466" s="301"/>
      <c r="E466" s="301"/>
      <c r="F466" s="299"/>
      <c r="G466" s="302"/>
      <c r="H466" s="299"/>
      <c r="I466" s="301"/>
    </row>
    <row r="467" spans="1:9" ht="15" hidden="1" x14ac:dyDescent="0.25">
      <c r="A467" s="301"/>
      <c r="B467" s="301"/>
      <c r="C467" s="301"/>
      <c r="D467" s="301"/>
      <c r="E467" s="301"/>
      <c r="F467" s="299"/>
      <c r="G467" s="302"/>
      <c r="H467" s="299"/>
      <c r="I467" s="301"/>
    </row>
    <row r="468" spans="1:9" ht="15" hidden="1" x14ac:dyDescent="0.25">
      <c r="A468" s="301"/>
      <c r="B468" s="301"/>
      <c r="C468" s="301"/>
      <c r="D468" s="301"/>
      <c r="E468" s="301"/>
      <c r="F468" s="299"/>
      <c r="G468" s="302"/>
      <c r="H468" s="299"/>
      <c r="I468" s="301"/>
    </row>
    <row r="469" spans="1:9" ht="15" hidden="1" x14ac:dyDescent="0.25">
      <c r="A469" s="301"/>
      <c r="B469" s="301"/>
      <c r="C469" s="301"/>
      <c r="D469" s="301"/>
      <c r="E469" s="301"/>
      <c r="F469" s="299"/>
      <c r="G469" s="302"/>
      <c r="H469" s="299"/>
      <c r="I469" s="301"/>
    </row>
    <row r="470" spans="1:9" ht="15" hidden="1" x14ac:dyDescent="0.25">
      <c r="A470" s="301"/>
      <c r="B470" s="301"/>
      <c r="C470" s="301"/>
      <c r="D470" s="301"/>
      <c r="E470" s="301"/>
      <c r="F470" s="299"/>
      <c r="G470" s="302"/>
      <c r="H470" s="299"/>
      <c r="I470" s="301"/>
    </row>
    <row r="471" spans="1:9" ht="15" hidden="1" x14ac:dyDescent="0.25">
      <c r="A471" s="301"/>
      <c r="B471" s="301"/>
      <c r="C471" s="301"/>
      <c r="D471" s="301"/>
      <c r="E471" s="301"/>
      <c r="F471" s="299"/>
      <c r="G471" s="302"/>
      <c r="H471" s="299"/>
      <c r="I471" s="301"/>
    </row>
    <row r="472" spans="1:9" ht="15" hidden="1" x14ac:dyDescent="0.25">
      <c r="A472" s="301"/>
      <c r="B472" s="301"/>
      <c r="C472" s="301"/>
      <c r="D472" s="301"/>
      <c r="E472" s="301"/>
      <c r="F472" s="299"/>
      <c r="G472" s="302"/>
      <c r="H472" s="299"/>
      <c r="I472" s="301"/>
    </row>
    <row r="473" spans="1:9" ht="15" hidden="1" x14ac:dyDescent="0.25">
      <c r="A473" s="301"/>
      <c r="B473" s="301"/>
      <c r="C473" s="301"/>
      <c r="D473" s="301"/>
      <c r="E473" s="301"/>
      <c r="F473" s="299"/>
      <c r="G473" s="302"/>
      <c r="H473" s="299"/>
      <c r="I473" s="301"/>
    </row>
    <row r="474" spans="1:9" ht="15" hidden="1" x14ac:dyDescent="0.25">
      <c r="A474" s="301"/>
      <c r="B474" s="301"/>
      <c r="C474" s="301"/>
      <c r="D474" s="301"/>
      <c r="E474" s="301"/>
      <c r="F474" s="299"/>
      <c r="G474" s="302"/>
      <c r="H474" s="299"/>
      <c r="I474" s="301"/>
    </row>
    <row r="475" spans="1:9" ht="15" hidden="1" x14ac:dyDescent="0.25">
      <c r="A475" s="301"/>
      <c r="B475" s="301"/>
      <c r="C475" s="301"/>
      <c r="D475" s="301"/>
      <c r="E475" s="301"/>
      <c r="F475" s="299"/>
      <c r="G475" s="302"/>
      <c r="H475" s="299"/>
      <c r="I475" s="301"/>
    </row>
    <row r="476" spans="1:9" ht="15" hidden="1" x14ac:dyDescent="0.25">
      <c r="A476" s="301"/>
      <c r="B476" s="301"/>
      <c r="C476" s="301"/>
      <c r="D476" s="301"/>
      <c r="E476" s="301"/>
      <c r="F476" s="299"/>
      <c r="G476" s="302"/>
      <c r="H476" s="299"/>
      <c r="I476" s="301"/>
    </row>
    <row r="477" spans="1:9" ht="15" hidden="1" x14ac:dyDescent="0.25">
      <c r="A477" s="301"/>
      <c r="B477" s="301"/>
      <c r="C477" s="301"/>
      <c r="D477" s="301"/>
      <c r="E477" s="301"/>
      <c r="F477" s="299"/>
      <c r="G477" s="302"/>
      <c r="H477" s="299"/>
      <c r="I477" s="301"/>
    </row>
    <row r="478" spans="1:9" ht="15" hidden="1" x14ac:dyDescent="0.25">
      <c r="A478" s="301"/>
      <c r="B478" s="301"/>
      <c r="C478" s="301"/>
      <c r="D478" s="301"/>
      <c r="E478" s="301"/>
      <c r="F478" s="299"/>
      <c r="G478" s="302"/>
      <c r="H478" s="299"/>
      <c r="I478" s="301"/>
    </row>
    <row r="479" spans="1:9" ht="15" hidden="1" x14ac:dyDescent="0.25">
      <c r="A479" s="301"/>
      <c r="B479" s="301"/>
      <c r="C479" s="301"/>
      <c r="D479" s="301"/>
      <c r="E479" s="301"/>
      <c r="F479" s="299"/>
      <c r="G479" s="302"/>
      <c r="H479" s="299"/>
      <c r="I479" s="301"/>
    </row>
    <row r="480" spans="1:9" ht="15" hidden="1" x14ac:dyDescent="0.25">
      <c r="A480" s="301"/>
      <c r="B480" s="301"/>
      <c r="C480" s="301"/>
      <c r="D480" s="301"/>
      <c r="E480" s="301"/>
      <c r="F480" s="299"/>
      <c r="G480" s="302"/>
      <c r="H480" s="299"/>
      <c r="I480" s="301"/>
    </row>
    <row r="481" spans="1:9" ht="15" hidden="1" x14ac:dyDescent="0.25">
      <c r="A481" s="301"/>
      <c r="B481" s="301"/>
      <c r="C481" s="301"/>
      <c r="D481" s="301"/>
      <c r="E481" s="301"/>
      <c r="F481" s="299"/>
      <c r="G481" s="302"/>
      <c r="H481" s="299"/>
      <c r="I481" s="301"/>
    </row>
    <row r="482" spans="1:9" ht="15" hidden="1" x14ac:dyDescent="0.25">
      <c r="A482" s="301"/>
      <c r="B482" s="301"/>
      <c r="C482" s="301"/>
      <c r="D482" s="301"/>
      <c r="E482" s="301"/>
      <c r="F482" s="299"/>
      <c r="G482" s="302"/>
      <c r="H482" s="299"/>
      <c r="I482" s="301"/>
    </row>
    <row r="483" spans="1:9" ht="15" hidden="1" x14ac:dyDescent="0.25">
      <c r="A483" s="301"/>
      <c r="B483" s="301"/>
      <c r="C483" s="301"/>
      <c r="D483" s="301"/>
      <c r="E483" s="301"/>
      <c r="F483" s="299"/>
      <c r="G483" s="302"/>
      <c r="H483" s="299"/>
      <c r="I483" s="301"/>
    </row>
    <row r="484" spans="1:9" ht="15" hidden="1" x14ac:dyDescent="0.25">
      <c r="A484" s="301"/>
      <c r="B484" s="301"/>
      <c r="C484" s="301"/>
      <c r="D484" s="301"/>
      <c r="E484" s="301"/>
      <c r="F484" s="299"/>
      <c r="G484" s="302"/>
      <c r="H484" s="299"/>
      <c r="I484" s="301"/>
    </row>
    <row r="485" spans="1:9" ht="15" hidden="1" x14ac:dyDescent="0.25">
      <c r="A485" s="301"/>
      <c r="B485" s="301"/>
      <c r="C485" s="301"/>
      <c r="D485" s="301"/>
      <c r="E485" s="301"/>
      <c r="F485" s="299"/>
      <c r="G485" s="302"/>
      <c r="H485" s="299"/>
      <c r="I485" s="301"/>
    </row>
    <row r="486" spans="1:9" ht="15" hidden="1" x14ac:dyDescent="0.25">
      <c r="A486" s="301"/>
      <c r="B486" s="301"/>
      <c r="C486" s="301"/>
      <c r="D486" s="301"/>
      <c r="E486" s="301"/>
      <c r="F486" s="299"/>
      <c r="G486" s="302"/>
      <c r="H486" s="299"/>
      <c r="I486" s="301"/>
    </row>
    <row r="487" spans="1:9" ht="15" hidden="1" x14ac:dyDescent="0.25">
      <c r="A487" s="301"/>
      <c r="B487" s="301"/>
      <c r="C487" s="301"/>
      <c r="D487" s="301"/>
      <c r="E487" s="301"/>
      <c r="F487" s="299"/>
      <c r="G487" s="302"/>
      <c r="H487" s="299"/>
      <c r="I487" s="301"/>
    </row>
    <row r="488" spans="1:9" ht="15" hidden="1" x14ac:dyDescent="0.25">
      <c r="A488" s="301"/>
      <c r="B488" s="301"/>
      <c r="C488" s="301"/>
      <c r="D488" s="301"/>
      <c r="E488" s="301"/>
      <c r="F488" s="299"/>
      <c r="G488" s="302"/>
      <c r="H488" s="299"/>
      <c r="I488" s="301"/>
    </row>
    <row r="489" spans="1:9" ht="15" hidden="1" x14ac:dyDescent="0.25">
      <c r="A489" s="301"/>
      <c r="B489" s="301"/>
      <c r="C489" s="301"/>
      <c r="D489" s="301"/>
      <c r="E489" s="301"/>
      <c r="F489" s="299"/>
      <c r="G489" s="302"/>
      <c r="H489" s="299"/>
      <c r="I489" s="301"/>
    </row>
    <row r="490" spans="1:9" ht="15" hidden="1" x14ac:dyDescent="0.25">
      <c r="A490" s="301"/>
      <c r="B490" s="301"/>
      <c r="C490" s="301"/>
      <c r="D490" s="301"/>
      <c r="E490" s="301"/>
      <c r="F490" s="299"/>
      <c r="G490" s="302"/>
      <c r="H490" s="299"/>
      <c r="I490" s="301"/>
    </row>
    <row r="491" spans="1:9" ht="15" hidden="1" x14ac:dyDescent="0.25">
      <c r="A491" s="301"/>
      <c r="B491" s="301"/>
      <c r="C491" s="301"/>
      <c r="D491" s="301"/>
      <c r="E491" s="301"/>
      <c r="F491" s="299"/>
      <c r="G491" s="302"/>
      <c r="H491" s="299"/>
      <c r="I491" s="301"/>
    </row>
    <row r="492" spans="1:9" ht="15" hidden="1" x14ac:dyDescent="0.25">
      <c r="A492" s="301"/>
      <c r="B492" s="301"/>
      <c r="C492" s="301"/>
      <c r="D492" s="301"/>
      <c r="E492" s="301"/>
      <c r="F492" s="299"/>
      <c r="G492" s="302"/>
      <c r="H492" s="299"/>
      <c r="I492" s="301"/>
    </row>
    <row r="493" spans="1:9" ht="15" hidden="1" x14ac:dyDescent="0.25">
      <c r="A493" s="301"/>
      <c r="B493" s="301"/>
      <c r="C493" s="301"/>
      <c r="D493" s="301"/>
      <c r="E493" s="301"/>
      <c r="F493" s="299"/>
      <c r="G493" s="302"/>
      <c r="H493" s="299"/>
      <c r="I493" s="301"/>
    </row>
    <row r="494" spans="1:9" ht="15" hidden="1" x14ac:dyDescent="0.25">
      <c r="A494" s="301"/>
      <c r="B494" s="301"/>
      <c r="C494" s="301"/>
      <c r="D494" s="301"/>
      <c r="E494" s="301"/>
      <c r="F494" s="299"/>
      <c r="G494" s="302"/>
      <c r="H494" s="299"/>
      <c r="I494" s="301"/>
    </row>
    <row r="495" spans="1:9" ht="15" hidden="1" x14ac:dyDescent="0.25">
      <c r="A495" s="301"/>
      <c r="B495" s="301"/>
      <c r="C495" s="301"/>
      <c r="D495" s="301"/>
      <c r="E495" s="301"/>
      <c r="F495" s="299"/>
      <c r="G495" s="302"/>
      <c r="H495" s="299"/>
      <c r="I495" s="301"/>
    </row>
    <row r="496" spans="1:9" ht="15" hidden="1" x14ac:dyDescent="0.25">
      <c r="A496" s="301"/>
      <c r="B496" s="301"/>
      <c r="C496" s="301"/>
      <c r="D496" s="301"/>
      <c r="E496" s="301"/>
      <c r="F496" s="299"/>
      <c r="G496" s="302"/>
      <c r="H496" s="299"/>
      <c r="I496" s="301"/>
    </row>
    <row r="497" spans="1:9" ht="15" hidden="1" x14ac:dyDescent="0.25">
      <c r="A497" s="301"/>
      <c r="B497" s="301"/>
      <c r="C497" s="301"/>
      <c r="D497" s="301"/>
      <c r="E497" s="301"/>
      <c r="F497" s="299"/>
      <c r="G497" s="302"/>
      <c r="H497" s="299"/>
      <c r="I497" s="301"/>
    </row>
    <row r="498" spans="1:9" ht="15" hidden="1" x14ac:dyDescent="0.25">
      <c r="A498" s="301"/>
      <c r="B498" s="301"/>
      <c r="C498" s="301"/>
      <c r="D498" s="301"/>
      <c r="E498" s="301"/>
      <c r="F498" s="299"/>
      <c r="G498" s="302"/>
      <c r="H498" s="299"/>
      <c r="I498" s="301"/>
    </row>
    <row r="499" spans="1:9" ht="15" hidden="1" x14ac:dyDescent="0.25">
      <c r="A499" s="301"/>
      <c r="B499" s="301"/>
      <c r="C499" s="301"/>
      <c r="D499" s="301"/>
      <c r="E499" s="301"/>
      <c r="F499" s="299"/>
      <c r="G499" s="302"/>
      <c r="H499" s="299"/>
      <c r="I499" s="301"/>
    </row>
    <row r="500" spans="1:9" ht="15" hidden="1" x14ac:dyDescent="0.25">
      <c r="A500" s="301"/>
      <c r="B500" s="301"/>
      <c r="C500" s="301"/>
      <c r="D500" s="301"/>
      <c r="E500" s="301"/>
      <c r="F500" s="299"/>
      <c r="G500" s="302"/>
      <c r="H500" s="299"/>
      <c r="I500" s="301"/>
    </row>
    <row r="501" spans="1:9" ht="15" hidden="1" x14ac:dyDescent="0.25">
      <c r="A501" s="301"/>
      <c r="B501" s="301"/>
      <c r="C501" s="301"/>
      <c r="D501" s="301"/>
      <c r="E501" s="301"/>
      <c r="F501" s="299"/>
      <c r="G501" s="302"/>
      <c r="H501" s="299"/>
      <c r="I501" s="301"/>
    </row>
    <row r="502" spans="1:9" ht="15" hidden="1" x14ac:dyDescent="0.25">
      <c r="A502" s="301"/>
      <c r="B502" s="301"/>
      <c r="C502" s="301"/>
      <c r="D502" s="301"/>
      <c r="E502" s="301"/>
      <c r="F502" s="299"/>
      <c r="G502" s="302"/>
      <c r="H502" s="299"/>
      <c r="I502" s="301"/>
    </row>
    <row r="503" spans="1:9" ht="15" hidden="1" x14ac:dyDescent="0.25">
      <c r="A503" s="301"/>
      <c r="B503" s="301"/>
      <c r="C503" s="301"/>
      <c r="D503" s="301"/>
      <c r="E503" s="301"/>
      <c r="F503" s="299"/>
      <c r="G503" s="302"/>
      <c r="H503" s="299"/>
      <c r="I503" s="301"/>
    </row>
    <row r="504" spans="1:9" ht="15" hidden="1" x14ac:dyDescent="0.25">
      <c r="A504" s="301"/>
      <c r="B504" s="301"/>
      <c r="C504" s="301"/>
      <c r="D504" s="301"/>
      <c r="E504" s="301"/>
      <c r="F504" s="299"/>
      <c r="G504" s="302"/>
      <c r="H504" s="299"/>
      <c r="I504" s="301"/>
    </row>
    <row r="505" spans="1:9" ht="15" hidden="1" x14ac:dyDescent="0.25">
      <c r="A505" s="301"/>
      <c r="B505" s="301"/>
      <c r="C505" s="301"/>
      <c r="D505" s="301"/>
      <c r="E505" s="301"/>
      <c r="F505" s="299"/>
      <c r="G505" s="302"/>
      <c r="H505" s="299"/>
      <c r="I505" s="301"/>
    </row>
    <row r="506" spans="1:9" ht="15" hidden="1" x14ac:dyDescent="0.25">
      <c r="A506" s="301"/>
      <c r="B506" s="301"/>
      <c r="C506" s="301"/>
      <c r="D506" s="301"/>
      <c r="E506" s="301"/>
      <c r="F506" s="299"/>
      <c r="G506" s="302"/>
      <c r="H506" s="299"/>
      <c r="I506" s="301"/>
    </row>
    <row r="507" spans="1:9" ht="15" hidden="1" x14ac:dyDescent="0.25">
      <c r="A507" s="301"/>
      <c r="B507" s="301"/>
      <c r="C507" s="301"/>
      <c r="D507" s="301"/>
      <c r="E507" s="301"/>
      <c r="F507" s="299"/>
      <c r="G507" s="302"/>
      <c r="H507" s="299"/>
      <c r="I507" s="301"/>
    </row>
    <row r="508" spans="1:9" ht="15" hidden="1" x14ac:dyDescent="0.25">
      <c r="A508" s="301"/>
      <c r="B508" s="301"/>
      <c r="C508" s="301"/>
      <c r="D508" s="301"/>
      <c r="E508" s="301"/>
      <c r="F508" s="299"/>
      <c r="G508" s="302"/>
      <c r="H508" s="299"/>
      <c r="I508" s="301"/>
    </row>
    <row r="509" spans="1:9" ht="15" hidden="1" x14ac:dyDescent="0.25">
      <c r="A509" s="301"/>
      <c r="B509" s="301"/>
      <c r="C509" s="301"/>
      <c r="D509" s="301"/>
      <c r="E509" s="301"/>
      <c r="F509" s="299"/>
      <c r="G509" s="302"/>
      <c r="H509" s="299"/>
      <c r="I509" s="301"/>
    </row>
    <row r="510" spans="1:9" ht="15" hidden="1" x14ac:dyDescent="0.25">
      <c r="A510" s="301"/>
      <c r="B510" s="301"/>
      <c r="C510" s="301"/>
      <c r="D510" s="301"/>
      <c r="E510" s="301"/>
      <c r="F510" s="299"/>
      <c r="G510" s="302"/>
      <c r="H510" s="299"/>
      <c r="I510" s="301"/>
    </row>
    <row r="511" spans="1:9" ht="15" hidden="1" x14ac:dyDescent="0.25">
      <c r="A511" s="301"/>
      <c r="B511" s="301"/>
      <c r="C511" s="301"/>
      <c r="D511" s="301"/>
      <c r="E511" s="301"/>
      <c r="F511" s="299"/>
      <c r="G511" s="302"/>
      <c r="H511" s="299"/>
      <c r="I511" s="301"/>
    </row>
    <row r="512" spans="1:9" ht="15" hidden="1" x14ac:dyDescent="0.25">
      <c r="A512" s="301"/>
      <c r="B512" s="301"/>
      <c r="C512" s="301"/>
      <c r="D512" s="301"/>
      <c r="E512" s="301"/>
      <c r="F512" s="299"/>
      <c r="G512" s="302"/>
      <c r="H512" s="299"/>
      <c r="I512" s="301"/>
    </row>
    <row r="513" spans="1:9" ht="15" hidden="1" x14ac:dyDescent="0.25">
      <c r="A513" s="301"/>
      <c r="B513" s="301"/>
      <c r="C513" s="301"/>
      <c r="D513" s="301"/>
      <c r="E513" s="301"/>
      <c r="F513" s="299"/>
      <c r="G513" s="302"/>
      <c r="H513" s="299"/>
      <c r="I513" s="301"/>
    </row>
    <row r="514" spans="1:9" ht="15" hidden="1" x14ac:dyDescent="0.25">
      <c r="A514" s="301"/>
      <c r="B514" s="301"/>
      <c r="C514" s="301"/>
      <c r="D514" s="301"/>
      <c r="E514" s="301"/>
      <c r="F514" s="299"/>
      <c r="G514" s="302"/>
      <c r="H514" s="299"/>
      <c r="I514" s="301"/>
    </row>
    <row r="515" spans="1:9" ht="15" hidden="1" x14ac:dyDescent="0.25">
      <c r="A515" s="301"/>
      <c r="B515" s="301"/>
      <c r="C515" s="301"/>
      <c r="D515" s="301"/>
      <c r="E515" s="301"/>
      <c r="F515" s="299"/>
      <c r="G515" s="302"/>
      <c r="H515" s="299"/>
      <c r="I515" s="301"/>
    </row>
    <row r="516" spans="1:9" ht="15" hidden="1" x14ac:dyDescent="0.25">
      <c r="A516" s="301"/>
      <c r="B516" s="301"/>
      <c r="C516" s="301"/>
      <c r="D516" s="301"/>
      <c r="E516" s="301"/>
      <c r="F516" s="299"/>
      <c r="G516" s="302"/>
      <c r="H516" s="299"/>
      <c r="I516" s="301"/>
    </row>
    <row r="517" spans="1:9" ht="15" hidden="1" x14ac:dyDescent="0.25">
      <c r="A517" s="301"/>
      <c r="B517" s="301"/>
      <c r="C517" s="301"/>
      <c r="D517" s="301"/>
      <c r="E517" s="301"/>
      <c r="F517" s="299"/>
      <c r="G517" s="302"/>
      <c r="H517" s="299"/>
      <c r="I517" s="301"/>
    </row>
    <row r="518" spans="1:9" ht="15" hidden="1" x14ac:dyDescent="0.25">
      <c r="A518" s="301"/>
      <c r="B518" s="301"/>
      <c r="C518" s="301"/>
      <c r="D518" s="301"/>
      <c r="E518" s="301"/>
      <c r="F518" s="299"/>
      <c r="G518" s="302"/>
      <c r="H518" s="299"/>
      <c r="I518" s="301"/>
    </row>
    <row r="519" spans="1:9" ht="15" hidden="1" x14ac:dyDescent="0.25">
      <c r="A519" s="301"/>
      <c r="B519" s="301"/>
      <c r="C519" s="301"/>
      <c r="D519" s="301"/>
      <c r="E519" s="301"/>
      <c r="F519" s="299"/>
      <c r="G519" s="302"/>
      <c r="H519" s="299"/>
      <c r="I519" s="301"/>
    </row>
    <row r="520" spans="1:9" ht="15" hidden="1" x14ac:dyDescent="0.25">
      <c r="A520" s="301"/>
      <c r="B520" s="301"/>
      <c r="C520" s="301"/>
      <c r="D520" s="301"/>
      <c r="E520" s="301"/>
      <c r="F520" s="299"/>
      <c r="G520" s="302"/>
      <c r="H520" s="299"/>
      <c r="I520" s="301"/>
    </row>
    <row r="521" spans="1:9" ht="15" hidden="1" x14ac:dyDescent="0.25">
      <c r="A521" s="301"/>
      <c r="B521" s="301"/>
      <c r="C521" s="301"/>
      <c r="D521" s="301"/>
      <c r="E521" s="301"/>
      <c r="F521" s="299"/>
      <c r="G521" s="302"/>
      <c r="H521" s="299"/>
      <c r="I521" s="301"/>
    </row>
    <row r="522" spans="1:9" ht="15" hidden="1" x14ac:dyDescent="0.25">
      <c r="A522" s="301"/>
      <c r="B522" s="301"/>
      <c r="C522" s="301"/>
      <c r="D522" s="301"/>
      <c r="E522" s="301"/>
      <c r="F522" s="299"/>
      <c r="G522" s="302"/>
      <c r="H522" s="299"/>
      <c r="I522" s="301"/>
    </row>
    <row r="523" spans="1:9" ht="15" hidden="1" x14ac:dyDescent="0.25">
      <c r="A523" s="301"/>
      <c r="B523" s="301"/>
      <c r="C523" s="301"/>
      <c r="D523" s="301"/>
      <c r="E523" s="301"/>
      <c r="F523" s="299"/>
      <c r="G523" s="302"/>
      <c r="H523" s="299"/>
      <c r="I523" s="301"/>
    </row>
    <row r="524" spans="1:9" ht="15" hidden="1" x14ac:dyDescent="0.25">
      <c r="A524" s="301"/>
      <c r="B524" s="301"/>
      <c r="C524" s="301"/>
      <c r="D524" s="301"/>
      <c r="E524" s="301"/>
      <c r="F524" s="299"/>
      <c r="G524" s="302"/>
      <c r="H524" s="299"/>
      <c r="I524" s="301"/>
    </row>
    <row r="525" spans="1:9" ht="15" hidden="1" x14ac:dyDescent="0.25">
      <c r="A525" s="301"/>
      <c r="B525" s="301"/>
      <c r="C525" s="301"/>
      <c r="D525" s="301"/>
      <c r="E525" s="301"/>
      <c r="F525" s="299"/>
      <c r="G525" s="302"/>
      <c r="H525" s="299"/>
      <c r="I525" s="301"/>
    </row>
    <row r="526" spans="1:9" ht="15" hidden="1" x14ac:dyDescent="0.25">
      <c r="A526" s="301"/>
      <c r="B526" s="301"/>
      <c r="C526" s="301"/>
      <c r="D526" s="301"/>
      <c r="E526" s="301"/>
      <c r="F526" s="299"/>
      <c r="G526" s="302"/>
      <c r="H526" s="299"/>
      <c r="I526" s="301"/>
    </row>
    <row r="527" spans="1:9" ht="15" hidden="1" x14ac:dyDescent="0.25">
      <c r="A527" s="301"/>
      <c r="B527" s="301"/>
      <c r="C527" s="301"/>
      <c r="D527" s="301"/>
      <c r="E527" s="301"/>
      <c r="F527" s="299"/>
      <c r="G527" s="302"/>
      <c r="H527" s="299"/>
      <c r="I527" s="301"/>
    </row>
    <row r="528" spans="1:9" ht="15" hidden="1" x14ac:dyDescent="0.25">
      <c r="A528" s="301"/>
      <c r="B528" s="301"/>
      <c r="C528" s="301"/>
      <c r="D528" s="301"/>
      <c r="E528" s="301"/>
      <c r="F528" s="299"/>
      <c r="G528" s="302"/>
      <c r="H528" s="299"/>
      <c r="I528" s="301"/>
    </row>
    <row r="529" spans="1:9" ht="15" hidden="1" x14ac:dyDescent="0.25">
      <c r="A529" s="301"/>
      <c r="B529" s="301"/>
      <c r="C529" s="301"/>
      <c r="D529" s="301"/>
      <c r="E529" s="301"/>
      <c r="F529" s="299"/>
      <c r="G529" s="302"/>
      <c r="H529" s="299"/>
      <c r="I529" s="301"/>
    </row>
    <row r="530" spans="1:9" ht="15" hidden="1" x14ac:dyDescent="0.25">
      <c r="A530" s="301"/>
      <c r="B530" s="301"/>
      <c r="C530" s="301"/>
      <c r="D530" s="301"/>
      <c r="E530" s="301"/>
      <c r="F530" s="299"/>
      <c r="G530" s="302"/>
      <c r="H530" s="299"/>
      <c r="I530" s="301"/>
    </row>
    <row r="531" spans="1:9" ht="15" hidden="1" x14ac:dyDescent="0.25">
      <c r="A531" s="301"/>
      <c r="B531" s="301"/>
      <c r="C531" s="301"/>
      <c r="D531" s="301"/>
      <c r="E531" s="301"/>
      <c r="F531" s="299"/>
      <c r="G531" s="302"/>
      <c r="H531" s="299"/>
      <c r="I531" s="301"/>
    </row>
    <row r="532" spans="1:9" ht="15" hidden="1" x14ac:dyDescent="0.25">
      <c r="A532" s="301"/>
      <c r="B532" s="301"/>
      <c r="C532" s="301"/>
      <c r="D532" s="301"/>
      <c r="E532" s="301"/>
      <c r="F532" s="299"/>
      <c r="G532" s="302"/>
      <c r="H532" s="299"/>
      <c r="I532" s="301"/>
    </row>
    <row r="533" spans="1:9" ht="15" hidden="1" x14ac:dyDescent="0.25">
      <c r="A533" s="301"/>
      <c r="B533" s="301"/>
      <c r="C533" s="301"/>
      <c r="D533" s="301"/>
      <c r="E533" s="301"/>
      <c r="F533" s="299"/>
      <c r="G533" s="302"/>
      <c r="H533" s="299"/>
      <c r="I533" s="301"/>
    </row>
    <row r="534" spans="1:9" ht="15" hidden="1" x14ac:dyDescent="0.25">
      <c r="A534" s="301"/>
      <c r="B534" s="301"/>
      <c r="C534" s="301"/>
      <c r="D534" s="301"/>
      <c r="E534" s="301"/>
      <c r="F534" s="299"/>
      <c r="G534" s="302"/>
      <c r="H534" s="299"/>
      <c r="I534" s="301"/>
    </row>
    <row r="535" spans="1:9" ht="15" hidden="1" x14ac:dyDescent="0.25">
      <c r="A535" s="301"/>
      <c r="B535" s="301"/>
      <c r="C535" s="301"/>
      <c r="D535" s="301"/>
      <c r="E535" s="301"/>
      <c r="F535" s="299"/>
      <c r="G535" s="302"/>
      <c r="H535" s="299"/>
      <c r="I535" s="301"/>
    </row>
    <row r="536" spans="1:9" ht="15" hidden="1" x14ac:dyDescent="0.25">
      <c r="A536" s="301"/>
      <c r="B536" s="301"/>
      <c r="C536" s="301"/>
      <c r="D536" s="301"/>
      <c r="E536" s="301"/>
      <c r="F536" s="299"/>
      <c r="G536" s="302"/>
      <c r="H536" s="299"/>
      <c r="I536" s="301"/>
    </row>
    <row r="537" spans="1:9" ht="15" hidden="1" x14ac:dyDescent="0.25">
      <c r="A537" s="301"/>
      <c r="B537" s="301"/>
      <c r="C537" s="301"/>
      <c r="D537" s="301"/>
      <c r="E537" s="301"/>
      <c r="F537" s="299"/>
      <c r="G537" s="302"/>
      <c r="H537" s="299"/>
      <c r="I537" s="301"/>
    </row>
    <row r="538" spans="1:9" ht="15" hidden="1" x14ac:dyDescent="0.25">
      <c r="A538" s="301"/>
      <c r="B538" s="301"/>
      <c r="C538" s="301"/>
      <c r="D538" s="301"/>
      <c r="E538" s="301"/>
      <c r="F538" s="299"/>
      <c r="G538" s="302"/>
      <c r="H538" s="299"/>
      <c r="I538" s="301"/>
    </row>
    <row r="539" spans="1:9" ht="15" hidden="1" x14ac:dyDescent="0.25">
      <c r="A539" s="301"/>
      <c r="B539" s="301"/>
      <c r="C539" s="301"/>
      <c r="D539" s="301"/>
      <c r="E539" s="301"/>
      <c r="F539" s="299"/>
      <c r="G539" s="302"/>
      <c r="H539" s="299"/>
      <c r="I539" s="301"/>
    </row>
    <row r="540" spans="1:9" ht="15" hidden="1" x14ac:dyDescent="0.25">
      <c r="A540" s="301"/>
      <c r="B540" s="301"/>
      <c r="C540" s="301"/>
      <c r="D540" s="301"/>
      <c r="E540" s="301"/>
      <c r="F540" s="299"/>
      <c r="G540" s="302"/>
      <c r="H540" s="299"/>
      <c r="I540" s="301"/>
    </row>
    <row r="541" spans="1:9" ht="15" hidden="1" x14ac:dyDescent="0.25">
      <c r="A541" s="301"/>
      <c r="B541" s="301"/>
      <c r="C541" s="301"/>
      <c r="D541" s="301"/>
      <c r="E541" s="301"/>
      <c r="F541" s="299"/>
      <c r="G541" s="302"/>
      <c r="H541" s="299"/>
      <c r="I541" s="301"/>
    </row>
    <row r="542" spans="1:9" ht="15" hidden="1" x14ac:dyDescent="0.25">
      <c r="A542" s="301"/>
      <c r="B542" s="301"/>
      <c r="C542" s="301"/>
      <c r="D542" s="301"/>
      <c r="E542" s="301"/>
      <c r="F542" s="299"/>
      <c r="G542" s="302"/>
      <c r="H542" s="299"/>
      <c r="I542" s="301"/>
    </row>
    <row r="543" spans="1:9" ht="15" hidden="1" x14ac:dyDescent="0.25">
      <c r="A543" s="301"/>
      <c r="B543" s="301"/>
      <c r="C543" s="301"/>
      <c r="D543" s="301"/>
      <c r="E543" s="301"/>
      <c r="F543" s="299"/>
      <c r="G543" s="302"/>
      <c r="H543" s="299"/>
      <c r="I543" s="301"/>
    </row>
    <row r="544" spans="1:9" ht="15" hidden="1" x14ac:dyDescent="0.25">
      <c r="A544" s="301"/>
      <c r="B544" s="301"/>
      <c r="C544" s="301"/>
      <c r="D544" s="301"/>
      <c r="E544" s="301"/>
      <c r="F544" s="299"/>
      <c r="G544" s="302"/>
      <c r="H544" s="299"/>
      <c r="I544" s="301"/>
    </row>
    <row r="545" spans="1:9" ht="15" hidden="1" x14ac:dyDescent="0.25">
      <c r="A545" s="301"/>
      <c r="B545" s="301"/>
      <c r="C545" s="301"/>
      <c r="D545" s="301"/>
      <c r="E545" s="301"/>
      <c r="F545" s="299"/>
      <c r="G545" s="302"/>
      <c r="H545" s="299"/>
      <c r="I545" s="301"/>
    </row>
    <row r="546" spans="1:9" ht="15" hidden="1" x14ac:dyDescent="0.25">
      <c r="A546" s="301"/>
      <c r="B546" s="301"/>
      <c r="C546" s="301"/>
      <c r="D546" s="301"/>
      <c r="E546" s="301"/>
      <c r="F546" s="299"/>
      <c r="G546" s="302"/>
      <c r="H546" s="299"/>
      <c r="I546" s="301"/>
    </row>
    <row r="547" spans="1:9" ht="15" hidden="1" x14ac:dyDescent="0.25">
      <c r="A547" s="301"/>
      <c r="B547" s="301"/>
      <c r="C547" s="301"/>
      <c r="D547" s="301"/>
      <c r="E547" s="301"/>
      <c r="F547" s="299"/>
      <c r="G547" s="302"/>
      <c r="H547" s="299"/>
      <c r="I547" s="301"/>
    </row>
    <row r="548" spans="1:9" ht="15" hidden="1" x14ac:dyDescent="0.25">
      <c r="A548" s="301"/>
      <c r="B548" s="301"/>
      <c r="C548" s="301"/>
      <c r="D548" s="301"/>
      <c r="E548" s="301"/>
      <c r="F548" s="299"/>
      <c r="G548" s="302"/>
      <c r="H548" s="299"/>
      <c r="I548" s="301"/>
    </row>
    <row r="549" spans="1:9" ht="15" hidden="1" x14ac:dyDescent="0.25">
      <c r="A549" s="301"/>
      <c r="B549" s="301"/>
      <c r="C549" s="301"/>
      <c r="D549" s="301"/>
      <c r="E549" s="301"/>
      <c r="F549" s="299"/>
      <c r="G549" s="302"/>
      <c r="H549" s="299"/>
      <c r="I549" s="301"/>
    </row>
    <row r="550" spans="1:9" ht="15" hidden="1" x14ac:dyDescent="0.25">
      <c r="A550" s="301"/>
      <c r="B550" s="301"/>
      <c r="C550" s="301"/>
      <c r="D550" s="301"/>
      <c r="E550" s="301"/>
      <c r="F550" s="299"/>
      <c r="G550" s="302"/>
      <c r="H550" s="299"/>
      <c r="I550" s="301"/>
    </row>
    <row r="551" spans="1:9" ht="15" hidden="1" x14ac:dyDescent="0.25">
      <c r="A551" s="301"/>
      <c r="B551" s="301"/>
      <c r="C551" s="301"/>
      <c r="D551" s="301"/>
      <c r="E551" s="301"/>
      <c r="F551" s="299"/>
      <c r="G551" s="302"/>
      <c r="H551" s="299"/>
      <c r="I551" s="301"/>
    </row>
    <row r="552" spans="1:9" ht="15" hidden="1" x14ac:dyDescent="0.25">
      <c r="A552" s="301"/>
      <c r="B552" s="301"/>
      <c r="C552" s="301"/>
      <c r="D552" s="301"/>
      <c r="E552" s="301"/>
      <c r="F552" s="299"/>
      <c r="G552" s="302"/>
      <c r="H552" s="299"/>
      <c r="I552" s="301"/>
    </row>
    <row r="553" spans="1:9" ht="15" hidden="1" x14ac:dyDescent="0.25">
      <c r="A553" s="301"/>
      <c r="B553" s="301"/>
      <c r="C553" s="301"/>
      <c r="D553" s="301"/>
      <c r="E553" s="301"/>
      <c r="F553" s="299"/>
      <c r="G553" s="302"/>
      <c r="H553" s="299"/>
      <c r="I553" s="301"/>
    </row>
    <row r="554" spans="1:9" ht="15" hidden="1" x14ac:dyDescent="0.25">
      <c r="A554" s="301"/>
      <c r="B554" s="301"/>
      <c r="C554" s="301"/>
      <c r="D554" s="301"/>
      <c r="E554" s="301"/>
      <c r="F554" s="299"/>
      <c r="G554" s="302"/>
      <c r="H554" s="299"/>
      <c r="I554" s="301"/>
    </row>
    <row r="555" spans="1:9" ht="15" hidden="1" x14ac:dyDescent="0.25">
      <c r="A555" s="301"/>
      <c r="B555" s="301"/>
      <c r="C555" s="301"/>
      <c r="D555" s="301"/>
      <c r="E555" s="301"/>
      <c r="F555" s="299"/>
      <c r="G555" s="302"/>
      <c r="H555" s="299"/>
      <c r="I555" s="301"/>
    </row>
    <row r="556" spans="1:9" ht="15" hidden="1" x14ac:dyDescent="0.25">
      <c r="A556" s="301"/>
      <c r="B556" s="301"/>
      <c r="C556" s="301"/>
      <c r="D556" s="301"/>
      <c r="E556" s="301"/>
      <c r="F556" s="299"/>
      <c r="G556" s="302"/>
      <c r="H556" s="299"/>
      <c r="I556" s="301"/>
    </row>
    <row r="557" spans="1:9" ht="15" hidden="1" x14ac:dyDescent="0.25">
      <c r="A557" s="301"/>
      <c r="B557" s="301"/>
      <c r="C557" s="301"/>
      <c r="D557" s="301"/>
      <c r="E557" s="301"/>
      <c r="F557" s="299"/>
      <c r="G557" s="302"/>
      <c r="H557" s="299"/>
      <c r="I557" s="301"/>
    </row>
    <row r="558" spans="1:9" ht="15" hidden="1" x14ac:dyDescent="0.25">
      <c r="A558" s="301"/>
      <c r="B558" s="301"/>
      <c r="C558" s="301"/>
      <c r="D558" s="301"/>
      <c r="E558" s="301"/>
      <c r="F558" s="299"/>
      <c r="G558" s="302"/>
      <c r="H558" s="299"/>
      <c r="I558" s="301"/>
    </row>
    <row r="559" spans="1:9" ht="15" hidden="1" x14ac:dyDescent="0.25">
      <c r="A559" s="301"/>
      <c r="B559" s="301"/>
      <c r="C559" s="301"/>
      <c r="D559" s="301"/>
      <c r="E559" s="301"/>
      <c r="F559" s="299"/>
      <c r="G559" s="302"/>
      <c r="H559" s="299"/>
      <c r="I559" s="301"/>
    </row>
    <row r="560" spans="1:9" ht="15" hidden="1" x14ac:dyDescent="0.25">
      <c r="A560" s="301"/>
      <c r="B560" s="301"/>
      <c r="C560" s="301"/>
      <c r="D560" s="301"/>
      <c r="E560" s="301"/>
      <c r="F560" s="299"/>
      <c r="G560" s="302"/>
      <c r="H560" s="299"/>
      <c r="I560" s="301"/>
    </row>
    <row r="561" spans="1:9" ht="15" hidden="1" x14ac:dyDescent="0.25">
      <c r="A561" s="301"/>
      <c r="B561" s="301"/>
      <c r="C561" s="301"/>
      <c r="D561" s="301"/>
      <c r="E561" s="301"/>
      <c r="F561" s="299"/>
      <c r="G561" s="302"/>
      <c r="H561" s="299"/>
      <c r="I561" s="301"/>
    </row>
    <row r="562" spans="1:9" ht="15" hidden="1" x14ac:dyDescent="0.25">
      <c r="A562" s="301"/>
      <c r="B562" s="301"/>
      <c r="C562" s="301"/>
      <c r="D562" s="301"/>
      <c r="E562" s="301"/>
      <c r="F562" s="299"/>
      <c r="G562" s="302"/>
      <c r="H562" s="299"/>
      <c r="I562" s="301"/>
    </row>
    <row r="563" spans="1:9" ht="15" hidden="1" x14ac:dyDescent="0.25">
      <c r="A563" s="301"/>
      <c r="B563" s="301"/>
      <c r="C563" s="301"/>
      <c r="D563" s="301"/>
      <c r="E563" s="301"/>
      <c r="F563" s="299"/>
      <c r="G563" s="302"/>
      <c r="H563" s="299"/>
      <c r="I563" s="301"/>
    </row>
    <row r="564" spans="1:9" ht="15" hidden="1" x14ac:dyDescent="0.25">
      <c r="A564" s="301"/>
      <c r="B564" s="301"/>
      <c r="C564" s="301"/>
      <c r="D564" s="301"/>
      <c r="E564" s="301"/>
      <c r="F564" s="299"/>
      <c r="G564" s="302"/>
      <c r="H564" s="299"/>
      <c r="I564" s="301"/>
    </row>
    <row r="565" spans="1:9" ht="15" hidden="1" x14ac:dyDescent="0.25">
      <c r="A565" s="301"/>
      <c r="B565" s="301"/>
      <c r="C565" s="301"/>
      <c r="D565" s="301"/>
      <c r="E565" s="301"/>
      <c r="F565" s="299"/>
      <c r="G565" s="302"/>
      <c r="H565" s="299"/>
      <c r="I565" s="301"/>
    </row>
    <row r="566" spans="1:9" ht="15" hidden="1" x14ac:dyDescent="0.25">
      <c r="A566" s="301"/>
      <c r="B566" s="301"/>
      <c r="C566" s="301"/>
      <c r="D566" s="301"/>
      <c r="E566" s="301"/>
      <c r="F566" s="299"/>
      <c r="G566" s="302"/>
      <c r="H566" s="299"/>
      <c r="I566" s="301"/>
    </row>
    <row r="567" spans="1:9" ht="15" hidden="1" x14ac:dyDescent="0.25">
      <c r="A567" s="301"/>
      <c r="B567" s="301"/>
      <c r="C567" s="301"/>
      <c r="D567" s="301"/>
      <c r="E567" s="301"/>
      <c r="F567" s="299"/>
      <c r="G567" s="302"/>
      <c r="H567" s="299"/>
      <c r="I567" s="301"/>
    </row>
    <row r="568" spans="1:9" ht="15" hidden="1" x14ac:dyDescent="0.25">
      <c r="A568" s="301"/>
      <c r="B568" s="301"/>
      <c r="C568" s="301"/>
      <c r="D568" s="301"/>
      <c r="E568" s="301"/>
      <c r="F568" s="299"/>
      <c r="G568" s="302"/>
      <c r="H568" s="299"/>
      <c r="I568" s="301"/>
    </row>
    <row r="569" spans="1:9" ht="15" hidden="1" x14ac:dyDescent="0.25">
      <c r="A569" s="301"/>
      <c r="B569" s="301"/>
      <c r="C569" s="301"/>
      <c r="D569" s="301"/>
      <c r="E569" s="301"/>
      <c r="F569" s="299"/>
      <c r="G569" s="302"/>
      <c r="H569" s="299"/>
      <c r="I569" s="301"/>
    </row>
    <row r="570" spans="1:9" ht="15" hidden="1" x14ac:dyDescent="0.25">
      <c r="A570" s="301"/>
      <c r="B570" s="301"/>
      <c r="C570" s="301"/>
      <c r="D570" s="301"/>
      <c r="E570" s="301"/>
      <c r="F570" s="299"/>
      <c r="G570" s="302"/>
      <c r="H570" s="299"/>
      <c r="I570" s="301"/>
    </row>
    <row r="571" spans="1:9" ht="15" hidden="1" x14ac:dyDescent="0.25">
      <c r="A571" s="301"/>
      <c r="B571" s="301"/>
      <c r="C571" s="301"/>
      <c r="D571" s="301"/>
      <c r="E571" s="301"/>
      <c r="F571" s="299"/>
      <c r="G571" s="302"/>
      <c r="H571" s="299"/>
      <c r="I571" s="301"/>
    </row>
    <row r="572" spans="1:9" ht="15" hidden="1" x14ac:dyDescent="0.25">
      <c r="A572" s="301"/>
      <c r="B572" s="301"/>
      <c r="C572" s="301"/>
      <c r="D572" s="301"/>
      <c r="E572" s="301"/>
      <c r="F572" s="299"/>
      <c r="G572" s="302"/>
      <c r="H572" s="299"/>
      <c r="I572" s="301"/>
    </row>
    <row r="573" spans="1:9" ht="15" hidden="1" x14ac:dyDescent="0.25">
      <c r="A573" s="301"/>
      <c r="B573" s="301"/>
      <c r="C573" s="301"/>
      <c r="D573" s="301"/>
      <c r="E573" s="301"/>
      <c r="F573" s="299"/>
      <c r="G573" s="302"/>
      <c r="H573" s="299"/>
      <c r="I573" s="301"/>
    </row>
    <row r="574" spans="1:9" ht="15" hidden="1" x14ac:dyDescent="0.25">
      <c r="A574" s="301"/>
      <c r="B574" s="301"/>
      <c r="C574" s="301"/>
      <c r="D574" s="301"/>
      <c r="E574" s="301"/>
      <c r="F574" s="299"/>
      <c r="G574" s="302"/>
      <c r="H574" s="299"/>
      <c r="I574" s="301"/>
    </row>
    <row r="575" spans="1:9" ht="15" hidden="1" x14ac:dyDescent="0.25">
      <c r="A575" s="301"/>
      <c r="B575" s="301"/>
      <c r="C575" s="301"/>
      <c r="D575" s="301"/>
      <c r="E575" s="301"/>
      <c r="F575" s="299"/>
      <c r="G575" s="302"/>
      <c r="H575" s="299"/>
      <c r="I575" s="301"/>
    </row>
    <row r="576" spans="1:9" ht="15" hidden="1" x14ac:dyDescent="0.25">
      <c r="A576" s="301"/>
      <c r="B576" s="301"/>
      <c r="C576" s="301"/>
      <c r="D576" s="301"/>
      <c r="E576" s="301"/>
      <c r="F576" s="299"/>
      <c r="G576" s="302"/>
      <c r="H576" s="299"/>
      <c r="I576" s="301"/>
    </row>
    <row r="577" spans="1:9" ht="15" hidden="1" x14ac:dyDescent="0.25">
      <c r="A577" s="301"/>
      <c r="B577" s="301"/>
      <c r="C577" s="301"/>
      <c r="D577" s="301"/>
      <c r="E577" s="301"/>
      <c r="F577" s="299"/>
      <c r="G577" s="302"/>
      <c r="H577" s="299"/>
      <c r="I577" s="301"/>
    </row>
    <row r="578" spans="1:9" ht="15" hidden="1" x14ac:dyDescent="0.25">
      <c r="A578" s="301"/>
      <c r="B578" s="301"/>
      <c r="C578" s="301"/>
      <c r="D578" s="301"/>
      <c r="E578" s="301"/>
      <c r="F578" s="299"/>
      <c r="G578" s="302"/>
      <c r="H578" s="299"/>
      <c r="I578" s="301"/>
    </row>
    <row r="579" spans="1:9" ht="15" hidden="1" x14ac:dyDescent="0.25">
      <c r="A579" s="301"/>
      <c r="B579" s="301"/>
      <c r="C579" s="301"/>
      <c r="D579" s="301"/>
      <c r="E579" s="301"/>
      <c r="F579" s="299"/>
      <c r="G579" s="302"/>
      <c r="H579" s="299"/>
      <c r="I579" s="301"/>
    </row>
    <row r="580" spans="1:9" ht="15" hidden="1" x14ac:dyDescent="0.25">
      <c r="A580" s="301"/>
      <c r="B580" s="301"/>
      <c r="C580" s="301"/>
      <c r="D580" s="301"/>
      <c r="E580" s="301"/>
      <c r="F580" s="299"/>
      <c r="G580" s="302"/>
      <c r="H580" s="299"/>
      <c r="I580" s="301"/>
    </row>
    <row r="581" spans="1:9" ht="15" hidden="1" x14ac:dyDescent="0.25">
      <c r="A581" s="301"/>
      <c r="B581" s="301"/>
      <c r="C581" s="301"/>
      <c r="D581" s="301"/>
      <c r="E581" s="301"/>
      <c r="F581" s="299"/>
      <c r="G581" s="302"/>
      <c r="H581" s="299"/>
      <c r="I581" s="301"/>
    </row>
    <row r="582" spans="1:9" ht="15" hidden="1" x14ac:dyDescent="0.25">
      <c r="A582" s="301"/>
      <c r="B582" s="301"/>
      <c r="C582" s="301"/>
      <c r="D582" s="301"/>
      <c r="E582" s="301"/>
      <c r="F582" s="299"/>
      <c r="G582" s="302"/>
      <c r="H582" s="299"/>
      <c r="I582" s="301"/>
    </row>
    <row r="583" spans="1:9" ht="15" hidden="1" x14ac:dyDescent="0.25">
      <c r="A583" s="301"/>
      <c r="B583" s="301"/>
      <c r="C583" s="301"/>
      <c r="D583" s="301"/>
      <c r="E583" s="301"/>
      <c r="F583" s="299"/>
      <c r="G583" s="302"/>
      <c r="H583" s="299"/>
      <c r="I583" s="301"/>
    </row>
    <row r="584" spans="1:9" ht="15" hidden="1" x14ac:dyDescent="0.25">
      <c r="A584" s="301"/>
      <c r="B584" s="301"/>
      <c r="C584" s="301"/>
      <c r="D584" s="301"/>
      <c r="E584" s="301"/>
      <c r="F584" s="299"/>
      <c r="G584" s="302"/>
      <c r="H584" s="299"/>
      <c r="I584" s="301"/>
    </row>
    <row r="585" spans="1:9" ht="15" hidden="1" x14ac:dyDescent="0.25">
      <c r="A585" s="301"/>
      <c r="B585" s="301"/>
      <c r="C585" s="301"/>
      <c r="D585" s="301"/>
      <c r="E585" s="301"/>
      <c r="F585" s="299"/>
      <c r="G585" s="302"/>
      <c r="H585" s="299"/>
      <c r="I585" s="301"/>
    </row>
    <row r="586" spans="1:9" ht="15" hidden="1" x14ac:dyDescent="0.25">
      <c r="A586" s="301"/>
      <c r="B586" s="301"/>
      <c r="C586" s="301"/>
      <c r="D586" s="301"/>
      <c r="E586" s="301"/>
      <c r="F586" s="299"/>
      <c r="G586" s="302"/>
      <c r="H586" s="299"/>
      <c r="I586" s="301"/>
    </row>
    <row r="587" spans="1:9" ht="15" hidden="1" x14ac:dyDescent="0.25">
      <c r="A587" s="301"/>
      <c r="B587" s="301"/>
      <c r="C587" s="301"/>
      <c r="D587" s="301"/>
      <c r="E587" s="301"/>
      <c r="F587" s="299"/>
      <c r="G587" s="302"/>
      <c r="H587" s="299"/>
      <c r="I587" s="301"/>
    </row>
    <row r="588" spans="1:9" ht="15" hidden="1" x14ac:dyDescent="0.25">
      <c r="A588" s="301"/>
      <c r="B588" s="301"/>
      <c r="C588" s="301"/>
      <c r="D588" s="301"/>
      <c r="E588" s="301"/>
      <c r="F588" s="299"/>
      <c r="G588" s="302"/>
      <c r="H588" s="299"/>
      <c r="I588" s="301"/>
    </row>
    <row r="589" spans="1:9" ht="15" hidden="1" x14ac:dyDescent="0.25">
      <c r="A589" s="301"/>
      <c r="B589" s="301"/>
      <c r="C589" s="301"/>
      <c r="D589" s="301"/>
      <c r="E589" s="301"/>
      <c r="F589" s="299"/>
      <c r="G589" s="302"/>
      <c r="H589" s="299"/>
      <c r="I589" s="301"/>
    </row>
    <row r="590" spans="1:9" ht="15" hidden="1" x14ac:dyDescent="0.25">
      <c r="A590" s="301"/>
      <c r="B590" s="301"/>
      <c r="C590" s="301"/>
      <c r="D590" s="301"/>
      <c r="E590" s="301"/>
      <c r="F590" s="299"/>
      <c r="G590" s="302"/>
      <c r="H590" s="299"/>
      <c r="I590" s="301"/>
    </row>
    <row r="591" spans="1:9" ht="15" hidden="1" x14ac:dyDescent="0.25">
      <c r="A591" s="301"/>
      <c r="B591" s="301"/>
      <c r="C591" s="301"/>
      <c r="D591" s="301"/>
      <c r="E591" s="301"/>
      <c r="F591" s="299"/>
      <c r="G591" s="302"/>
      <c r="H591" s="299"/>
      <c r="I591" s="301"/>
    </row>
    <row r="592" spans="1:9" ht="15" hidden="1" x14ac:dyDescent="0.25">
      <c r="A592" s="301"/>
      <c r="B592" s="301"/>
      <c r="C592" s="301"/>
      <c r="D592" s="301"/>
      <c r="E592" s="301"/>
      <c r="F592" s="299"/>
      <c r="G592" s="302"/>
      <c r="H592" s="299"/>
      <c r="I592" s="301"/>
    </row>
    <row r="593" spans="1:9" ht="15" hidden="1" x14ac:dyDescent="0.25">
      <c r="A593" s="301"/>
      <c r="B593" s="301"/>
      <c r="C593" s="301"/>
      <c r="D593" s="301"/>
      <c r="E593" s="301"/>
      <c r="F593" s="299"/>
      <c r="G593" s="302"/>
      <c r="H593" s="299"/>
      <c r="I593" s="301"/>
    </row>
    <row r="594" spans="1:9" ht="15" hidden="1" x14ac:dyDescent="0.25">
      <c r="A594" s="301"/>
      <c r="B594" s="301"/>
      <c r="C594" s="301"/>
      <c r="D594" s="301"/>
      <c r="E594" s="301"/>
      <c r="F594" s="299"/>
      <c r="G594" s="302"/>
      <c r="H594" s="299"/>
      <c r="I594" s="301"/>
    </row>
    <row r="595" spans="1:9" ht="15" hidden="1" x14ac:dyDescent="0.25">
      <c r="A595" s="301"/>
      <c r="B595" s="301"/>
      <c r="C595" s="301"/>
      <c r="D595" s="301"/>
      <c r="E595" s="301"/>
      <c r="F595" s="299"/>
      <c r="G595" s="302"/>
      <c r="H595" s="299"/>
      <c r="I595" s="301"/>
    </row>
    <row r="596" spans="1:9" ht="15" hidden="1" x14ac:dyDescent="0.25">
      <c r="A596" s="301"/>
      <c r="B596" s="301"/>
      <c r="C596" s="301"/>
      <c r="D596" s="301"/>
      <c r="E596" s="301"/>
      <c r="F596" s="299"/>
      <c r="G596" s="302"/>
      <c r="H596" s="299"/>
      <c r="I596" s="301"/>
    </row>
    <row r="597" spans="1:9" ht="15" hidden="1" x14ac:dyDescent="0.25">
      <c r="A597" s="301"/>
      <c r="B597" s="301"/>
      <c r="C597" s="301"/>
      <c r="D597" s="301"/>
      <c r="E597" s="301"/>
      <c r="F597" s="299"/>
      <c r="G597" s="302"/>
      <c r="H597" s="299"/>
      <c r="I597" s="301"/>
    </row>
    <row r="598" spans="1:9" ht="15" hidden="1" x14ac:dyDescent="0.25">
      <c r="A598" s="301"/>
      <c r="B598" s="301"/>
      <c r="C598" s="301"/>
      <c r="D598" s="301"/>
      <c r="E598" s="301"/>
      <c r="F598" s="299"/>
      <c r="G598" s="302"/>
      <c r="H598" s="299"/>
      <c r="I598" s="301"/>
    </row>
    <row r="599" spans="1:9" ht="15" hidden="1" x14ac:dyDescent="0.25">
      <c r="A599" s="301"/>
      <c r="B599" s="301"/>
      <c r="C599" s="301"/>
      <c r="D599" s="301"/>
      <c r="E599" s="301"/>
      <c r="F599" s="299"/>
      <c r="G599" s="302"/>
      <c r="H599" s="299"/>
      <c r="I599" s="301"/>
    </row>
    <row r="600" spans="1:9" ht="15" hidden="1" x14ac:dyDescent="0.25">
      <c r="A600" s="301"/>
      <c r="B600" s="301"/>
      <c r="C600" s="301"/>
      <c r="D600" s="301"/>
      <c r="E600" s="301"/>
      <c r="F600" s="299"/>
      <c r="G600" s="302"/>
      <c r="H600" s="299"/>
      <c r="I600" s="301"/>
    </row>
    <row r="601" spans="1:9" ht="15" hidden="1" x14ac:dyDescent="0.25">
      <c r="A601" s="301"/>
      <c r="B601" s="301"/>
      <c r="C601" s="301"/>
      <c r="D601" s="301"/>
      <c r="E601" s="301"/>
      <c r="F601" s="299"/>
      <c r="G601" s="302"/>
      <c r="H601" s="299"/>
      <c r="I601" s="301"/>
    </row>
    <row r="602" spans="1:9" ht="15" hidden="1" x14ac:dyDescent="0.25">
      <c r="A602" s="301"/>
      <c r="B602" s="301"/>
      <c r="C602" s="301"/>
      <c r="D602" s="301"/>
      <c r="E602" s="301"/>
      <c r="F602" s="299"/>
      <c r="G602" s="302"/>
      <c r="H602" s="299"/>
      <c r="I602" s="301"/>
    </row>
    <row r="603" spans="1:9" ht="15" hidden="1" x14ac:dyDescent="0.25">
      <c r="A603" s="301"/>
      <c r="B603" s="301"/>
      <c r="C603" s="301"/>
      <c r="D603" s="301"/>
      <c r="E603" s="301"/>
      <c r="F603" s="299"/>
      <c r="G603" s="302"/>
      <c r="H603" s="299"/>
      <c r="I603" s="301"/>
    </row>
    <row r="604" spans="1:9" ht="15" hidden="1" x14ac:dyDescent="0.25">
      <c r="A604" s="301"/>
      <c r="B604" s="301"/>
      <c r="C604" s="301"/>
      <c r="D604" s="301"/>
      <c r="E604" s="301"/>
      <c r="F604" s="299"/>
      <c r="G604" s="302"/>
      <c r="H604" s="299"/>
      <c r="I604" s="301"/>
    </row>
    <row r="605" spans="1:9" ht="15" hidden="1" x14ac:dyDescent="0.25">
      <c r="A605" s="301"/>
      <c r="B605" s="301"/>
      <c r="C605" s="301"/>
      <c r="D605" s="301"/>
      <c r="E605" s="301"/>
      <c r="F605" s="299"/>
      <c r="G605" s="302"/>
      <c r="H605" s="299"/>
      <c r="I605" s="301"/>
    </row>
    <row r="606" spans="1:9" ht="15" hidden="1" x14ac:dyDescent="0.25">
      <c r="A606" s="301"/>
      <c r="B606" s="301"/>
      <c r="C606" s="301"/>
      <c r="D606" s="301"/>
      <c r="E606" s="301"/>
      <c r="F606" s="299"/>
      <c r="G606" s="302"/>
      <c r="H606" s="299"/>
      <c r="I606" s="301"/>
    </row>
    <row r="607" spans="1:9" ht="15" hidden="1" x14ac:dyDescent="0.25">
      <c r="A607" s="301"/>
      <c r="B607" s="301"/>
      <c r="C607" s="301"/>
      <c r="D607" s="301"/>
      <c r="E607" s="301"/>
      <c r="F607" s="299"/>
      <c r="G607" s="302"/>
      <c r="H607" s="299"/>
      <c r="I607" s="301"/>
    </row>
    <row r="608" spans="1:9" ht="15" hidden="1" x14ac:dyDescent="0.25">
      <c r="A608" s="301"/>
      <c r="B608" s="301"/>
      <c r="C608" s="301"/>
      <c r="D608" s="301"/>
      <c r="E608" s="301"/>
      <c r="F608" s="299"/>
      <c r="G608" s="302"/>
      <c r="H608" s="299"/>
      <c r="I608" s="301"/>
    </row>
    <row r="609" spans="1:9" ht="15" hidden="1" x14ac:dyDescent="0.25">
      <c r="A609" s="301"/>
      <c r="B609" s="301"/>
      <c r="C609" s="301"/>
      <c r="D609" s="301"/>
      <c r="E609" s="301"/>
      <c r="F609" s="299"/>
      <c r="G609" s="302"/>
      <c r="H609" s="299"/>
      <c r="I609" s="301"/>
    </row>
    <row r="610" spans="1:9" ht="15" hidden="1" x14ac:dyDescent="0.25">
      <c r="A610" s="301"/>
      <c r="B610" s="301"/>
      <c r="C610" s="301"/>
      <c r="D610" s="301"/>
      <c r="E610" s="301"/>
      <c r="F610" s="299"/>
      <c r="G610" s="302"/>
      <c r="H610" s="299"/>
      <c r="I610" s="301"/>
    </row>
    <row r="611" spans="1:9" ht="15" hidden="1" x14ac:dyDescent="0.25">
      <c r="A611" s="301"/>
      <c r="B611" s="301"/>
      <c r="C611" s="301"/>
      <c r="D611" s="301"/>
      <c r="E611" s="301"/>
      <c r="F611" s="299"/>
      <c r="G611" s="302"/>
      <c r="H611" s="299"/>
      <c r="I611" s="301"/>
    </row>
    <row r="612" spans="1:9" ht="15" hidden="1" x14ac:dyDescent="0.25">
      <c r="A612" s="301"/>
      <c r="B612" s="301"/>
      <c r="C612" s="301"/>
      <c r="D612" s="301"/>
      <c r="E612" s="301"/>
      <c r="F612" s="299"/>
      <c r="G612" s="302"/>
      <c r="H612" s="299"/>
      <c r="I612" s="301"/>
    </row>
    <row r="613" spans="1:9" ht="15" hidden="1" x14ac:dyDescent="0.25">
      <c r="A613" s="301"/>
      <c r="B613" s="301"/>
      <c r="C613" s="301"/>
      <c r="D613" s="301"/>
      <c r="E613" s="301"/>
      <c r="F613" s="299"/>
      <c r="G613" s="302"/>
      <c r="H613" s="299"/>
      <c r="I613" s="301"/>
    </row>
    <row r="614" spans="1:9" ht="15" hidden="1" x14ac:dyDescent="0.25">
      <c r="A614" s="301"/>
      <c r="B614" s="301"/>
      <c r="C614" s="301"/>
      <c r="D614" s="301"/>
      <c r="E614" s="301"/>
      <c r="F614" s="299"/>
      <c r="G614" s="302"/>
      <c r="H614" s="299"/>
      <c r="I614" s="301"/>
    </row>
    <row r="615" spans="1:9" ht="15" hidden="1" x14ac:dyDescent="0.25">
      <c r="A615" s="301"/>
      <c r="B615" s="301"/>
      <c r="C615" s="301"/>
      <c r="D615" s="301"/>
      <c r="E615" s="301"/>
      <c r="F615" s="299"/>
      <c r="G615" s="302"/>
      <c r="H615" s="299"/>
      <c r="I615" s="301"/>
    </row>
    <row r="616" spans="1:9" ht="15" hidden="1" x14ac:dyDescent="0.25">
      <c r="A616" s="301"/>
      <c r="B616" s="301"/>
      <c r="C616" s="301"/>
      <c r="D616" s="301"/>
      <c r="E616" s="301"/>
      <c r="F616" s="299"/>
      <c r="G616" s="302"/>
      <c r="H616" s="299"/>
      <c r="I616" s="301"/>
    </row>
    <row r="617" spans="1:9" ht="15" hidden="1" x14ac:dyDescent="0.25">
      <c r="A617" s="301"/>
      <c r="B617" s="301"/>
      <c r="C617" s="301"/>
      <c r="D617" s="301"/>
      <c r="E617" s="301"/>
      <c r="F617" s="299"/>
      <c r="G617" s="302"/>
      <c r="H617" s="299"/>
      <c r="I617" s="301"/>
    </row>
    <row r="618" spans="1:9" ht="15" hidden="1" x14ac:dyDescent="0.25">
      <c r="A618" s="301"/>
      <c r="B618" s="301"/>
      <c r="C618" s="301"/>
      <c r="D618" s="301"/>
      <c r="E618" s="301"/>
      <c r="F618" s="299"/>
      <c r="G618" s="302"/>
      <c r="H618" s="299"/>
      <c r="I618" s="301"/>
    </row>
    <row r="619" spans="1:9" ht="15" hidden="1" x14ac:dyDescent="0.25">
      <c r="A619" s="301"/>
      <c r="B619" s="301"/>
      <c r="C619" s="301"/>
      <c r="D619" s="301"/>
      <c r="E619" s="301"/>
      <c r="F619" s="299"/>
      <c r="G619" s="302"/>
      <c r="H619" s="299"/>
      <c r="I619" s="301"/>
    </row>
    <row r="620" spans="1:9" ht="15" hidden="1" x14ac:dyDescent="0.25">
      <c r="A620" s="301"/>
      <c r="B620" s="301"/>
      <c r="C620" s="301"/>
      <c r="D620" s="301"/>
      <c r="E620" s="301"/>
      <c r="F620" s="299"/>
      <c r="G620" s="302"/>
      <c r="H620" s="299"/>
      <c r="I620" s="301"/>
    </row>
    <row r="621" spans="1:9" ht="15" hidden="1" x14ac:dyDescent="0.25">
      <c r="A621" s="301"/>
      <c r="B621" s="301"/>
      <c r="C621" s="301"/>
      <c r="D621" s="301"/>
      <c r="E621" s="301"/>
      <c r="F621" s="299"/>
      <c r="G621" s="302"/>
      <c r="H621" s="299"/>
      <c r="I621" s="301"/>
    </row>
    <row r="622" spans="1:9" ht="15" hidden="1" x14ac:dyDescent="0.25">
      <c r="A622" s="301"/>
      <c r="B622" s="301"/>
      <c r="C622" s="301"/>
      <c r="D622" s="301"/>
      <c r="E622" s="301"/>
      <c r="F622" s="299"/>
      <c r="G622" s="302"/>
      <c r="H622" s="299"/>
      <c r="I622" s="301"/>
    </row>
    <row r="623" spans="1:9" ht="15" hidden="1" x14ac:dyDescent="0.25">
      <c r="A623" s="301"/>
      <c r="B623" s="301"/>
      <c r="C623" s="301"/>
      <c r="D623" s="301"/>
      <c r="E623" s="301"/>
      <c r="F623" s="299"/>
      <c r="G623" s="302"/>
      <c r="H623" s="299"/>
      <c r="I623" s="301"/>
    </row>
    <row r="624" spans="1:9" ht="15" hidden="1" x14ac:dyDescent="0.25">
      <c r="A624" s="301"/>
      <c r="B624" s="301"/>
      <c r="C624" s="301"/>
      <c r="D624" s="301"/>
      <c r="E624" s="301"/>
      <c r="F624" s="299"/>
      <c r="G624" s="302"/>
      <c r="H624" s="299"/>
      <c r="I624" s="301"/>
    </row>
    <row r="625" spans="1:9" ht="15" hidden="1" x14ac:dyDescent="0.25">
      <c r="A625" s="301"/>
      <c r="B625" s="301"/>
      <c r="C625" s="301"/>
      <c r="D625" s="301"/>
      <c r="E625" s="301"/>
      <c r="F625" s="299"/>
      <c r="G625" s="302"/>
      <c r="H625" s="299"/>
      <c r="I625" s="301"/>
    </row>
    <row r="626" spans="1:9" ht="15" hidden="1" x14ac:dyDescent="0.25">
      <c r="A626" s="301"/>
      <c r="B626" s="301"/>
      <c r="C626" s="301"/>
      <c r="D626" s="301"/>
      <c r="E626" s="301"/>
      <c r="F626" s="299"/>
      <c r="G626" s="302"/>
      <c r="H626" s="299"/>
      <c r="I626" s="301"/>
    </row>
    <row r="627" spans="1:9" ht="15" hidden="1" x14ac:dyDescent="0.25">
      <c r="A627" s="301"/>
      <c r="B627" s="301"/>
      <c r="C627" s="301"/>
      <c r="D627" s="301"/>
      <c r="E627" s="301"/>
      <c r="F627" s="299"/>
      <c r="G627" s="302"/>
      <c r="H627" s="299"/>
      <c r="I627" s="301"/>
    </row>
    <row r="628" spans="1:9" ht="15" hidden="1" x14ac:dyDescent="0.25">
      <c r="A628" s="301"/>
      <c r="B628" s="301"/>
      <c r="C628" s="301"/>
      <c r="D628" s="301"/>
      <c r="E628" s="301"/>
      <c r="F628" s="299"/>
      <c r="G628" s="302"/>
      <c r="H628" s="299"/>
      <c r="I628" s="301"/>
    </row>
    <row r="629" spans="1:9" ht="15" hidden="1" x14ac:dyDescent="0.25">
      <c r="A629" s="301"/>
      <c r="B629" s="301"/>
      <c r="C629" s="301"/>
      <c r="D629" s="301"/>
      <c r="E629" s="301"/>
      <c r="F629" s="299"/>
      <c r="G629" s="302"/>
      <c r="H629" s="299"/>
      <c r="I629" s="301"/>
    </row>
    <row r="630" spans="1:9" ht="15" hidden="1" x14ac:dyDescent="0.25">
      <c r="A630" s="301"/>
      <c r="B630" s="301"/>
      <c r="C630" s="301"/>
      <c r="D630" s="301"/>
      <c r="E630" s="301"/>
      <c r="F630" s="299"/>
      <c r="G630" s="302"/>
      <c r="H630" s="299"/>
      <c r="I630" s="301"/>
    </row>
    <row r="631" spans="1:9" ht="15" hidden="1" x14ac:dyDescent="0.25">
      <c r="A631" s="301"/>
      <c r="B631" s="301"/>
      <c r="C631" s="301"/>
      <c r="D631" s="301"/>
      <c r="E631" s="301"/>
      <c r="F631" s="299"/>
      <c r="G631" s="302"/>
      <c r="H631" s="299"/>
      <c r="I631" s="301"/>
    </row>
    <row r="632" spans="1:9" ht="15" hidden="1" x14ac:dyDescent="0.25">
      <c r="A632" s="301"/>
      <c r="B632" s="301"/>
      <c r="C632" s="301"/>
      <c r="D632" s="301"/>
      <c r="E632" s="301"/>
      <c r="F632" s="299"/>
      <c r="G632" s="302"/>
      <c r="H632" s="299"/>
      <c r="I632" s="301"/>
    </row>
    <row r="633" spans="1:9" ht="15" hidden="1" x14ac:dyDescent="0.25">
      <c r="A633" s="301"/>
      <c r="B633" s="301"/>
      <c r="C633" s="301"/>
      <c r="D633" s="301"/>
      <c r="E633" s="301"/>
      <c r="F633" s="299"/>
      <c r="G633" s="302"/>
      <c r="H633" s="299"/>
      <c r="I633" s="301"/>
    </row>
    <row r="634" spans="1:9" ht="15" hidden="1" x14ac:dyDescent="0.25">
      <c r="A634" s="301"/>
      <c r="B634" s="301"/>
      <c r="C634" s="301"/>
      <c r="D634" s="301"/>
      <c r="E634" s="301"/>
      <c r="F634" s="299"/>
      <c r="G634" s="302"/>
      <c r="H634" s="299"/>
      <c r="I634" s="301"/>
    </row>
    <row r="635" spans="1:9" ht="15" hidden="1" x14ac:dyDescent="0.25">
      <c r="A635" s="301"/>
      <c r="B635" s="301"/>
      <c r="C635" s="301"/>
      <c r="D635" s="301"/>
      <c r="E635" s="301"/>
      <c r="F635" s="299"/>
      <c r="G635" s="302"/>
      <c r="H635" s="299"/>
      <c r="I635" s="301"/>
    </row>
    <row r="636" spans="1:9" ht="15" hidden="1" x14ac:dyDescent="0.25">
      <c r="A636" s="301"/>
      <c r="B636" s="301"/>
      <c r="C636" s="301"/>
      <c r="D636" s="301"/>
      <c r="E636" s="301"/>
      <c r="F636" s="299"/>
      <c r="G636" s="302"/>
      <c r="H636" s="299"/>
      <c r="I636" s="301"/>
    </row>
    <row r="637" spans="1:9" ht="15" hidden="1" x14ac:dyDescent="0.25">
      <c r="A637" s="301"/>
      <c r="B637" s="301"/>
      <c r="C637" s="301"/>
      <c r="D637" s="301"/>
      <c r="E637" s="301"/>
      <c r="F637" s="299"/>
      <c r="G637" s="302"/>
      <c r="H637" s="299"/>
      <c r="I637" s="301"/>
    </row>
    <row r="638" spans="1:9" ht="15" hidden="1" x14ac:dyDescent="0.25">
      <c r="A638" s="301"/>
      <c r="B638" s="301"/>
      <c r="C638" s="301"/>
      <c r="D638" s="301"/>
      <c r="E638" s="301"/>
      <c r="F638" s="299"/>
      <c r="G638" s="302"/>
      <c r="H638" s="299"/>
      <c r="I638" s="301"/>
    </row>
    <row r="639" spans="1:9" ht="15" hidden="1" x14ac:dyDescent="0.25">
      <c r="A639" s="301"/>
      <c r="B639" s="301"/>
      <c r="C639" s="301"/>
      <c r="D639" s="301"/>
      <c r="E639" s="301"/>
      <c r="F639" s="299"/>
      <c r="G639" s="302"/>
      <c r="H639" s="299"/>
      <c r="I639" s="301"/>
    </row>
    <row r="640" spans="1:9" ht="15" hidden="1" x14ac:dyDescent="0.25">
      <c r="A640" s="301"/>
      <c r="B640" s="301"/>
      <c r="C640" s="301"/>
      <c r="D640" s="301"/>
      <c r="E640" s="301"/>
      <c r="F640" s="299"/>
      <c r="G640" s="302"/>
      <c r="H640" s="299"/>
      <c r="I640" s="301"/>
    </row>
    <row r="641" spans="1:9" ht="15" hidden="1" x14ac:dyDescent="0.25">
      <c r="A641" s="301"/>
      <c r="B641" s="301"/>
      <c r="C641" s="301"/>
      <c r="D641" s="301"/>
      <c r="E641" s="301"/>
      <c r="F641" s="299"/>
      <c r="G641" s="302"/>
      <c r="H641" s="299"/>
      <c r="I641" s="301"/>
    </row>
    <row r="642" spans="1:9" ht="15" hidden="1" x14ac:dyDescent="0.25">
      <c r="A642" s="301"/>
      <c r="B642" s="301"/>
      <c r="C642" s="301"/>
      <c r="D642" s="301"/>
      <c r="E642" s="301"/>
      <c r="F642" s="299"/>
      <c r="G642" s="302"/>
      <c r="H642" s="299"/>
      <c r="I642" s="301"/>
    </row>
    <row r="643" spans="1:9" ht="15" hidden="1" x14ac:dyDescent="0.25">
      <c r="A643" s="301"/>
      <c r="B643" s="301"/>
      <c r="C643" s="301"/>
      <c r="D643" s="301"/>
      <c r="E643" s="301"/>
      <c r="F643" s="299"/>
      <c r="G643" s="302"/>
      <c r="H643" s="299"/>
      <c r="I643" s="301"/>
    </row>
    <row r="644" spans="1:9" ht="15" hidden="1" x14ac:dyDescent="0.25">
      <c r="A644" s="301"/>
      <c r="B644" s="301"/>
      <c r="C644" s="301"/>
      <c r="D644" s="301"/>
      <c r="E644" s="301"/>
      <c r="F644" s="299"/>
      <c r="G644" s="302"/>
      <c r="H644" s="299"/>
      <c r="I644" s="301"/>
    </row>
    <row r="645" spans="1:9" ht="15" hidden="1" x14ac:dyDescent="0.25">
      <c r="A645" s="301"/>
      <c r="B645" s="301"/>
      <c r="C645" s="301"/>
      <c r="D645" s="301"/>
      <c r="E645" s="301"/>
      <c r="F645" s="299"/>
      <c r="G645" s="302"/>
      <c r="H645" s="299"/>
      <c r="I645" s="301"/>
    </row>
    <row r="646" spans="1:9" ht="15" hidden="1" x14ac:dyDescent="0.25">
      <c r="A646" s="301"/>
      <c r="B646" s="301"/>
      <c r="C646" s="301"/>
      <c r="D646" s="301"/>
      <c r="E646" s="301"/>
      <c r="F646" s="299"/>
      <c r="G646" s="302"/>
      <c r="H646" s="299"/>
      <c r="I646" s="301"/>
    </row>
    <row r="647" spans="1:9" ht="15" hidden="1" x14ac:dyDescent="0.25">
      <c r="A647" s="301"/>
      <c r="B647" s="301"/>
      <c r="C647" s="301"/>
      <c r="D647" s="301"/>
      <c r="E647" s="301"/>
      <c r="F647" s="299"/>
      <c r="G647" s="302"/>
      <c r="H647" s="299"/>
      <c r="I647" s="301"/>
    </row>
    <row r="648" spans="1:9" ht="15" hidden="1" x14ac:dyDescent="0.25">
      <c r="A648" s="301"/>
      <c r="B648" s="301"/>
      <c r="C648" s="301"/>
      <c r="D648" s="301"/>
      <c r="E648" s="301"/>
      <c r="F648" s="299"/>
      <c r="G648" s="302"/>
      <c r="H648" s="299"/>
      <c r="I648" s="301"/>
    </row>
    <row r="649" spans="1:9" ht="15" hidden="1" x14ac:dyDescent="0.25">
      <c r="A649" s="301"/>
      <c r="B649" s="301"/>
      <c r="C649" s="301"/>
      <c r="D649" s="301"/>
      <c r="E649" s="301"/>
      <c r="F649" s="299"/>
      <c r="G649" s="302"/>
      <c r="H649" s="299"/>
      <c r="I649" s="301"/>
    </row>
    <row r="650" spans="1:9" ht="15" hidden="1" x14ac:dyDescent="0.25">
      <c r="A650" s="301"/>
      <c r="B650" s="301"/>
      <c r="C650" s="301"/>
      <c r="D650" s="301"/>
      <c r="E650" s="301"/>
      <c r="F650" s="299"/>
      <c r="G650" s="302"/>
      <c r="H650" s="299"/>
      <c r="I650" s="301"/>
    </row>
    <row r="651" spans="1:9" ht="15" hidden="1" x14ac:dyDescent="0.25">
      <c r="A651" s="301"/>
      <c r="B651" s="301"/>
      <c r="C651" s="301"/>
      <c r="D651" s="301"/>
      <c r="E651" s="301"/>
      <c r="F651" s="299"/>
      <c r="G651" s="302"/>
      <c r="H651" s="299"/>
      <c r="I651" s="301"/>
    </row>
    <row r="652" spans="1:9" ht="15" hidden="1" x14ac:dyDescent="0.25">
      <c r="A652" s="301"/>
      <c r="B652" s="301"/>
      <c r="C652" s="301"/>
      <c r="D652" s="301"/>
      <c r="E652" s="301"/>
      <c r="F652" s="299"/>
      <c r="G652" s="302"/>
      <c r="H652" s="299"/>
      <c r="I652" s="301"/>
    </row>
    <row r="653" spans="1:9" ht="15" hidden="1" x14ac:dyDescent="0.25">
      <c r="A653" s="301"/>
      <c r="B653" s="301"/>
      <c r="C653" s="301"/>
      <c r="D653" s="301"/>
      <c r="E653" s="301"/>
      <c r="F653" s="299"/>
      <c r="G653" s="302"/>
      <c r="H653" s="299"/>
      <c r="I653" s="301"/>
    </row>
    <row r="654" spans="1:9" ht="15" hidden="1" x14ac:dyDescent="0.25">
      <c r="A654" s="301"/>
      <c r="B654" s="301"/>
      <c r="C654" s="301"/>
      <c r="D654" s="301"/>
      <c r="E654" s="301"/>
      <c r="F654" s="299"/>
      <c r="G654" s="302"/>
      <c r="H654" s="299"/>
      <c r="I654" s="301"/>
    </row>
    <row r="655" spans="1:9" ht="15" hidden="1" x14ac:dyDescent="0.25">
      <c r="A655" s="301"/>
      <c r="B655" s="301"/>
      <c r="C655" s="301"/>
      <c r="D655" s="301"/>
      <c r="E655" s="301"/>
      <c r="F655" s="299"/>
      <c r="G655" s="302"/>
      <c r="H655" s="299"/>
      <c r="I655" s="301"/>
    </row>
    <row r="656" spans="1:9" ht="15" hidden="1" x14ac:dyDescent="0.25">
      <c r="A656" s="301"/>
      <c r="B656" s="301"/>
      <c r="C656" s="301"/>
      <c r="D656" s="301"/>
      <c r="E656" s="301"/>
      <c r="F656" s="299"/>
      <c r="G656" s="302"/>
      <c r="H656" s="299"/>
      <c r="I656" s="301"/>
    </row>
    <row r="657" spans="1:9" ht="15" hidden="1" x14ac:dyDescent="0.25">
      <c r="A657" s="301"/>
      <c r="B657" s="301"/>
      <c r="C657" s="301"/>
      <c r="D657" s="301"/>
      <c r="E657" s="301"/>
      <c r="F657" s="299"/>
      <c r="G657" s="302"/>
      <c r="H657" s="299"/>
      <c r="I657" s="301"/>
    </row>
    <row r="658" spans="1:9" ht="15" hidden="1" x14ac:dyDescent="0.25">
      <c r="A658" s="301"/>
      <c r="B658" s="301"/>
      <c r="C658" s="301"/>
      <c r="D658" s="301"/>
      <c r="E658" s="301"/>
      <c r="F658" s="299"/>
      <c r="G658" s="302"/>
      <c r="H658" s="299"/>
      <c r="I658" s="301"/>
    </row>
    <row r="659" spans="1:9" ht="15" hidden="1" x14ac:dyDescent="0.25">
      <c r="A659" s="301"/>
      <c r="B659" s="301"/>
      <c r="C659" s="301"/>
      <c r="D659" s="301"/>
      <c r="E659" s="301"/>
      <c r="F659" s="299"/>
      <c r="G659" s="302"/>
      <c r="H659" s="299"/>
      <c r="I659" s="301"/>
    </row>
    <row r="660" spans="1:9" ht="15" hidden="1" x14ac:dyDescent="0.25">
      <c r="A660" s="301"/>
      <c r="B660" s="301"/>
      <c r="C660" s="301"/>
      <c r="D660" s="301"/>
      <c r="E660" s="301"/>
      <c r="F660" s="299"/>
      <c r="G660" s="302"/>
      <c r="H660" s="299"/>
      <c r="I660" s="301"/>
    </row>
    <row r="661" spans="1:9" ht="15" hidden="1" x14ac:dyDescent="0.25">
      <c r="A661" s="301"/>
      <c r="B661" s="301"/>
      <c r="C661" s="301"/>
      <c r="D661" s="301"/>
      <c r="E661" s="301"/>
      <c r="F661" s="299"/>
      <c r="G661" s="302"/>
      <c r="H661" s="299"/>
      <c r="I661" s="301"/>
    </row>
    <row r="662" spans="1:9" ht="15" hidden="1" x14ac:dyDescent="0.25">
      <c r="A662" s="301"/>
      <c r="B662" s="301"/>
      <c r="C662" s="301"/>
      <c r="D662" s="301"/>
      <c r="E662" s="301"/>
      <c r="F662" s="299"/>
      <c r="G662" s="302"/>
      <c r="H662" s="299"/>
      <c r="I662" s="301"/>
    </row>
    <row r="663" spans="1:9" ht="15" hidden="1" x14ac:dyDescent="0.25">
      <c r="A663" s="301"/>
      <c r="B663" s="301"/>
      <c r="C663" s="301"/>
      <c r="D663" s="301"/>
      <c r="E663" s="301"/>
      <c r="F663" s="299"/>
      <c r="G663" s="302"/>
      <c r="H663" s="299"/>
      <c r="I663" s="301"/>
    </row>
    <row r="664" spans="1:9" ht="15" hidden="1" x14ac:dyDescent="0.25">
      <c r="A664" s="301"/>
      <c r="B664" s="301"/>
      <c r="C664" s="301"/>
      <c r="D664" s="301"/>
      <c r="E664" s="301"/>
      <c r="F664" s="299"/>
      <c r="G664" s="302"/>
      <c r="H664" s="299"/>
      <c r="I664" s="301"/>
    </row>
    <row r="665" spans="1:9" ht="15" hidden="1" x14ac:dyDescent="0.25">
      <c r="A665" s="301"/>
      <c r="B665" s="301"/>
      <c r="C665" s="301"/>
      <c r="D665" s="301"/>
      <c r="E665" s="301"/>
      <c r="F665" s="299"/>
      <c r="G665" s="302"/>
      <c r="H665" s="299"/>
      <c r="I665" s="301"/>
    </row>
    <row r="666" spans="1:9" ht="15" hidden="1" x14ac:dyDescent="0.25">
      <c r="A666" s="301"/>
      <c r="B666" s="301"/>
      <c r="C666" s="301"/>
      <c r="D666" s="301"/>
      <c r="E666" s="301"/>
      <c r="F666" s="299"/>
      <c r="G666" s="302"/>
      <c r="H666" s="299"/>
      <c r="I666" s="301"/>
    </row>
    <row r="667" spans="1:9" ht="15" hidden="1" x14ac:dyDescent="0.25">
      <c r="A667" s="301"/>
      <c r="B667" s="301"/>
      <c r="C667" s="301"/>
      <c r="D667" s="301"/>
      <c r="E667" s="301"/>
      <c r="F667" s="299"/>
      <c r="G667" s="302"/>
      <c r="H667" s="299"/>
      <c r="I667" s="301"/>
    </row>
    <row r="668" spans="1:9" ht="15" hidden="1" x14ac:dyDescent="0.25">
      <c r="A668" s="301"/>
      <c r="B668" s="301"/>
      <c r="C668" s="301"/>
      <c r="D668" s="301"/>
      <c r="E668" s="301"/>
      <c r="F668" s="299"/>
      <c r="G668" s="302"/>
      <c r="H668" s="299"/>
      <c r="I668" s="301"/>
    </row>
    <row r="669" spans="1:9" ht="15" hidden="1" x14ac:dyDescent="0.25">
      <c r="A669" s="301"/>
      <c r="B669" s="301"/>
      <c r="C669" s="301"/>
      <c r="D669" s="301"/>
      <c r="E669" s="301"/>
      <c r="F669" s="299"/>
      <c r="G669" s="302"/>
      <c r="H669" s="299"/>
      <c r="I669" s="301"/>
    </row>
    <row r="670" spans="1:9" ht="15" hidden="1" x14ac:dyDescent="0.25">
      <c r="A670" s="301"/>
      <c r="B670" s="301"/>
      <c r="C670" s="301"/>
      <c r="D670" s="301"/>
      <c r="E670" s="301"/>
      <c r="F670" s="299"/>
      <c r="G670" s="302"/>
      <c r="H670" s="299"/>
      <c r="I670" s="301"/>
    </row>
    <row r="671" spans="1:9" ht="15" hidden="1" x14ac:dyDescent="0.25">
      <c r="A671" s="301"/>
      <c r="B671" s="301"/>
      <c r="C671" s="301"/>
      <c r="D671" s="301"/>
      <c r="E671" s="301"/>
      <c r="F671" s="299"/>
      <c r="G671" s="302"/>
      <c r="H671" s="299"/>
      <c r="I671" s="301"/>
    </row>
    <row r="672" spans="1:9" ht="15" hidden="1" x14ac:dyDescent="0.25">
      <c r="A672" s="301"/>
      <c r="B672" s="301"/>
      <c r="C672" s="301"/>
      <c r="D672" s="301"/>
      <c r="E672" s="301"/>
      <c r="F672" s="299"/>
      <c r="G672" s="302"/>
      <c r="H672" s="299"/>
      <c r="I672" s="301"/>
    </row>
    <row r="673" spans="1:9" ht="15" hidden="1" x14ac:dyDescent="0.25">
      <c r="A673" s="301"/>
      <c r="B673" s="301"/>
      <c r="C673" s="301"/>
      <c r="D673" s="301"/>
      <c r="E673" s="301"/>
      <c r="F673" s="299"/>
      <c r="G673" s="302"/>
      <c r="H673" s="299"/>
      <c r="I673" s="301"/>
    </row>
    <row r="674" spans="1:9" ht="15" hidden="1" x14ac:dyDescent="0.25">
      <c r="A674" s="301"/>
      <c r="B674" s="301"/>
      <c r="C674" s="301"/>
      <c r="D674" s="301"/>
      <c r="E674" s="301"/>
      <c r="F674" s="299"/>
      <c r="G674" s="302"/>
      <c r="H674" s="299"/>
      <c r="I674" s="301"/>
    </row>
    <row r="675" spans="1:9" ht="15" hidden="1" x14ac:dyDescent="0.25">
      <c r="A675" s="301"/>
      <c r="B675" s="301"/>
      <c r="C675" s="301"/>
      <c r="D675" s="301"/>
      <c r="E675" s="301"/>
      <c r="F675" s="299"/>
      <c r="G675" s="302"/>
      <c r="H675" s="299"/>
      <c r="I675" s="301"/>
    </row>
    <row r="676" spans="1:9" ht="15" hidden="1" x14ac:dyDescent="0.25">
      <c r="A676" s="301"/>
      <c r="B676" s="301"/>
      <c r="C676" s="301"/>
      <c r="D676" s="301"/>
      <c r="E676" s="301"/>
      <c r="F676" s="299"/>
      <c r="G676" s="302"/>
      <c r="H676" s="299"/>
      <c r="I676" s="301"/>
    </row>
    <row r="677" spans="1:9" ht="15" hidden="1" x14ac:dyDescent="0.25">
      <c r="A677" s="301"/>
      <c r="B677" s="301"/>
      <c r="C677" s="301"/>
      <c r="D677" s="301"/>
      <c r="E677" s="301"/>
      <c r="F677" s="299"/>
      <c r="G677" s="302"/>
      <c r="H677" s="299"/>
      <c r="I677" s="301"/>
    </row>
    <row r="678" spans="1:9" ht="15" hidden="1" x14ac:dyDescent="0.25">
      <c r="A678" s="301"/>
      <c r="B678" s="301"/>
      <c r="C678" s="301"/>
      <c r="D678" s="301"/>
      <c r="E678" s="301"/>
      <c r="F678" s="299"/>
      <c r="G678" s="302"/>
      <c r="H678" s="299"/>
      <c r="I678" s="301"/>
    </row>
    <row r="679" spans="1:9" ht="15" hidden="1" x14ac:dyDescent="0.25">
      <c r="A679" s="301"/>
      <c r="B679" s="301"/>
      <c r="C679" s="301"/>
      <c r="D679" s="301"/>
      <c r="E679" s="301"/>
      <c r="F679" s="299"/>
      <c r="G679" s="302"/>
      <c r="H679" s="299"/>
      <c r="I679" s="301"/>
    </row>
    <row r="680" spans="1:9" ht="15" hidden="1" x14ac:dyDescent="0.25">
      <c r="A680" s="301"/>
      <c r="B680" s="301"/>
      <c r="C680" s="301"/>
      <c r="D680" s="301"/>
      <c r="E680" s="301"/>
      <c r="F680" s="299"/>
      <c r="G680" s="302"/>
      <c r="H680" s="299"/>
      <c r="I680" s="301"/>
    </row>
    <row r="681" spans="1:9" ht="15" hidden="1" x14ac:dyDescent="0.25">
      <c r="A681" s="301"/>
      <c r="B681" s="301"/>
      <c r="C681" s="301"/>
      <c r="D681" s="301"/>
      <c r="E681" s="301"/>
      <c r="F681" s="299"/>
      <c r="G681" s="302"/>
      <c r="H681" s="299"/>
      <c r="I681" s="301"/>
    </row>
    <row r="682" spans="1:9" ht="15" hidden="1" x14ac:dyDescent="0.25">
      <c r="A682" s="301"/>
      <c r="B682" s="301"/>
      <c r="C682" s="301"/>
      <c r="D682" s="301"/>
      <c r="E682" s="301"/>
      <c r="F682" s="299"/>
      <c r="G682" s="302"/>
      <c r="H682" s="299"/>
      <c r="I682" s="301"/>
    </row>
    <row r="683" spans="1:9" ht="15" hidden="1" x14ac:dyDescent="0.25">
      <c r="A683" s="301"/>
      <c r="B683" s="301"/>
      <c r="C683" s="301"/>
      <c r="D683" s="301"/>
      <c r="E683" s="301"/>
      <c r="F683" s="299"/>
      <c r="G683" s="302"/>
      <c r="H683" s="299"/>
      <c r="I683" s="301"/>
    </row>
    <row r="684" spans="1:9" ht="15" hidden="1" x14ac:dyDescent="0.25">
      <c r="A684" s="301"/>
      <c r="B684" s="301"/>
      <c r="C684" s="301"/>
      <c r="D684" s="301"/>
      <c r="E684" s="301"/>
      <c r="F684" s="299"/>
      <c r="G684" s="302"/>
      <c r="H684" s="299"/>
      <c r="I684" s="301"/>
    </row>
    <row r="685" spans="1:9" ht="15" hidden="1" x14ac:dyDescent="0.25">
      <c r="A685" s="301"/>
      <c r="B685" s="301"/>
      <c r="C685" s="301"/>
      <c r="D685" s="301"/>
      <c r="E685" s="301"/>
      <c r="F685" s="299"/>
      <c r="G685" s="302"/>
      <c r="H685" s="299"/>
      <c r="I685" s="301"/>
    </row>
    <row r="686" spans="1:9" ht="15" hidden="1" x14ac:dyDescent="0.25">
      <c r="A686" s="301"/>
      <c r="B686" s="301"/>
      <c r="C686" s="301"/>
      <c r="D686" s="301"/>
      <c r="E686" s="301"/>
      <c r="F686" s="299"/>
      <c r="G686" s="302"/>
      <c r="H686" s="299"/>
      <c r="I686" s="301"/>
    </row>
    <row r="687" spans="1:9" ht="15" hidden="1" x14ac:dyDescent="0.25">
      <c r="A687" s="301"/>
      <c r="B687" s="301"/>
      <c r="C687" s="301"/>
      <c r="D687" s="301"/>
      <c r="E687" s="301"/>
      <c r="F687" s="299"/>
      <c r="G687" s="302"/>
      <c r="H687" s="299"/>
      <c r="I687" s="301"/>
    </row>
    <row r="688" spans="1:9" ht="15" hidden="1" x14ac:dyDescent="0.25">
      <c r="A688" s="301"/>
      <c r="B688" s="301"/>
      <c r="C688" s="301"/>
      <c r="D688" s="301"/>
      <c r="E688" s="301"/>
      <c r="F688" s="299"/>
      <c r="G688" s="302"/>
      <c r="H688" s="299"/>
      <c r="I688" s="301"/>
    </row>
    <row r="689" spans="1:9" ht="15" hidden="1" x14ac:dyDescent="0.25">
      <c r="A689" s="301"/>
      <c r="B689" s="301"/>
      <c r="C689" s="301"/>
      <c r="D689" s="301"/>
      <c r="E689" s="301"/>
      <c r="F689" s="299"/>
      <c r="G689" s="302"/>
      <c r="H689" s="299"/>
      <c r="I689" s="301"/>
    </row>
    <row r="690" spans="1:9" ht="15" hidden="1" x14ac:dyDescent="0.25">
      <c r="A690" s="301"/>
      <c r="B690" s="301"/>
      <c r="C690" s="301"/>
      <c r="D690" s="301"/>
      <c r="E690" s="301"/>
      <c r="F690" s="299"/>
      <c r="G690" s="302"/>
      <c r="H690" s="299"/>
      <c r="I690" s="301"/>
    </row>
    <row r="691" spans="1:9" ht="15" hidden="1" x14ac:dyDescent="0.25">
      <c r="A691" s="301"/>
      <c r="B691" s="301"/>
      <c r="C691" s="301"/>
      <c r="D691" s="301"/>
      <c r="E691" s="301"/>
      <c r="F691" s="299"/>
      <c r="G691" s="302"/>
      <c r="H691" s="299"/>
      <c r="I691" s="301"/>
    </row>
    <row r="692" spans="1:9" ht="15" hidden="1" x14ac:dyDescent="0.25">
      <c r="A692" s="301"/>
      <c r="B692" s="301"/>
      <c r="C692" s="301"/>
      <c r="D692" s="301"/>
      <c r="E692" s="301"/>
      <c r="F692" s="299"/>
      <c r="G692" s="302"/>
      <c r="H692" s="299"/>
      <c r="I692" s="301"/>
    </row>
    <row r="693" spans="1:9" ht="15" hidden="1" x14ac:dyDescent="0.25">
      <c r="A693" s="301"/>
      <c r="B693" s="301"/>
      <c r="C693" s="301"/>
      <c r="D693" s="301"/>
      <c r="E693" s="301"/>
      <c r="F693" s="299"/>
      <c r="G693" s="302"/>
      <c r="H693" s="299"/>
      <c r="I693" s="301"/>
    </row>
    <row r="694" spans="1:9" ht="15" hidden="1" x14ac:dyDescent="0.25">
      <c r="A694" s="301"/>
      <c r="B694" s="301"/>
      <c r="C694" s="301"/>
      <c r="D694" s="301"/>
      <c r="E694" s="301"/>
      <c r="F694" s="299"/>
      <c r="G694" s="302"/>
      <c r="H694" s="299"/>
      <c r="I694" s="301"/>
    </row>
    <row r="695" spans="1:9" ht="15" hidden="1" x14ac:dyDescent="0.25">
      <c r="A695" s="301"/>
      <c r="B695" s="301"/>
      <c r="C695" s="301"/>
      <c r="D695" s="301"/>
      <c r="E695" s="301"/>
      <c r="F695" s="299"/>
      <c r="G695" s="302"/>
      <c r="H695" s="299"/>
      <c r="I695" s="301"/>
    </row>
    <row r="696" spans="1:9" ht="15" hidden="1" x14ac:dyDescent="0.25">
      <c r="A696" s="301"/>
      <c r="B696" s="301"/>
      <c r="C696" s="301"/>
      <c r="D696" s="301"/>
      <c r="E696" s="301"/>
      <c r="F696" s="299"/>
      <c r="G696" s="302"/>
      <c r="H696" s="299"/>
      <c r="I696" s="301"/>
    </row>
    <row r="697" spans="1:9" ht="15" hidden="1" x14ac:dyDescent="0.25">
      <c r="A697" s="301"/>
      <c r="B697" s="301"/>
      <c r="C697" s="301"/>
      <c r="D697" s="301"/>
      <c r="E697" s="301"/>
      <c r="F697" s="299"/>
      <c r="G697" s="302"/>
      <c r="H697" s="299"/>
      <c r="I697" s="301"/>
    </row>
    <row r="698" spans="1:9" ht="15" hidden="1" x14ac:dyDescent="0.25">
      <c r="A698" s="301"/>
      <c r="B698" s="301"/>
      <c r="C698" s="301"/>
      <c r="D698" s="301"/>
      <c r="E698" s="301"/>
      <c r="F698" s="299"/>
      <c r="G698" s="302"/>
      <c r="H698" s="299"/>
      <c r="I698" s="301"/>
    </row>
    <row r="699" spans="1:9" ht="15" hidden="1" x14ac:dyDescent="0.25">
      <c r="A699" s="301"/>
      <c r="B699" s="301"/>
      <c r="C699" s="301"/>
      <c r="D699" s="301"/>
      <c r="E699" s="301"/>
      <c r="F699" s="299"/>
      <c r="G699" s="302"/>
      <c r="H699" s="299"/>
      <c r="I699" s="301"/>
    </row>
    <row r="700" spans="1:9" ht="15" hidden="1" x14ac:dyDescent="0.25">
      <c r="A700" s="301"/>
      <c r="B700" s="301"/>
      <c r="C700" s="301"/>
      <c r="D700" s="301"/>
      <c r="E700" s="301"/>
      <c r="F700" s="299"/>
      <c r="G700" s="302"/>
      <c r="H700" s="299"/>
      <c r="I700" s="301"/>
    </row>
    <row r="701" spans="1:9" ht="15" hidden="1" x14ac:dyDescent="0.25">
      <c r="A701" s="301"/>
      <c r="B701" s="301"/>
      <c r="C701" s="301"/>
      <c r="D701" s="301"/>
      <c r="E701" s="301"/>
      <c r="F701" s="299"/>
      <c r="G701" s="302"/>
      <c r="H701" s="299"/>
      <c r="I701" s="301"/>
    </row>
    <row r="702" spans="1:9" ht="15" hidden="1" x14ac:dyDescent="0.25">
      <c r="A702" s="301"/>
      <c r="B702" s="301"/>
      <c r="C702" s="301"/>
      <c r="D702" s="301"/>
      <c r="E702" s="301"/>
      <c r="F702" s="299"/>
      <c r="G702" s="302"/>
      <c r="H702" s="299"/>
      <c r="I702" s="301"/>
    </row>
    <row r="703" spans="1:9" ht="15" hidden="1" x14ac:dyDescent="0.25">
      <c r="A703" s="301"/>
      <c r="B703" s="301"/>
      <c r="C703" s="301"/>
      <c r="D703" s="301"/>
      <c r="E703" s="301"/>
      <c r="F703" s="299"/>
      <c r="G703" s="302"/>
      <c r="H703" s="299"/>
      <c r="I703" s="301"/>
    </row>
    <row r="704" spans="1:9" ht="15" hidden="1" x14ac:dyDescent="0.25">
      <c r="A704" s="301"/>
      <c r="B704" s="301"/>
      <c r="C704" s="301"/>
      <c r="D704" s="301"/>
      <c r="E704" s="301"/>
      <c r="F704" s="299"/>
      <c r="G704" s="302"/>
      <c r="H704" s="299"/>
      <c r="I704" s="301"/>
    </row>
    <row r="705" spans="1:9" ht="15" hidden="1" x14ac:dyDescent="0.25">
      <c r="A705" s="301"/>
      <c r="B705" s="301"/>
      <c r="C705" s="301"/>
      <c r="D705" s="301"/>
      <c r="E705" s="301"/>
      <c r="F705" s="299"/>
      <c r="G705" s="302"/>
      <c r="H705" s="299"/>
      <c r="I705" s="301"/>
    </row>
    <row r="706" spans="1:9" ht="15" hidden="1" x14ac:dyDescent="0.25">
      <c r="A706" s="301"/>
      <c r="B706" s="301"/>
      <c r="C706" s="301"/>
      <c r="D706" s="301"/>
      <c r="E706" s="301"/>
      <c r="F706" s="299"/>
      <c r="G706" s="302"/>
      <c r="H706" s="299"/>
      <c r="I706" s="301"/>
    </row>
    <row r="707" spans="1:9" ht="15" hidden="1" x14ac:dyDescent="0.25">
      <c r="A707" s="301"/>
      <c r="B707" s="301"/>
      <c r="C707" s="301"/>
      <c r="D707" s="301"/>
      <c r="E707" s="301"/>
      <c r="F707" s="299"/>
      <c r="G707" s="302"/>
      <c r="H707" s="299"/>
      <c r="I707" s="301"/>
    </row>
    <row r="708" spans="1:9" ht="15" hidden="1" x14ac:dyDescent="0.25">
      <c r="A708" s="301"/>
      <c r="B708" s="301"/>
      <c r="C708" s="301"/>
      <c r="D708" s="301"/>
      <c r="E708" s="301"/>
      <c r="F708" s="299"/>
      <c r="G708" s="302"/>
      <c r="H708" s="299"/>
      <c r="I708" s="301"/>
    </row>
    <row r="709" spans="1:9" ht="15" hidden="1" x14ac:dyDescent="0.25">
      <c r="A709" s="301"/>
      <c r="B709" s="301"/>
      <c r="C709" s="301"/>
      <c r="D709" s="301"/>
      <c r="E709" s="301"/>
      <c r="F709" s="299"/>
      <c r="G709" s="302"/>
      <c r="H709" s="299"/>
      <c r="I709" s="301"/>
    </row>
    <row r="710" spans="1:9" ht="15" hidden="1" x14ac:dyDescent="0.25">
      <c r="A710" s="301"/>
      <c r="B710" s="301"/>
      <c r="C710" s="301"/>
      <c r="D710" s="301"/>
      <c r="E710" s="301"/>
      <c r="F710" s="299"/>
      <c r="G710" s="302"/>
      <c r="H710" s="299"/>
      <c r="I710" s="301"/>
    </row>
    <row r="711" spans="1:9" ht="15" hidden="1" x14ac:dyDescent="0.25">
      <c r="A711" s="301"/>
      <c r="B711" s="301"/>
      <c r="C711" s="301"/>
      <c r="D711" s="301"/>
      <c r="E711" s="301"/>
      <c r="F711" s="299"/>
      <c r="G711" s="302"/>
      <c r="H711" s="299"/>
      <c r="I711" s="301"/>
    </row>
    <row r="712" spans="1:9" ht="15" hidden="1" x14ac:dyDescent="0.25">
      <c r="A712" s="301"/>
      <c r="B712" s="301"/>
      <c r="C712" s="301"/>
      <c r="D712" s="301"/>
      <c r="E712" s="301"/>
      <c r="F712" s="299"/>
      <c r="G712" s="302"/>
      <c r="H712" s="299"/>
      <c r="I712" s="301"/>
    </row>
    <row r="713" spans="1:9" ht="15" hidden="1" x14ac:dyDescent="0.25">
      <c r="A713" s="301"/>
      <c r="B713" s="301"/>
      <c r="C713" s="301"/>
      <c r="D713" s="301"/>
      <c r="E713" s="301"/>
      <c r="F713" s="299"/>
      <c r="G713" s="302"/>
      <c r="H713" s="299"/>
      <c r="I713" s="301"/>
    </row>
    <row r="714" spans="1:9" ht="15" hidden="1" x14ac:dyDescent="0.25">
      <c r="A714" s="301"/>
      <c r="B714" s="301"/>
      <c r="C714" s="301"/>
      <c r="D714" s="301"/>
      <c r="E714" s="301"/>
      <c r="F714" s="299"/>
      <c r="G714" s="302"/>
      <c r="H714" s="299"/>
      <c r="I714" s="301"/>
    </row>
    <row r="715" spans="1:9" ht="15" hidden="1" x14ac:dyDescent="0.25">
      <c r="A715" s="301"/>
      <c r="B715" s="301"/>
      <c r="C715" s="301"/>
      <c r="D715" s="301"/>
      <c r="E715" s="301"/>
      <c r="F715" s="299"/>
      <c r="G715" s="302"/>
      <c r="H715" s="299"/>
      <c r="I715" s="301"/>
    </row>
    <row r="716" spans="1:9" ht="15" hidden="1" x14ac:dyDescent="0.25">
      <c r="A716" s="301"/>
      <c r="B716" s="301"/>
      <c r="C716" s="301"/>
      <c r="D716" s="301"/>
      <c r="E716" s="301"/>
      <c r="F716" s="299"/>
      <c r="G716" s="302"/>
      <c r="H716" s="299"/>
      <c r="I716" s="301"/>
    </row>
    <row r="717" spans="1:9" ht="15" hidden="1" x14ac:dyDescent="0.25">
      <c r="A717" s="301"/>
      <c r="B717" s="301"/>
      <c r="C717" s="301"/>
      <c r="D717" s="301"/>
      <c r="E717" s="301"/>
      <c r="F717" s="299"/>
      <c r="G717" s="302"/>
      <c r="H717" s="299"/>
      <c r="I717" s="301"/>
    </row>
    <row r="718" spans="1:9" ht="15" hidden="1" x14ac:dyDescent="0.25">
      <c r="A718" s="301"/>
      <c r="B718" s="301"/>
      <c r="C718" s="301"/>
      <c r="D718" s="301"/>
      <c r="E718" s="301"/>
      <c r="F718" s="299"/>
      <c r="G718" s="302"/>
      <c r="H718" s="299"/>
      <c r="I718" s="301"/>
    </row>
    <row r="719" spans="1:9" ht="15" hidden="1" x14ac:dyDescent="0.25">
      <c r="A719" s="301"/>
      <c r="B719" s="301"/>
      <c r="C719" s="301"/>
      <c r="D719" s="301"/>
      <c r="E719" s="301"/>
      <c r="F719" s="299"/>
      <c r="G719" s="302"/>
      <c r="H719" s="299"/>
      <c r="I719" s="301"/>
    </row>
    <row r="720" spans="1:9" ht="15" hidden="1" x14ac:dyDescent="0.25">
      <c r="A720" s="301"/>
      <c r="B720" s="301"/>
      <c r="C720" s="301"/>
      <c r="D720" s="301"/>
      <c r="E720" s="301"/>
      <c r="F720" s="299"/>
      <c r="G720" s="302"/>
      <c r="H720" s="299"/>
      <c r="I720" s="301"/>
    </row>
    <row r="721" spans="1:9" ht="15" hidden="1" x14ac:dyDescent="0.25">
      <c r="A721" s="301"/>
      <c r="B721" s="301"/>
      <c r="C721" s="301"/>
      <c r="D721" s="301"/>
      <c r="E721" s="301"/>
      <c r="F721" s="299"/>
      <c r="G721" s="302"/>
      <c r="H721" s="299"/>
      <c r="I721" s="301"/>
    </row>
    <row r="722" spans="1:9" ht="15" hidden="1" x14ac:dyDescent="0.25">
      <c r="A722" s="301"/>
      <c r="B722" s="301"/>
      <c r="C722" s="301"/>
      <c r="D722" s="301"/>
      <c r="E722" s="301"/>
      <c r="F722" s="299"/>
      <c r="G722" s="302"/>
      <c r="H722" s="299"/>
      <c r="I722" s="301"/>
    </row>
    <row r="723" spans="1:9" ht="15" hidden="1" x14ac:dyDescent="0.25">
      <c r="A723" s="301"/>
      <c r="B723" s="301"/>
      <c r="C723" s="301"/>
      <c r="D723" s="301"/>
      <c r="E723" s="301"/>
      <c r="F723" s="299"/>
      <c r="G723" s="302"/>
      <c r="H723" s="299"/>
      <c r="I723" s="301"/>
    </row>
    <row r="724" spans="1:9" ht="15" hidden="1" x14ac:dyDescent="0.25">
      <c r="A724" s="301"/>
      <c r="B724" s="301"/>
      <c r="C724" s="301"/>
      <c r="D724" s="301"/>
      <c r="E724" s="301"/>
      <c r="F724" s="299"/>
      <c r="G724" s="302"/>
      <c r="H724" s="299"/>
      <c r="I724" s="301"/>
    </row>
    <row r="725" spans="1:9" ht="15" hidden="1" x14ac:dyDescent="0.25">
      <c r="A725" s="301"/>
      <c r="B725" s="301"/>
      <c r="C725" s="301"/>
      <c r="D725" s="301"/>
      <c r="E725" s="301"/>
      <c r="F725" s="299"/>
      <c r="G725" s="302"/>
      <c r="H725" s="299"/>
      <c r="I725" s="301"/>
    </row>
    <row r="726" spans="1:9" ht="15" hidden="1" x14ac:dyDescent="0.25">
      <c r="A726" s="301"/>
      <c r="B726" s="301"/>
      <c r="C726" s="301"/>
      <c r="D726" s="301"/>
      <c r="E726" s="301"/>
      <c r="F726" s="299"/>
      <c r="G726" s="302"/>
      <c r="H726" s="299"/>
      <c r="I726" s="301"/>
    </row>
    <row r="727" spans="1:9" ht="15" hidden="1" x14ac:dyDescent="0.25">
      <c r="A727" s="301"/>
      <c r="B727" s="301"/>
      <c r="C727" s="301"/>
      <c r="D727" s="301"/>
      <c r="E727" s="301"/>
      <c r="F727" s="299"/>
      <c r="G727" s="302"/>
      <c r="H727" s="299"/>
      <c r="I727" s="301"/>
    </row>
    <row r="728" spans="1:9" ht="15" hidden="1" x14ac:dyDescent="0.25">
      <c r="A728" s="301"/>
      <c r="B728" s="301"/>
      <c r="C728" s="301"/>
      <c r="D728" s="301"/>
      <c r="E728" s="301"/>
      <c r="F728" s="299"/>
      <c r="G728" s="302"/>
      <c r="H728" s="299"/>
      <c r="I728" s="301"/>
    </row>
    <row r="729" spans="1:9" ht="15" hidden="1" x14ac:dyDescent="0.25">
      <c r="A729" s="301"/>
      <c r="B729" s="301"/>
      <c r="C729" s="301"/>
      <c r="D729" s="301"/>
      <c r="E729" s="301"/>
      <c r="F729" s="299"/>
      <c r="G729" s="302"/>
      <c r="H729" s="299"/>
      <c r="I729" s="301"/>
    </row>
    <row r="730" spans="1:9" ht="15" hidden="1" x14ac:dyDescent="0.25">
      <c r="A730" s="301"/>
      <c r="B730" s="301"/>
      <c r="C730" s="301"/>
      <c r="D730" s="301"/>
      <c r="E730" s="301"/>
      <c r="F730" s="299"/>
      <c r="G730" s="302"/>
      <c r="H730" s="299"/>
      <c r="I730" s="301"/>
    </row>
    <row r="731" spans="1:9" ht="15" hidden="1" x14ac:dyDescent="0.25">
      <c r="A731" s="301"/>
      <c r="B731" s="301"/>
      <c r="C731" s="301"/>
      <c r="D731" s="301"/>
      <c r="E731" s="301"/>
      <c r="F731" s="299"/>
      <c r="G731" s="302"/>
      <c r="H731" s="299"/>
      <c r="I731" s="301"/>
    </row>
    <row r="732" spans="1:9" ht="15" hidden="1" x14ac:dyDescent="0.25">
      <c r="A732" s="301"/>
      <c r="B732" s="301"/>
      <c r="C732" s="301"/>
      <c r="D732" s="301"/>
      <c r="E732" s="301"/>
      <c r="F732" s="299"/>
      <c r="G732" s="302"/>
      <c r="H732" s="299"/>
      <c r="I732" s="301"/>
    </row>
    <row r="733" spans="1:9" ht="15" hidden="1" x14ac:dyDescent="0.25">
      <c r="A733" s="301"/>
      <c r="B733" s="301"/>
      <c r="C733" s="301"/>
      <c r="D733" s="301"/>
      <c r="E733" s="301"/>
      <c r="F733" s="299"/>
      <c r="G733" s="302"/>
      <c r="H733" s="299"/>
      <c r="I733" s="301"/>
    </row>
    <row r="734" spans="1:9" ht="15" hidden="1" x14ac:dyDescent="0.25">
      <c r="A734" s="301"/>
      <c r="B734" s="301"/>
      <c r="C734" s="301"/>
      <c r="D734" s="301"/>
      <c r="E734" s="301"/>
      <c r="F734" s="299"/>
      <c r="G734" s="302"/>
      <c r="H734" s="299"/>
      <c r="I734" s="301"/>
    </row>
    <row r="735" spans="1:9" ht="15" hidden="1" x14ac:dyDescent="0.25">
      <c r="A735" s="301"/>
      <c r="B735" s="301"/>
      <c r="C735" s="301"/>
      <c r="D735" s="301"/>
      <c r="E735" s="301"/>
      <c r="F735" s="299"/>
      <c r="G735" s="302"/>
      <c r="H735" s="299"/>
      <c r="I735" s="301"/>
    </row>
    <row r="736" spans="1:9" ht="15" hidden="1" x14ac:dyDescent="0.25">
      <c r="A736" s="301"/>
      <c r="B736" s="301"/>
      <c r="C736" s="301"/>
      <c r="D736" s="301"/>
      <c r="E736" s="301"/>
      <c r="F736" s="299"/>
      <c r="G736" s="302"/>
      <c r="H736" s="299"/>
      <c r="I736" s="301"/>
    </row>
    <row r="737" spans="1:9" ht="15" hidden="1" x14ac:dyDescent="0.25">
      <c r="A737" s="301"/>
      <c r="B737" s="301"/>
      <c r="C737" s="301"/>
      <c r="D737" s="301"/>
      <c r="E737" s="301"/>
      <c r="F737" s="299"/>
      <c r="G737" s="302"/>
      <c r="H737" s="299"/>
      <c r="I737" s="301"/>
    </row>
    <row r="738" spans="1:9" ht="15" hidden="1" x14ac:dyDescent="0.25">
      <c r="A738" s="301"/>
      <c r="B738" s="301"/>
      <c r="C738" s="301"/>
      <c r="D738" s="301"/>
      <c r="E738" s="301"/>
      <c r="F738" s="299"/>
      <c r="G738" s="302"/>
      <c r="H738" s="299"/>
      <c r="I738" s="301"/>
    </row>
    <row r="739" spans="1:9" ht="15" hidden="1" x14ac:dyDescent="0.25">
      <c r="A739" s="301"/>
      <c r="B739" s="301"/>
      <c r="C739" s="301"/>
      <c r="D739" s="301"/>
      <c r="E739" s="301"/>
      <c r="F739" s="299"/>
      <c r="G739" s="302"/>
      <c r="H739" s="299"/>
      <c r="I739" s="301"/>
    </row>
    <row r="740" spans="1:9" ht="15" hidden="1" x14ac:dyDescent="0.25">
      <c r="A740" s="301"/>
      <c r="B740" s="301"/>
      <c r="C740" s="301"/>
      <c r="D740" s="301"/>
      <c r="E740" s="301"/>
      <c r="F740" s="299"/>
      <c r="G740" s="302"/>
      <c r="H740" s="299"/>
      <c r="I740" s="301"/>
    </row>
    <row r="741" spans="1:9" ht="15" hidden="1" x14ac:dyDescent="0.25">
      <c r="A741" s="301"/>
      <c r="B741" s="301"/>
      <c r="C741" s="301"/>
      <c r="D741" s="301"/>
      <c r="E741" s="301"/>
      <c r="F741" s="299"/>
      <c r="G741" s="302"/>
      <c r="H741" s="299"/>
      <c r="I741" s="301"/>
    </row>
    <row r="742" spans="1:9" ht="15" hidden="1" x14ac:dyDescent="0.25">
      <c r="A742" s="301"/>
      <c r="B742" s="301"/>
      <c r="C742" s="301"/>
      <c r="D742" s="301"/>
      <c r="E742" s="301"/>
      <c r="F742" s="299"/>
      <c r="G742" s="302"/>
      <c r="H742" s="299"/>
      <c r="I742" s="301"/>
    </row>
    <row r="743" spans="1:9" ht="15" hidden="1" x14ac:dyDescent="0.25">
      <c r="A743" s="301"/>
      <c r="B743" s="301"/>
      <c r="C743" s="301"/>
      <c r="D743" s="301"/>
      <c r="E743" s="301"/>
      <c r="F743" s="299"/>
      <c r="G743" s="302"/>
      <c r="H743" s="299"/>
      <c r="I743" s="301"/>
    </row>
    <row r="744" spans="1:9" ht="15" hidden="1" x14ac:dyDescent="0.25">
      <c r="A744" s="301"/>
      <c r="B744" s="301"/>
      <c r="C744" s="301"/>
      <c r="D744" s="301"/>
      <c r="E744" s="301"/>
      <c r="F744" s="299"/>
      <c r="G744" s="302"/>
      <c r="H744" s="299"/>
      <c r="I744" s="301"/>
    </row>
    <row r="745" spans="1:9" ht="15" hidden="1" x14ac:dyDescent="0.25">
      <c r="A745" s="301"/>
      <c r="B745" s="301"/>
      <c r="C745" s="301"/>
      <c r="D745" s="301"/>
      <c r="E745" s="301"/>
      <c r="F745" s="299"/>
      <c r="G745" s="302"/>
      <c r="H745" s="299"/>
      <c r="I745" s="301"/>
    </row>
    <row r="746" spans="1:9" ht="15" hidden="1" x14ac:dyDescent="0.25">
      <c r="A746" s="301"/>
      <c r="B746" s="301"/>
      <c r="C746" s="301"/>
      <c r="D746" s="301"/>
      <c r="E746" s="301"/>
      <c r="F746" s="299"/>
      <c r="G746" s="302"/>
      <c r="H746" s="299"/>
      <c r="I746" s="301"/>
    </row>
    <row r="747" spans="1:9" ht="15" hidden="1" x14ac:dyDescent="0.25">
      <c r="A747" s="301"/>
      <c r="B747" s="301"/>
      <c r="C747" s="301"/>
      <c r="D747" s="301"/>
      <c r="E747" s="301"/>
      <c r="F747" s="299"/>
      <c r="G747" s="302"/>
      <c r="H747" s="299"/>
      <c r="I747" s="301"/>
    </row>
    <row r="748" spans="1:9" ht="15" hidden="1" x14ac:dyDescent="0.25">
      <c r="A748" s="301"/>
      <c r="B748" s="301"/>
      <c r="C748" s="301"/>
      <c r="D748" s="301"/>
      <c r="E748" s="301"/>
      <c r="F748" s="299"/>
      <c r="G748" s="302"/>
      <c r="H748" s="299"/>
      <c r="I748" s="301"/>
    </row>
    <row r="749" spans="1:9" ht="15" hidden="1" x14ac:dyDescent="0.25">
      <c r="A749" s="301"/>
      <c r="B749" s="301"/>
      <c r="C749" s="301"/>
      <c r="D749" s="301"/>
      <c r="E749" s="301"/>
      <c r="F749" s="299"/>
      <c r="G749" s="302"/>
      <c r="H749" s="299"/>
      <c r="I749" s="301"/>
    </row>
    <row r="750" spans="1:9" ht="15" hidden="1" x14ac:dyDescent="0.25">
      <c r="A750" s="301"/>
      <c r="B750" s="301"/>
      <c r="C750" s="301"/>
      <c r="D750" s="301"/>
      <c r="E750" s="301"/>
      <c r="F750" s="299"/>
      <c r="G750" s="302"/>
      <c r="H750" s="299"/>
      <c r="I750" s="301"/>
    </row>
    <row r="751" spans="1:9" ht="15" hidden="1" x14ac:dyDescent="0.25">
      <c r="A751" s="301"/>
      <c r="B751" s="301"/>
      <c r="C751" s="301"/>
      <c r="D751" s="301"/>
      <c r="E751" s="301"/>
      <c r="F751" s="299"/>
      <c r="G751" s="302"/>
      <c r="H751" s="299"/>
      <c r="I751" s="301"/>
    </row>
    <row r="752" spans="1:9" ht="15" hidden="1" x14ac:dyDescent="0.25">
      <c r="A752" s="301"/>
      <c r="B752" s="301"/>
      <c r="C752" s="301"/>
      <c r="D752" s="301"/>
      <c r="E752" s="301"/>
      <c r="F752" s="299"/>
      <c r="G752" s="302"/>
      <c r="H752" s="299"/>
      <c r="I752" s="301"/>
    </row>
    <row r="753" spans="1:9" ht="15" hidden="1" x14ac:dyDescent="0.25">
      <c r="A753" s="301"/>
      <c r="B753" s="301"/>
      <c r="C753" s="301"/>
      <c r="D753" s="301"/>
      <c r="E753" s="301"/>
      <c r="F753" s="299"/>
      <c r="G753" s="302"/>
      <c r="H753" s="299"/>
      <c r="I753" s="301"/>
    </row>
    <row r="754" spans="1:9" ht="15" hidden="1" x14ac:dyDescent="0.25">
      <c r="A754" s="301"/>
      <c r="B754" s="301"/>
      <c r="C754" s="301"/>
      <c r="D754" s="301"/>
      <c r="E754" s="301"/>
      <c r="F754" s="299"/>
      <c r="G754" s="302"/>
      <c r="H754" s="299"/>
      <c r="I754" s="301"/>
    </row>
    <row r="755" spans="1:9" ht="15" hidden="1" x14ac:dyDescent="0.25">
      <c r="A755" s="301"/>
      <c r="B755" s="301"/>
      <c r="C755" s="301"/>
      <c r="D755" s="301"/>
      <c r="E755" s="301"/>
      <c r="F755" s="299"/>
      <c r="G755" s="302"/>
      <c r="H755" s="299"/>
      <c r="I755" s="301"/>
    </row>
    <row r="756" spans="1:9" ht="15" hidden="1" x14ac:dyDescent="0.25">
      <c r="A756" s="301"/>
      <c r="B756" s="301"/>
      <c r="C756" s="301"/>
      <c r="D756" s="301"/>
      <c r="E756" s="301"/>
      <c r="F756" s="299"/>
      <c r="G756" s="302"/>
      <c r="H756" s="299"/>
      <c r="I756" s="301"/>
    </row>
    <row r="757" spans="1:9" ht="15" hidden="1" x14ac:dyDescent="0.25">
      <c r="A757" s="301"/>
      <c r="B757" s="301"/>
      <c r="C757" s="301"/>
      <c r="D757" s="301"/>
      <c r="E757" s="301"/>
      <c r="F757" s="299"/>
      <c r="G757" s="302"/>
      <c r="H757" s="299"/>
      <c r="I757" s="301"/>
    </row>
    <row r="758" spans="1:9" ht="15" hidden="1" x14ac:dyDescent="0.25">
      <c r="A758" s="301"/>
      <c r="B758" s="301"/>
      <c r="C758" s="301"/>
      <c r="D758" s="301"/>
      <c r="E758" s="301"/>
      <c r="F758" s="299"/>
      <c r="G758" s="302"/>
      <c r="H758" s="299"/>
      <c r="I758" s="301"/>
    </row>
    <row r="759" spans="1:9" ht="15" hidden="1" x14ac:dyDescent="0.25">
      <c r="A759" s="301"/>
      <c r="B759" s="301"/>
      <c r="C759" s="301"/>
      <c r="D759" s="301"/>
      <c r="E759" s="301"/>
      <c r="F759" s="299"/>
      <c r="G759" s="302"/>
      <c r="H759" s="299"/>
      <c r="I759" s="301"/>
    </row>
    <row r="760" spans="1:9" ht="15" hidden="1" x14ac:dyDescent="0.25">
      <c r="A760" s="301"/>
      <c r="B760" s="301"/>
      <c r="C760" s="301"/>
      <c r="D760" s="301"/>
      <c r="E760" s="301"/>
      <c r="F760" s="299"/>
      <c r="G760" s="302"/>
      <c r="H760" s="299"/>
      <c r="I760" s="301"/>
    </row>
    <row r="761" spans="1:9" ht="15" hidden="1" x14ac:dyDescent="0.25">
      <c r="A761" s="301"/>
      <c r="B761" s="301"/>
      <c r="C761" s="301"/>
      <c r="D761" s="301"/>
      <c r="E761" s="301"/>
      <c r="F761" s="299"/>
      <c r="G761" s="302"/>
      <c r="H761" s="299"/>
      <c r="I761" s="301"/>
    </row>
    <row r="762" spans="1:9" ht="15" hidden="1" x14ac:dyDescent="0.25">
      <c r="A762" s="301"/>
      <c r="B762" s="301"/>
      <c r="C762" s="301"/>
      <c r="D762" s="301"/>
      <c r="E762" s="301"/>
      <c r="F762" s="299"/>
      <c r="G762" s="302"/>
      <c r="H762" s="299"/>
      <c r="I762" s="301"/>
    </row>
    <row r="763" spans="1:9" ht="15" hidden="1" x14ac:dyDescent="0.25">
      <c r="A763" s="301"/>
      <c r="B763" s="301"/>
      <c r="C763" s="301"/>
      <c r="D763" s="301"/>
      <c r="E763" s="301"/>
      <c r="F763" s="299"/>
      <c r="G763" s="302"/>
      <c r="H763" s="299"/>
      <c r="I763" s="301"/>
    </row>
    <row r="764" spans="1:9" ht="15" hidden="1" x14ac:dyDescent="0.25">
      <c r="A764" s="301"/>
      <c r="B764" s="301"/>
      <c r="C764" s="301"/>
      <c r="D764" s="301"/>
      <c r="E764" s="301"/>
      <c r="F764" s="299"/>
      <c r="G764" s="302"/>
      <c r="H764" s="299"/>
      <c r="I764" s="301"/>
    </row>
    <row r="765" spans="1:9" ht="15" hidden="1" x14ac:dyDescent="0.25">
      <c r="A765" s="301"/>
      <c r="B765" s="301"/>
      <c r="C765" s="301"/>
      <c r="D765" s="301"/>
      <c r="E765" s="301"/>
      <c r="F765" s="299"/>
      <c r="G765" s="302"/>
      <c r="H765" s="299"/>
      <c r="I765" s="301"/>
    </row>
    <row r="766" spans="1:9" ht="15" hidden="1" x14ac:dyDescent="0.25">
      <c r="A766" s="301"/>
      <c r="B766" s="301"/>
      <c r="C766" s="301"/>
      <c r="D766" s="301"/>
      <c r="E766" s="301"/>
      <c r="F766" s="299"/>
      <c r="G766" s="302"/>
      <c r="H766" s="299"/>
      <c r="I766" s="301"/>
    </row>
    <row r="767" spans="1:9" ht="15" hidden="1" x14ac:dyDescent="0.25">
      <c r="A767" s="301"/>
      <c r="B767" s="301"/>
      <c r="C767" s="301"/>
      <c r="D767" s="301"/>
      <c r="E767" s="301"/>
      <c r="F767" s="299"/>
      <c r="G767" s="302"/>
      <c r="H767" s="299"/>
      <c r="I767" s="301"/>
    </row>
    <row r="768" spans="1:9" ht="15" hidden="1" x14ac:dyDescent="0.25">
      <c r="A768" s="301"/>
      <c r="B768" s="301"/>
      <c r="C768" s="301"/>
      <c r="D768" s="301"/>
      <c r="E768" s="301"/>
      <c r="F768" s="299"/>
      <c r="G768" s="302"/>
      <c r="H768" s="299"/>
      <c r="I768" s="301"/>
    </row>
    <row r="769" spans="1:9" ht="15" hidden="1" x14ac:dyDescent="0.25">
      <c r="A769" s="301"/>
      <c r="B769" s="301"/>
      <c r="C769" s="301"/>
      <c r="D769" s="301"/>
      <c r="E769" s="301"/>
      <c r="F769" s="299"/>
      <c r="G769" s="302"/>
      <c r="H769" s="299"/>
      <c r="I769" s="301"/>
    </row>
    <row r="770" spans="1:9" ht="15" hidden="1" x14ac:dyDescent="0.25">
      <c r="A770" s="301"/>
      <c r="B770" s="301"/>
      <c r="C770" s="301"/>
      <c r="D770" s="301"/>
      <c r="E770" s="301"/>
      <c r="F770" s="299"/>
      <c r="G770" s="302"/>
      <c r="H770" s="299"/>
      <c r="I770" s="301"/>
    </row>
    <row r="771" spans="1:9" ht="15" hidden="1" x14ac:dyDescent="0.25">
      <c r="A771" s="301"/>
      <c r="B771" s="301"/>
      <c r="C771" s="301"/>
      <c r="D771" s="301"/>
      <c r="E771" s="301"/>
      <c r="F771" s="299"/>
      <c r="G771" s="302"/>
      <c r="H771" s="299"/>
      <c r="I771" s="301"/>
    </row>
    <row r="772" spans="1:9" ht="15" hidden="1" x14ac:dyDescent="0.25">
      <c r="A772" s="301"/>
      <c r="B772" s="301"/>
      <c r="C772" s="301"/>
      <c r="D772" s="301"/>
      <c r="E772" s="301"/>
      <c r="F772" s="299"/>
      <c r="G772" s="302"/>
      <c r="H772" s="299"/>
      <c r="I772" s="301"/>
    </row>
    <row r="773" spans="1:9" ht="15" hidden="1" x14ac:dyDescent="0.25">
      <c r="A773" s="301"/>
      <c r="B773" s="301"/>
      <c r="C773" s="301"/>
      <c r="D773" s="301"/>
      <c r="E773" s="301"/>
      <c r="F773" s="299"/>
      <c r="G773" s="302"/>
      <c r="H773" s="299"/>
      <c r="I773" s="301"/>
    </row>
    <row r="774" spans="1:9" ht="15" hidden="1" x14ac:dyDescent="0.25">
      <c r="A774" s="301"/>
      <c r="B774" s="301"/>
      <c r="C774" s="301"/>
      <c r="D774" s="301"/>
      <c r="E774" s="301"/>
      <c r="F774" s="299"/>
      <c r="G774" s="302"/>
      <c r="H774" s="299"/>
      <c r="I774" s="301"/>
    </row>
    <row r="775" spans="1:9" ht="15" hidden="1" x14ac:dyDescent="0.25">
      <c r="A775" s="301"/>
      <c r="B775" s="301"/>
      <c r="C775" s="301"/>
      <c r="D775" s="301"/>
      <c r="E775" s="301"/>
      <c r="F775" s="299"/>
      <c r="G775" s="302"/>
      <c r="H775" s="299"/>
      <c r="I775" s="301"/>
    </row>
    <row r="776" spans="1:9" ht="15" hidden="1" x14ac:dyDescent="0.25">
      <c r="A776" s="301"/>
      <c r="B776" s="301"/>
      <c r="C776" s="301"/>
      <c r="D776" s="301"/>
      <c r="E776" s="301"/>
      <c r="F776" s="299"/>
      <c r="G776" s="302"/>
      <c r="H776" s="299"/>
      <c r="I776" s="301"/>
    </row>
    <row r="777" spans="1:9" ht="15" hidden="1" x14ac:dyDescent="0.25">
      <c r="A777" s="301"/>
      <c r="B777" s="301"/>
      <c r="C777" s="301"/>
      <c r="D777" s="301"/>
      <c r="E777" s="301"/>
      <c r="F777" s="299"/>
      <c r="G777" s="302"/>
      <c r="H777" s="299"/>
      <c r="I777" s="301"/>
    </row>
    <row r="778" spans="1:9" ht="15" hidden="1" x14ac:dyDescent="0.25">
      <c r="A778" s="301"/>
      <c r="B778" s="301"/>
      <c r="C778" s="301"/>
      <c r="D778" s="301"/>
      <c r="E778" s="301"/>
      <c r="F778" s="299"/>
      <c r="G778" s="302"/>
      <c r="H778" s="299"/>
      <c r="I778" s="301"/>
    </row>
    <row r="779" spans="1:9" ht="15" hidden="1" x14ac:dyDescent="0.25">
      <c r="A779" s="301"/>
      <c r="B779" s="301"/>
      <c r="C779" s="301"/>
      <c r="D779" s="301"/>
      <c r="E779" s="301"/>
      <c r="F779" s="299"/>
      <c r="G779" s="302"/>
      <c r="H779" s="299"/>
      <c r="I779" s="301"/>
    </row>
    <row r="780" spans="1:9" ht="15" hidden="1" x14ac:dyDescent="0.25">
      <c r="A780" s="301"/>
      <c r="B780" s="301"/>
      <c r="C780" s="301"/>
      <c r="D780" s="301"/>
      <c r="E780" s="301"/>
      <c r="F780" s="299"/>
      <c r="G780" s="302"/>
      <c r="H780" s="299"/>
      <c r="I780" s="301"/>
    </row>
    <row r="781" spans="1:9" ht="15" hidden="1" x14ac:dyDescent="0.25">
      <c r="A781" s="301"/>
      <c r="B781" s="301"/>
      <c r="C781" s="301"/>
      <c r="D781" s="301"/>
      <c r="E781" s="301"/>
      <c r="F781" s="299"/>
      <c r="G781" s="302"/>
      <c r="H781" s="299"/>
      <c r="I781" s="301"/>
    </row>
    <row r="782" spans="1:9" ht="15" hidden="1" x14ac:dyDescent="0.25">
      <c r="A782" s="301"/>
      <c r="B782" s="301"/>
      <c r="C782" s="301"/>
      <c r="D782" s="301"/>
      <c r="E782" s="301"/>
      <c r="F782" s="299"/>
      <c r="G782" s="302"/>
      <c r="H782" s="299"/>
      <c r="I782" s="301"/>
    </row>
    <row r="783" spans="1:9" ht="15" hidden="1" x14ac:dyDescent="0.25">
      <c r="A783" s="301"/>
      <c r="B783" s="301"/>
      <c r="C783" s="301"/>
      <c r="D783" s="301"/>
      <c r="E783" s="301"/>
      <c r="F783" s="299"/>
      <c r="G783" s="302"/>
      <c r="H783" s="299"/>
      <c r="I783" s="301"/>
    </row>
    <row r="784" spans="1:9" ht="15" hidden="1" x14ac:dyDescent="0.25">
      <c r="A784" s="301"/>
      <c r="B784" s="301"/>
      <c r="C784" s="301"/>
      <c r="D784" s="301"/>
      <c r="E784" s="301"/>
      <c r="F784" s="299"/>
      <c r="G784" s="302"/>
      <c r="H784" s="299"/>
      <c r="I784" s="301"/>
    </row>
    <row r="785" spans="1:9" ht="15" hidden="1" x14ac:dyDescent="0.25">
      <c r="A785" s="301"/>
      <c r="B785" s="301"/>
      <c r="C785" s="301"/>
      <c r="D785" s="301"/>
      <c r="E785" s="301"/>
      <c r="F785" s="299"/>
      <c r="G785" s="302"/>
      <c r="H785" s="299"/>
      <c r="I785" s="301"/>
    </row>
    <row r="786" spans="1:9" ht="15" hidden="1" x14ac:dyDescent="0.25">
      <c r="A786" s="301"/>
      <c r="B786" s="301"/>
      <c r="C786" s="301"/>
      <c r="D786" s="301"/>
      <c r="E786" s="301"/>
      <c r="F786" s="299"/>
      <c r="G786" s="302"/>
      <c r="H786" s="299"/>
      <c r="I786" s="301"/>
    </row>
    <row r="787" spans="1:9" ht="15" hidden="1" x14ac:dyDescent="0.25">
      <c r="A787" s="301"/>
      <c r="B787" s="301"/>
      <c r="C787" s="301"/>
      <c r="D787" s="301"/>
      <c r="E787" s="301"/>
      <c r="F787" s="299"/>
      <c r="G787" s="302"/>
      <c r="H787" s="299"/>
      <c r="I787" s="301"/>
    </row>
    <row r="788" spans="1:9" ht="15" hidden="1" x14ac:dyDescent="0.25">
      <c r="A788" s="301"/>
      <c r="B788" s="301"/>
      <c r="C788" s="301"/>
      <c r="D788" s="301"/>
      <c r="E788" s="301"/>
      <c r="F788" s="299"/>
      <c r="G788" s="302"/>
      <c r="H788" s="299"/>
      <c r="I788" s="301"/>
    </row>
    <row r="789" spans="1:9" ht="15" hidden="1" x14ac:dyDescent="0.25">
      <c r="A789" s="301"/>
      <c r="B789" s="301"/>
      <c r="C789" s="301"/>
      <c r="D789" s="301"/>
      <c r="E789" s="301"/>
      <c r="F789" s="299"/>
      <c r="G789" s="302"/>
      <c r="H789" s="299"/>
      <c r="I789" s="301"/>
    </row>
    <row r="790" spans="1:9" ht="15" hidden="1" x14ac:dyDescent="0.25">
      <c r="A790" s="301"/>
      <c r="B790" s="301"/>
      <c r="C790" s="301"/>
      <c r="D790" s="301"/>
      <c r="E790" s="301"/>
      <c r="F790" s="299"/>
      <c r="G790" s="302"/>
      <c r="H790" s="299"/>
      <c r="I790" s="301"/>
    </row>
    <row r="791" spans="1:9" ht="15" hidden="1" x14ac:dyDescent="0.25">
      <c r="A791" s="301"/>
      <c r="B791" s="301"/>
      <c r="C791" s="301"/>
      <c r="D791" s="301"/>
      <c r="E791" s="301"/>
      <c r="F791" s="299"/>
      <c r="G791" s="302"/>
      <c r="H791" s="299"/>
      <c r="I791" s="301"/>
    </row>
    <row r="792" spans="1:9" ht="15" hidden="1" x14ac:dyDescent="0.25">
      <c r="A792" s="301"/>
      <c r="B792" s="301"/>
      <c r="C792" s="301"/>
      <c r="D792" s="301"/>
      <c r="E792" s="301"/>
      <c r="F792" s="299"/>
      <c r="G792" s="302"/>
      <c r="H792" s="299"/>
      <c r="I792" s="301"/>
    </row>
    <row r="793" spans="1:9" ht="15" hidden="1" x14ac:dyDescent="0.25">
      <c r="A793" s="301"/>
      <c r="B793" s="301"/>
      <c r="C793" s="301"/>
      <c r="D793" s="301"/>
      <c r="E793" s="301"/>
      <c r="F793" s="299"/>
      <c r="G793" s="302"/>
      <c r="H793" s="299"/>
      <c r="I793" s="301"/>
    </row>
    <row r="794" spans="1:9" ht="15" hidden="1" x14ac:dyDescent="0.25">
      <c r="A794" s="301"/>
      <c r="B794" s="301"/>
      <c r="C794" s="301"/>
      <c r="D794" s="301"/>
      <c r="E794" s="301"/>
      <c r="F794" s="299"/>
      <c r="G794" s="302"/>
      <c r="H794" s="299"/>
      <c r="I794" s="301"/>
    </row>
    <row r="795" spans="1:9" ht="15" hidden="1" x14ac:dyDescent="0.25">
      <c r="A795" s="301"/>
      <c r="B795" s="301"/>
      <c r="C795" s="301"/>
      <c r="D795" s="301"/>
      <c r="E795" s="301"/>
      <c r="F795" s="299"/>
      <c r="G795" s="302"/>
      <c r="H795" s="299"/>
      <c r="I795" s="301"/>
    </row>
    <row r="796" spans="1:9" ht="15" hidden="1" x14ac:dyDescent="0.25">
      <c r="A796" s="301"/>
      <c r="B796" s="301"/>
      <c r="C796" s="301"/>
      <c r="D796" s="301"/>
      <c r="E796" s="301"/>
      <c r="F796" s="299"/>
      <c r="G796" s="302"/>
      <c r="H796" s="299"/>
      <c r="I796" s="301"/>
    </row>
    <row r="797" spans="1:9" ht="15" hidden="1" x14ac:dyDescent="0.25">
      <c r="A797" s="301"/>
      <c r="B797" s="301"/>
      <c r="C797" s="301"/>
      <c r="D797" s="301"/>
      <c r="E797" s="301"/>
      <c r="F797" s="299"/>
      <c r="G797" s="302"/>
      <c r="H797" s="299"/>
      <c r="I797" s="301"/>
    </row>
    <row r="798" spans="1:9" ht="15" hidden="1" x14ac:dyDescent="0.25">
      <c r="A798" s="301"/>
      <c r="B798" s="301"/>
      <c r="C798" s="301"/>
      <c r="D798" s="301"/>
      <c r="E798" s="301"/>
      <c r="F798" s="299"/>
      <c r="G798" s="302"/>
      <c r="H798" s="299"/>
      <c r="I798" s="301"/>
    </row>
    <row r="799" spans="1:9" ht="15" hidden="1" x14ac:dyDescent="0.25">
      <c r="A799" s="301"/>
      <c r="B799" s="301"/>
      <c r="C799" s="301"/>
      <c r="D799" s="301"/>
      <c r="E799" s="301"/>
      <c r="F799" s="299"/>
      <c r="G799" s="302"/>
      <c r="H799" s="299"/>
      <c r="I799" s="301"/>
    </row>
    <row r="800" spans="1:9" ht="15" hidden="1" x14ac:dyDescent="0.25">
      <c r="A800" s="301"/>
      <c r="B800" s="301"/>
      <c r="C800" s="301"/>
      <c r="D800" s="301"/>
      <c r="E800" s="301"/>
      <c r="F800" s="299"/>
      <c r="G800" s="302"/>
      <c r="H800" s="299"/>
      <c r="I800" s="301"/>
    </row>
    <row r="801" spans="1:9" ht="15" hidden="1" x14ac:dyDescent="0.25">
      <c r="A801" s="301"/>
      <c r="B801" s="301"/>
      <c r="C801" s="301"/>
      <c r="D801" s="301"/>
      <c r="E801" s="301"/>
      <c r="F801" s="299"/>
      <c r="G801" s="302"/>
      <c r="H801" s="299"/>
      <c r="I801" s="301"/>
    </row>
    <row r="802" spans="1:9" ht="15" hidden="1" x14ac:dyDescent="0.25">
      <c r="A802" s="301"/>
      <c r="B802" s="301"/>
      <c r="C802" s="301"/>
      <c r="D802" s="301"/>
      <c r="E802" s="301"/>
      <c r="F802" s="299"/>
      <c r="G802" s="302"/>
      <c r="H802" s="299"/>
      <c r="I802" s="301"/>
    </row>
    <row r="803" spans="1:9" ht="15" hidden="1" x14ac:dyDescent="0.25">
      <c r="A803" s="301"/>
      <c r="B803" s="301"/>
      <c r="C803" s="301"/>
      <c r="D803" s="301"/>
      <c r="E803" s="301"/>
      <c r="F803" s="299"/>
      <c r="G803" s="302"/>
      <c r="H803" s="299"/>
      <c r="I803" s="301"/>
    </row>
    <row r="804" spans="1:9" ht="15" hidden="1" x14ac:dyDescent="0.25">
      <c r="A804" s="301"/>
      <c r="B804" s="301"/>
      <c r="C804" s="301"/>
      <c r="D804" s="301"/>
      <c r="E804" s="301"/>
      <c r="F804" s="299"/>
      <c r="G804" s="302"/>
      <c r="H804" s="299"/>
      <c r="I804" s="301"/>
    </row>
    <row r="805" spans="1:9" ht="15" hidden="1" x14ac:dyDescent="0.25">
      <c r="A805" s="301"/>
      <c r="B805" s="301"/>
      <c r="C805" s="301"/>
      <c r="D805" s="301"/>
      <c r="E805" s="301"/>
      <c r="F805" s="299"/>
      <c r="G805" s="302"/>
      <c r="H805" s="299"/>
      <c r="I805" s="301"/>
    </row>
    <row r="806" spans="1:9" ht="15" hidden="1" x14ac:dyDescent="0.25">
      <c r="A806" s="301"/>
      <c r="B806" s="301"/>
      <c r="C806" s="301"/>
      <c r="D806" s="301"/>
      <c r="E806" s="301"/>
      <c r="F806" s="299"/>
      <c r="G806" s="302"/>
      <c r="H806" s="299"/>
      <c r="I806" s="301"/>
    </row>
    <row r="807" spans="1:9" ht="15" hidden="1" x14ac:dyDescent="0.25">
      <c r="A807" s="301"/>
      <c r="B807" s="301"/>
      <c r="C807" s="301"/>
      <c r="D807" s="301"/>
      <c r="E807" s="301"/>
      <c r="F807" s="299"/>
      <c r="G807" s="302"/>
      <c r="H807" s="299"/>
      <c r="I807" s="301"/>
    </row>
    <row r="808" spans="1:9" ht="15" hidden="1" x14ac:dyDescent="0.25">
      <c r="A808" s="301"/>
      <c r="B808" s="301"/>
      <c r="C808" s="301"/>
      <c r="D808" s="301"/>
      <c r="E808" s="301"/>
      <c r="F808" s="299"/>
      <c r="G808" s="302"/>
      <c r="H808" s="299"/>
      <c r="I808" s="301"/>
    </row>
    <row r="809" spans="1:9" ht="15" hidden="1" x14ac:dyDescent="0.25">
      <c r="A809" s="301"/>
      <c r="B809" s="301"/>
      <c r="C809" s="301"/>
      <c r="D809" s="301"/>
      <c r="E809" s="301"/>
      <c r="F809" s="299"/>
      <c r="G809" s="302"/>
      <c r="H809" s="299"/>
      <c r="I809" s="301"/>
    </row>
    <row r="810" spans="1:9" ht="15" hidden="1" x14ac:dyDescent="0.25">
      <c r="A810" s="301"/>
      <c r="B810" s="301"/>
      <c r="C810" s="301"/>
      <c r="D810" s="301"/>
      <c r="E810" s="301"/>
      <c r="F810" s="299"/>
      <c r="G810" s="302"/>
      <c r="H810" s="299"/>
      <c r="I810" s="301"/>
    </row>
    <row r="811" spans="1:9" ht="15" hidden="1" x14ac:dyDescent="0.25">
      <c r="A811" s="301"/>
      <c r="B811" s="301"/>
      <c r="C811" s="301"/>
      <c r="D811" s="301"/>
      <c r="E811" s="301"/>
      <c r="F811" s="299"/>
      <c r="G811" s="302"/>
      <c r="H811" s="299"/>
      <c r="I811" s="301"/>
    </row>
    <row r="812" spans="1:9" ht="15" hidden="1" x14ac:dyDescent="0.25">
      <c r="A812" s="301"/>
      <c r="B812" s="301"/>
      <c r="C812" s="301"/>
      <c r="D812" s="301"/>
      <c r="E812" s="301"/>
      <c r="F812" s="299"/>
      <c r="G812" s="302"/>
      <c r="H812" s="299"/>
      <c r="I812" s="301"/>
    </row>
    <row r="813" spans="1:9" ht="15" hidden="1" x14ac:dyDescent="0.25">
      <c r="A813" s="301"/>
      <c r="B813" s="301"/>
      <c r="C813" s="301"/>
      <c r="D813" s="301"/>
      <c r="E813" s="301"/>
      <c r="F813" s="299"/>
      <c r="G813" s="302"/>
      <c r="H813" s="299"/>
      <c r="I813" s="301"/>
    </row>
    <row r="814" spans="1:9" ht="15" hidden="1" x14ac:dyDescent="0.25">
      <c r="A814" s="301"/>
      <c r="B814" s="301"/>
      <c r="C814" s="301"/>
      <c r="D814" s="301"/>
      <c r="E814" s="301"/>
      <c r="F814" s="299"/>
      <c r="G814" s="302"/>
      <c r="H814" s="299"/>
      <c r="I814" s="301"/>
    </row>
    <row r="815" spans="1:9" ht="15" hidden="1" x14ac:dyDescent="0.25">
      <c r="A815" s="301"/>
      <c r="B815" s="301"/>
      <c r="C815" s="301"/>
      <c r="D815" s="301"/>
      <c r="E815" s="301"/>
      <c r="F815" s="299"/>
      <c r="G815" s="302"/>
      <c r="H815" s="299"/>
      <c r="I815" s="301"/>
    </row>
    <row r="816" spans="1:9" ht="15" hidden="1" x14ac:dyDescent="0.25">
      <c r="A816" s="301"/>
      <c r="B816" s="301"/>
      <c r="C816" s="301"/>
      <c r="D816" s="301"/>
      <c r="E816" s="301"/>
      <c r="F816" s="299"/>
      <c r="G816" s="302"/>
      <c r="H816" s="299"/>
      <c r="I816" s="301"/>
    </row>
    <row r="817" spans="1:9" ht="15" hidden="1" x14ac:dyDescent="0.25">
      <c r="A817" s="301"/>
      <c r="B817" s="301"/>
      <c r="C817" s="301"/>
      <c r="D817" s="301"/>
      <c r="E817" s="301"/>
      <c r="F817" s="299"/>
      <c r="G817" s="302"/>
      <c r="H817" s="299"/>
      <c r="I817" s="301"/>
    </row>
    <row r="818" spans="1:9" ht="15" hidden="1" x14ac:dyDescent="0.25">
      <c r="A818" s="301"/>
      <c r="B818" s="301"/>
      <c r="C818" s="301"/>
      <c r="D818" s="301"/>
      <c r="E818" s="301"/>
      <c r="F818" s="299"/>
      <c r="G818" s="302"/>
      <c r="H818" s="299"/>
      <c r="I818" s="301"/>
    </row>
    <row r="819" spans="1:9" ht="15" hidden="1" x14ac:dyDescent="0.25">
      <c r="A819" s="301"/>
      <c r="B819" s="301"/>
      <c r="C819" s="301"/>
      <c r="D819" s="301"/>
      <c r="E819" s="301"/>
      <c r="F819" s="299"/>
      <c r="G819" s="302"/>
      <c r="H819" s="299"/>
      <c r="I819" s="301"/>
    </row>
    <row r="820" spans="1:9" ht="15" hidden="1" x14ac:dyDescent="0.25">
      <c r="A820" s="301"/>
      <c r="B820" s="301"/>
      <c r="C820" s="301"/>
      <c r="D820" s="301"/>
      <c r="E820" s="301"/>
      <c r="F820" s="299"/>
      <c r="G820" s="302"/>
      <c r="H820" s="299"/>
      <c r="I820" s="301"/>
    </row>
    <row r="821" spans="1:9" ht="15" hidden="1" x14ac:dyDescent="0.25">
      <c r="A821" s="301"/>
      <c r="B821" s="301"/>
      <c r="C821" s="301"/>
      <c r="D821" s="301"/>
      <c r="E821" s="301"/>
      <c r="F821" s="299"/>
      <c r="G821" s="302"/>
      <c r="H821" s="299"/>
      <c r="I821" s="301"/>
    </row>
    <row r="822" spans="1:9" ht="15" hidden="1" x14ac:dyDescent="0.25">
      <c r="A822" s="301"/>
      <c r="B822" s="301"/>
      <c r="C822" s="301"/>
      <c r="D822" s="301"/>
      <c r="E822" s="301"/>
      <c r="F822" s="299"/>
      <c r="G822" s="302"/>
      <c r="H822" s="299"/>
      <c r="I822" s="301"/>
    </row>
    <row r="823" spans="1:9" ht="15" hidden="1" x14ac:dyDescent="0.25">
      <c r="A823" s="301"/>
      <c r="B823" s="301"/>
      <c r="C823" s="301"/>
      <c r="D823" s="301"/>
      <c r="E823" s="301"/>
      <c r="F823" s="299"/>
      <c r="G823" s="302"/>
      <c r="H823" s="299"/>
      <c r="I823" s="301"/>
    </row>
    <row r="824" spans="1:9" ht="15" hidden="1" x14ac:dyDescent="0.25">
      <c r="A824" s="301"/>
      <c r="B824" s="301"/>
      <c r="C824" s="301"/>
      <c r="D824" s="301"/>
      <c r="E824" s="301"/>
      <c r="F824" s="299"/>
      <c r="G824" s="302"/>
      <c r="H824" s="299"/>
      <c r="I824" s="301"/>
    </row>
    <row r="825" spans="1:9" ht="15" hidden="1" x14ac:dyDescent="0.25">
      <c r="A825" s="301"/>
      <c r="B825" s="301"/>
      <c r="C825" s="301"/>
      <c r="D825" s="301"/>
      <c r="E825" s="301"/>
      <c r="F825" s="299"/>
      <c r="G825" s="302"/>
      <c r="H825" s="299"/>
      <c r="I825" s="301"/>
    </row>
    <row r="826" spans="1:9" ht="15" hidden="1" x14ac:dyDescent="0.25">
      <c r="A826" s="301"/>
      <c r="B826" s="301"/>
      <c r="C826" s="301"/>
      <c r="D826" s="301"/>
      <c r="E826" s="301"/>
      <c r="F826" s="299"/>
      <c r="G826" s="302"/>
      <c r="H826" s="299"/>
      <c r="I826" s="301"/>
    </row>
    <row r="827" spans="1:9" ht="15" hidden="1" x14ac:dyDescent="0.25">
      <c r="A827" s="301"/>
      <c r="B827" s="301"/>
      <c r="C827" s="301"/>
      <c r="D827" s="301"/>
      <c r="E827" s="301"/>
      <c r="F827" s="299"/>
      <c r="G827" s="302"/>
      <c r="H827" s="299"/>
      <c r="I827" s="301"/>
    </row>
    <row r="828" spans="1:9" ht="15" hidden="1" x14ac:dyDescent="0.25">
      <c r="A828" s="301"/>
      <c r="B828" s="301"/>
      <c r="C828" s="301"/>
      <c r="D828" s="301"/>
      <c r="E828" s="301"/>
      <c r="F828" s="299"/>
      <c r="G828" s="302"/>
      <c r="H828" s="299"/>
      <c r="I828" s="301"/>
    </row>
    <row r="829" spans="1:9" ht="15" hidden="1" x14ac:dyDescent="0.25">
      <c r="A829" s="301"/>
      <c r="B829" s="301"/>
      <c r="C829" s="301"/>
      <c r="D829" s="301"/>
      <c r="E829" s="301"/>
      <c r="F829" s="299"/>
      <c r="G829" s="302"/>
      <c r="H829" s="299"/>
      <c r="I829" s="301"/>
    </row>
    <row r="830" spans="1:9" ht="15" hidden="1" x14ac:dyDescent="0.25">
      <c r="A830" s="301"/>
      <c r="B830" s="301"/>
      <c r="C830" s="301"/>
      <c r="D830" s="301"/>
      <c r="E830" s="301"/>
      <c r="F830" s="299"/>
      <c r="G830" s="302"/>
      <c r="H830" s="299"/>
      <c r="I830" s="301"/>
    </row>
    <row r="831" spans="1:9" ht="15" hidden="1" x14ac:dyDescent="0.25">
      <c r="A831" s="301"/>
      <c r="B831" s="301"/>
      <c r="C831" s="301"/>
      <c r="D831" s="301"/>
      <c r="E831" s="301"/>
      <c r="F831" s="299"/>
      <c r="G831" s="302"/>
      <c r="H831" s="299"/>
      <c r="I831" s="301"/>
    </row>
    <row r="832" spans="1:9" ht="15" hidden="1" x14ac:dyDescent="0.25">
      <c r="A832" s="301"/>
      <c r="B832" s="301"/>
      <c r="C832" s="301"/>
      <c r="D832" s="301"/>
      <c r="E832" s="301"/>
      <c r="F832" s="299"/>
      <c r="G832" s="302"/>
      <c r="H832" s="299"/>
      <c r="I832" s="301"/>
    </row>
    <row r="833" spans="1:9" ht="15" hidden="1" x14ac:dyDescent="0.25">
      <c r="A833" s="301"/>
      <c r="B833" s="301"/>
      <c r="C833" s="301"/>
      <c r="D833" s="301"/>
      <c r="E833" s="301"/>
      <c r="F833" s="299"/>
      <c r="G833" s="302"/>
      <c r="H833" s="299"/>
      <c r="I833" s="301"/>
    </row>
    <row r="834" spans="1:9" ht="15" hidden="1" x14ac:dyDescent="0.25">
      <c r="A834" s="301"/>
      <c r="B834" s="301"/>
      <c r="C834" s="301"/>
      <c r="D834" s="301"/>
      <c r="E834" s="301"/>
      <c r="F834" s="299"/>
      <c r="G834" s="302"/>
      <c r="H834" s="299"/>
      <c r="I834" s="301"/>
    </row>
    <row r="835" spans="1:9" ht="15" hidden="1" x14ac:dyDescent="0.25">
      <c r="A835" s="301"/>
      <c r="B835" s="301"/>
      <c r="C835" s="301"/>
      <c r="D835" s="301"/>
      <c r="E835" s="301"/>
      <c r="F835" s="299"/>
      <c r="G835" s="302"/>
      <c r="H835" s="299"/>
      <c r="I835" s="301"/>
    </row>
    <row r="836" spans="1:9" ht="15" hidden="1" x14ac:dyDescent="0.25">
      <c r="A836" s="301"/>
      <c r="B836" s="301"/>
      <c r="C836" s="301"/>
      <c r="D836" s="301"/>
      <c r="E836" s="301"/>
      <c r="F836" s="299"/>
      <c r="G836" s="302"/>
      <c r="H836" s="299"/>
      <c r="I836" s="301"/>
    </row>
    <row r="837" spans="1:9" ht="15" hidden="1" x14ac:dyDescent="0.25">
      <c r="A837" s="301"/>
      <c r="B837" s="301"/>
      <c r="C837" s="301"/>
      <c r="D837" s="301"/>
      <c r="E837" s="301"/>
      <c r="F837" s="299"/>
      <c r="G837" s="302"/>
      <c r="H837" s="299"/>
      <c r="I837" s="301"/>
    </row>
    <row r="838" spans="1:9" ht="15" hidden="1" x14ac:dyDescent="0.25">
      <c r="A838" s="301"/>
      <c r="B838" s="301"/>
      <c r="C838" s="301"/>
      <c r="D838" s="301"/>
      <c r="E838" s="301"/>
      <c r="F838" s="299"/>
      <c r="G838" s="302"/>
      <c r="H838" s="299"/>
      <c r="I838" s="301"/>
    </row>
    <row r="839" spans="1:9" ht="15" hidden="1" x14ac:dyDescent="0.25">
      <c r="A839" s="301"/>
      <c r="B839" s="301"/>
      <c r="C839" s="301"/>
      <c r="D839" s="301"/>
      <c r="E839" s="301"/>
      <c r="F839" s="299"/>
      <c r="G839" s="302"/>
      <c r="H839" s="299"/>
      <c r="I839" s="301"/>
    </row>
    <row r="840" spans="1:9" ht="15" hidden="1" x14ac:dyDescent="0.25">
      <c r="A840" s="301"/>
      <c r="B840" s="301"/>
      <c r="C840" s="301"/>
      <c r="D840" s="301"/>
      <c r="E840" s="301"/>
      <c r="F840" s="299"/>
      <c r="G840" s="302"/>
      <c r="H840" s="299"/>
      <c r="I840" s="301"/>
    </row>
    <row r="841" spans="1:9" ht="15" hidden="1" x14ac:dyDescent="0.25">
      <c r="A841" s="301"/>
      <c r="B841" s="301"/>
      <c r="C841" s="301"/>
      <c r="D841" s="301"/>
      <c r="E841" s="301"/>
      <c r="F841" s="299"/>
      <c r="G841" s="302"/>
      <c r="H841" s="299"/>
      <c r="I841" s="301"/>
    </row>
    <row r="842" spans="1:9" ht="15" hidden="1" x14ac:dyDescent="0.25">
      <c r="A842" s="301"/>
      <c r="B842" s="301"/>
      <c r="C842" s="301"/>
      <c r="D842" s="301"/>
      <c r="E842" s="301"/>
      <c r="F842" s="299"/>
      <c r="G842" s="302"/>
      <c r="H842" s="299"/>
      <c r="I842" s="301"/>
    </row>
    <row r="843" spans="1:9" ht="15" hidden="1" x14ac:dyDescent="0.25">
      <c r="A843" s="301"/>
      <c r="B843" s="301"/>
      <c r="C843" s="301"/>
      <c r="D843" s="301"/>
      <c r="E843" s="301"/>
      <c r="F843" s="299"/>
      <c r="G843" s="302"/>
      <c r="H843" s="299"/>
      <c r="I843" s="301"/>
    </row>
    <row r="844" spans="1:9" ht="15" hidden="1" x14ac:dyDescent="0.25">
      <c r="A844" s="301"/>
      <c r="B844" s="301"/>
      <c r="C844" s="301"/>
      <c r="D844" s="301"/>
      <c r="E844" s="301"/>
      <c r="F844" s="299"/>
      <c r="G844" s="302"/>
      <c r="H844" s="299"/>
      <c r="I844" s="301"/>
    </row>
    <row r="845" spans="1:9" ht="15" hidden="1" x14ac:dyDescent="0.25">
      <c r="A845" s="301"/>
      <c r="B845" s="301"/>
      <c r="C845" s="301"/>
      <c r="D845" s="301"/>
      <c r="E845" s="301"/>
      <c r="F845" s="299"/>
      <c r="G845" s="302"/>
      <c r="H845" s="299"/>
      <c r="I845" s="301"/>
    </row>
    <row r="846" spans="1:9" ht="15" hidden="1" x14ac:dyDescent="0.25">
      <c r="A846" s="301"/>
      <c r="B846" s="301"/>
      <c r="C846" s="301"/>
      <c r="D846" s="301"/>
      <c r="E846" s="301"/>
      <c r="F846" s="299"/>
      <c r="G846" s="302"/>
      <c r="H846" s="299"/>
      <c r="I846" s="301"/>
    </row>
    <row r="847" spans="1:9" ht="15" hidden="1" x14ac:dyDescent="0.25">
      <c r="A847" s="301"/>
      <c r="B847" s="301"/>
      <c r="C847" s="301"/>
      <c r="D847" s="301"/>
      <c r="E847" s="301"/>
      <c r="F847" s="299"/>
      <c r="G847" s="302"/>
      <c r="H847" s="299"/>
      <c r="I847" s="301"/>
    </row>
    <row r="848" spans="1:9" ht="15" hidden="1" x14ac:dyDescent="0.25">
      <c r="A848" s="301"/>
      <c r="B848" s="301"/>
      <c r="C848" s="301"/>
      <c r="D848" s="301"/>
      <c r="E848" s="301"/>
      <c r="F848" s="299"/>
      <c r="G848" s="302"/>
      <c r="H848" s="299"/>
      <c r="I848" s="301"/>
    </row>
    <row r="849" spans="1:9" ht="15" hidden="1" x14ac:dyDescent="0.25">
      <c r="A849" s="301"/>
      <c r="B849" s="301"/>
      <c r="C849" s="301"/>
      <c r="D849" s="301"/>
      <c r="E849" s="301"/>
      <c r="F849" s="299"/>
      <c r="G849" s="302"/>
      <c r="H849" s="299"/>
      <c r="I849" s="301"/>
    </row>
    <row r="850" spans="1:9" ht="15" hidden="1" x14ac:dyDescent="0.25">
      <c r="A850" s="301"/>
      <c r="B850" s="301"/>
      <c r="C850" s="301"/>
      <c r="D850" s="301"/>
      <c r="E850" s="301"/>
      <c r="F850" s="299"/>
      <c r="G850" s="302"/>
      <c r="H850" s="299"/>
      <c r="I850" s="301"/>
    </row>
    <row r="851" spans="1:9" ht="15" hidden="1" x14ac:dyDescent="0.25">
      <c r="A851" s="301"/>
      <c r="B851" s="301"/>
      <c r="C851" s="301"/>
      <c r="D851" s="301"/>
      <c r="E851" s="301"/>
      <c r="F851" s="299"/>
      <c r="G851" s="302"/>
      <c r="H851" s="299"/>
      <c r="I851" s="301"/>
    </row>
    <row r="852" spans="1:9" ht="15" hidden="1" x14ac:dyDescent="0.25">
      <c r="A852" s="301"/>
      <c r="B852" s="301"/>
      <c r="C852" s="301"/>
      <c r="D852" s="301"/>
      <c r="E852" s="301"/>
      <c r="F852" s="299"/>
      <c r="G852" s="302"/>
      <c r="H852" s="299"/>
      <c r="I852" s="301"/>
    </row>
    <row r="853" spans="1:9" ht="15" hidden="1" x14ac:dyDescent="0.25">
      <c r="A853" s="301"/>
      <c r="B853" s="301"/>
      <c r="C853" s="301"/>
      <c r="D853" s="301"/>
      <c r="E853" s="301"/>
      <c r="F853" s="299"/>
      <c r="G853" s="302"/>
      <c r="H853" s="299"/>
      <c r="I853" s="301"/>
    </row>
    <row r="854" spans="1:9" ht="15" hidden="1" x14ac:dyDescent="0.25">
      <c r="A854" s="301"/>
      <c r="B854" s="301"/>
      <c r="C854" s="301"/>
      <c r="D854" s="301"/>
      <c r="E854" s="301"/>
      <c r="F854" s="299"/>
      <c r="G854" s="302"/>
      <c r="H854" s="299"/>
      <c r="I854" s="301"/>
    </row>
    <row r="855" spans="1:9" ht="15" hidden="1" x14ac:dyDescent="0.25">
      <c r="A855" s="301"/>
      <c r="B855" s="301"/>
      <c r="C855" s="301"/>
      <c r="D855" s="301"/>
      <c r="E855" s="301"/>
      <c r="F855" s="299"/>
      <c r="G855" s="302"/>
      <c r="H855" s="299"/>
      <c r="I855" s="301"/>
    </row>
    <row r="856" spans="1:9" ht="15" hidden="1" x14ac:dyDescent="0.25">
      <c r="A856" s="301"/>
      <c r="B856" s="301"/>
      <c r="C856" s="301"/>
      <c r="D856" s="301"/>
      <c r="E856" s="301"/>
      <c r="F856" s="299"/>
      <c r="G856" s="302"/>
      <c r="H856" s="299"/>
      <c r="I856" s="301"/>
    </row>
    <row r="857" spans="1:9" ht="15" hidden="1" x14ac:dyDescent="0.25">
      <c r="A857" s="301"/>
      <c r="B857" s="301"/>
      <c r="C857" s="301"/>
      <c r="D857" s="301"/>
      <c r="E857" s="301"/>
      <c r="F857" s="299"/>
      <c r="G857" s="302"/>
      <c r="H857" s="299"/>
      <c r="I857" s="301"/>
    </row>
    <row r="858" spans="1:9" ht="15" hidden="1" x14ac:dyDescent="0.25">
      <c r="A858" s="301"/>
      <c r="B858" s="301"/>
      <c r="C858" s="301"/>
      <c r="D858" s="301"/>
      <c r="E858" s="301"/>
      <c r="F858" s="299"/>
      <c r="G858" s="302"/>
      <c r="H858" s="299"/>
      <c r="I858" s="301"/>
    </row>
    <row r="859" spans="1:9" ht="15" hidden="1" x14ac:dyDescent="0.25">
      <c r="A859" s="301"/>
      <c r="B859" s="301"/>
      <c r="C859" s="301"/>
      <c r="D859" s="301"/>
      <c r="E859" s="301"/>
      <c r="F859" s="299"/>
      <c r="G859" s="302"/>
      <c r="H859" s="299"/>
      <c r="I859" s="301"/>
    </row>
    <row r="860" spans="1:9" ht="15" hidden="1" x14ac:dyDescent="0.25">
      <c r="A860" s="301"/>
      <c r="B860" s="301"/>
      <c r="C860" s="301"/>
      <c r="D860" s="301"/>
      <c r="E860" s="301"/>
      <c r="F860" s="299"/>
      <c r="G860" s="302"/>
      <c r="H860" s="299"/>
      <c r="I860" s="301"/>
    </row>
    <row r="861" spans="1:9" ht="15" hidden="1" x14ac:dyDescent="0.25">
      <c r="A861" s="301"/>
      <c r="B861" s="301"/>
      <c r="C861" s="301"/>
      <c r="D861" s="301"/>
      <c r="E861" s="301"/>
      <c r="F861" s="299"/>
      <c r="G861" s="302"/>
      <c r="H861" s="299"/>
      <c r="I861" s="301"/>
    </row>
    <row r="862" spans="1:9" ht="15" hidden="1" x14ac:dyDescent="0.25">
      <c r="A862" s="301"/>
      <c r="B862" s="301"/>
      <c r="C862" s="301"/>
      <c r="D862" s="301"/>
      <c r="E862" s="301"/>
      <c r="F862" s="299"/>
      <c r="G862" s="302"/>
      <c r="H862" s="299"/>
      <c r="I862" s="301"/>
    </row>
    <row r="863" spans="1:9" ht="15" hidden="1" x14ac:dyDescent="0.25">
      <c r="A863" s="301"/>
      <c r="B863" s="301"/>
      <c r="C863" s="301"/>
      <c r="D863" s="301"/>
      <c r="E863" s="301"/>
      <c r="F863" s="299"/>
      <c r="G863" s="302"/>
      <c r="H863" s="299"/>
      <c r="I863" s="301"/>
    </row>
    <row r="864" spans="1:9" ht="15" hidden="1" x14ac:dyDescent="0.25">
      <c r="A864" s="301"/>
      <c r="B864" s="301"/>
      <c r="C864" s="301"/>
      <c r="D864" s="301"/>
      <c r="E864" s="301"/>
      <c r="F864" s="299"/>
      <c r="G864" s="302"/>
      <c r="H864" s="299"/>
      <c r="I864" s="301"/>
    </row>
    <row r="865" spans="1:9" ht="15" hidden="1" x14ac:dyDescent="0.25">
      <c r="A865" s="301"/>
      <c r="B865" s="301"/>
      <c r="C865" s="301"/>
      <c r="D865" s="301"/>
      <c r="E865" s="301"/>
      <c r="F865" s="299"/>
      <c r="G865" s="302"/>
      <c r="H865" s="299"/>
      <c r="I865" s="301"/>
    </row>
    <row r="866" spans="1:9" ht="15" hidden="1" x14ac:dyDescent="0.25">
      <c r="A866" s="301"/>
      <c r="B866" s="301"/>
      <c r="C866" s="301"/>
      <c r="D866" s="301"/>
      <c r="E866" s="301"/>
      <c r="F866" s="299"/>
      <c r="G866" s="302"/>
      <c r="H866" s="299"/>
      <c r="I866" s="301"/>
    </row>
    <row r="867" spans="1:9" ht="15" hidden="1" x14ac:dyDescent="0.25">
      <c r="A867" s="301"/>
      <c r="B867" s="301"/>
      <c r="C867" s="301"/>
      <c r="D867" s="301"/>
      <c r="E867" s="301"/>
      <c r="F867" s="299"/>
      <c r="G867" s="302"/>
      <c r="H867" s="299"/>
      <c r="I867" s="301"/>
    </row>
    <row r="868" spans="1:9" ht="15" hidden="1" x14ac:dyDescent="0.25">
      <c r="A868" s="301"/>
      <c r="B868" s="301"/>
      <c r="C868" s="301"/>
      <c r="D868" s="301"/>
      <c r="E868" s="301"/>
      <c r="F868" s="299"/>
      <c r="G868" s="302"/>
      <c r="H868" s="299"/>
      <c r="I868" s="301"/>
    </row>
    <row r="869" spans="1:9" ht="15" hidden="1" x14ac:dyDescent="0.25">
      <c r="A869" s="301"/>
      <c r="B869" s="301"/>
      <c r="C869" s="301"/>
      <c r="D869" s="301"/>
      <c r="E869" s="301"/>
      <c r="F869" s="299"/>
      <c r="G869" s="302"/>
      <c r="H869" s="299"/>
      <c r="I869" s="301"/>
    </row>
    <row r="870" spans="1:9" ht="15" hidden="1" x14ac:dyDescent="0.25">
      <c r="A870" s="301"/>
      <c r="B870" s="301"/>
      <c r="C870" s="301"/>
      <c r="D870" s="301"/>
      <c r="E870" s="301"/>
      <c r="F870" s="299"/>
      <c r="G870" s="302"/>
      <c r="H870" s="299"/>
      <c r="I870" s="301"/>
    </row>
    <row r="871" spans="1:9" ht="15" hidden="1" x14ac:dyDescent="0.25">
      <c r="A871" s="301"/>
      <c r="B871" s="301"/>
      <c r="C871" s="301"/>
      <c r="D871" s="301"/>
      <c r="E871" s="301"/>
      <c r="F871" s="299"/>
      <c r="G871" s="302"/>
      <c r="H871" s="299"/>
      <c r="I871" s="301"/>
    </row>
    <row r="872" spans="1:9" ht="15" hidden="1" x14ac:dyDescent="0.25">
      <c r="A872" s="301"/>
      <c r="B872" s="301"/>
      <c r="C872" s="301"/>
      <c r="D872" s="301"/>
      <c r="E872" s="301"/>
      <c r="F872" s="299"/>
      <c r="G872" s="302"/>
      <c r="H872" s="299"/>
      <c r="I872" s="301"/>
    </row>
    <row r="873" spans="1:9" ht="15" hidden="1" x14ac:dyDescent="0.25">
      <c r="A873" s="301"/>
      <c r="B873" s="301"/>
      <c r="C873" s="301"/>
      <c r="D873" s="301"/>
      <c r="E873" s="301"/>
      <c r="F873" s="299"/>
      <c r="G873" s="302"/>
      <c r="H873" s="299"/>
      <c r="I873" s="301"/>
    </row>
    <row r="874" spans="1:9" ht="15" hidden="1" x14ac:dyDescent="0.25">
      <c r="A874" s="301"/>
      <c r="B874" s="301"/>
      <c r="C874" s="301"/>
      <c r="D874" s="301"/>
      <c r="E874" s="301"/>
      <c r="F874" s="299"/>
      <c r="G874" s="302"/>
      <c r="H874" s="299"/>
      <c r="I874" s="301"/>
    </row>
    <row r="875" spans="1:9" ht="15" hidden="1" x14ac:dyDescent="0.25">
      <c r="A875" s="301"/>
      <c r="B875" s="301"/>
      <c r="C875" s="301"/>
      <c r="D875" s="301"/>
      <c r="E875" s="301"/>
      <c r="F875" s="299"/>
      <c r="G875" s="302"/>
      <c r="H875" s="299"/>
      <c r="I875" s="301"/>
    </row>
    <row r="876" spans="1:9" ht="15" hidden="1" x14ac:dyDescent="0.25">
      <c r="A876" s="301"/>
      <c r="B876" s="301"/>
      <c r="C876" s="301"/>
      <c r="D876" s="301"/>
      <c r="E876" s="301"/>
      <c r="F876" s="299"/>
      <c r="G876" s="302"/>
      <c r="H876" s="299"/>
      <c r="I876" s="301"/>
    </row>
    <row r="877" spans="1:9" ht="15" hidden="1" x14ac:dyDescent="0.25">
      <c r="A877" s="301"/>
      <c r="B877" s="301"/>
      <c r="C877" s="301"/>
      <c r="D877" s="301"/>
      <c r="E877" s="301"/>
      <c r="F877" s="299"/>
      <c r="G877" s="302"/>
      <c r="H877" s="299"/>
      <c r="I877" s="301"/>
    </row>
    <row r="878" spans="1:9" ht="15" hidden="1" x14ac:dyDescent="0.25">
      <c r="A878" s="301"/>
      <c r="B878" s="301"/>
      <c r="C878" s="301"/>
      <c r="D878" s="301"/>
      <c r="E878" s="301"/>
      <c r="F878" s="299"/>
      <c r="G878" s="302"/>
      <c r="H878" s="299"/>
      <c r="I878" s="301"/>
    </row>
    <row r="879" spans="1:9" ht="15" hidden="1" x14ac:dyDescent="0.25">
      <c r="A879" s="301"/>
      <c r="B879" s="301"/>
      <c r="C879" s="301"/>
      <c r="D879" s="301"/>
      <c r="E879" s="301"/>
      <c r="F879" s="299"/>
      <c r="G879" s="302"/>
      <c r="H879" s="299"/>
      <c r="I879" s="301"/>
    </row>
    <row r="880" spans="1:9" ht="15" hidden="1" x14ac:dyDescent="0.25">
      <c r="A880" s="301"/>
      <c r="B880" s="301"/>
      <c r="C880" s="301"/>
      <c r="D880" s="301"/>
      <c r="E880" s="301"/>
      <c r="F880" s="299"/>
      <c r="G880" s="302"/>
      <c r="H880" s="299"/>
      <c r="I880" s="301"/>
    </row>
    <row r="881" spans="1:9" ht="15" hidden="1" x14ac:dyDescent="0.25">
      <c r="A881" s="301"/>
      <c r="B881" s="301"/>
      <c r="C881" s="301"/>
      <c r="D881" s="301"/>
      <c r="E881" s="301"/>
      <c r="F881" s="299"/>
      <c r="G881" s="302"/>
      <c r="H881" s="299"/>
      <c r="I881" s="301"/>
    </row>
    <row r="882" spans="1:9" ht="15" hidden="1" x14ac:dyDescent="0.25">
      <c r="A882" s="301"/>
      <c r="B882" s="301"/>
      <c r="C882" s="301"/>
      <c r="D882" s="301"/>
      <c r="E882" s="301"/>
      <c r="F882" s="299"/>
      <c r="G882" s="302"/>
      <c r="H882" s="299"/>
      <c r="I882" s="301"/>
    </row>
    <row r="883" spans="1:9" ht="15" hidden="1" x14ac:dyDescent="0.25">
      <c r="A883" s="301"/>
      <c r="B883" s="301"/>
      <c r="C883" s="301"/>
      <c r="D883" s="301"/>
      <c r="E883" s="301"/>
      <c r="F883" s="299"/>
      <c r="G883" s="302"/>
      <c r="H883" s="299"/>
      <c r="I883" s="301"/>
    </row>
    <row r="884" spans="1:9" ht="15" hidden="1" x14ac:dyDescent="0.25">
      <c r="A884" s="301"/>
      <c r="B884" s="301"/>
      <c r="C884" s="301"/>
      <c r="D884" s="301"/>
      <c r="E884" s="301"/>
      <c r="F884" s="299"/>
      <c r="G884" s="302"/>
      <c r="H884" s="299"/>
      <c r="I884" s="301"/>
    </row>
    <row r="885" spans="1:9" ht="15" hidden="1" x14ac:dyDescent="0.25">
      <c r="A885" s="301"/>
      <c r="B885" s="301"/>
      <c r="C885" s="301"/>
      <c r="D885" s="301"/>
      <c r="E885" s="301"/>
      <c r="F885" s="299"/>
      <c r="G885" s="302"/>
      <c r="H885" s="299"/>
      <c r="I885" s="301"/>
    </row>
    <row r="886" spans="1:9" ht="15" hidden="1" x14ac:dyDescent="0.25">
      <c r="A886" s="301"/>
      <c r="B886" s="301"/>
      <c r="C886" s="301"/>
      <c r="D886" s="301"/>
      <c r="E886" s="301"/>
      <c r="F886" s="299"/>
      <c r="G886" s="302"/>
      <c r="H886" s="299"/>
      <c r="I886" s="301"/>
    </row>
    <row r="887" spans="1:9" ht="15" hidden="1" x14ac:dyDescent="0.25">
      <c r="A887" s="301"/>
      <c r="B887" s="301"/>
      <c r="C887" s="301"/>
      <c r="D887" s="301"/>
      <c r="E887" s="301"/>
      <c r="F887" s="299"/>
      <c r="G887" s="302"/>
      <c r="H887" s="299"/>
      <c r="I887" s="301"/>
    </row>
    <row r="888" spans="1:9" ht="15" hidden="1" x14ac:dyDescent="0.25">
      <c r="A888" s="301"/>
      <c r="B888" s="301"/>
      <c r="C888" s="301"/>
      <c r="D888" s="301"/>
      <c r="E888" s="301"/>
      <c r="F888" s="299"/>
      <c r="G888" s="302"/>
      <c r="H888" s="299"/>
      <c r="I888" s="301"/>
    </row>
    <row r="889" spans="1:9" ht="15" hidden="1" x14ac:dyDescent="0.25">
      <c r="A889" s="301"/>
      <c r="B889" s="301"/>
      <c r="C889" s="301"/>
      <c r="D889" s="301"/>
      <c r="E889" s="301"/>
      <c r="F889" s="299"/>
      <c r="G889" s="302"/>
      <c r="H889" s="299"/>
      <c r="I889" s="301"/>
    </row>
    <row r="890" spans="1:9" ht="15" hidden="1" x14ac:dyDescent="0.25">
      <c r="A890" s="301"/>
      <c r="B890" s="301"/>
      <c r="C890" s="301"/>
      <c r="D890" s="301"/>
      <c r="E890" s="301"/>
      <c r="F890" s="299"/>
      <c r="G890" s="302"/>
      <c r="H890" s="299"/>
      <c r="I890" s="301"/>
    </row>
    <row r="891" spans="1:9" ht="15" hidden="1" x14ac:dyDescent="0.25">
      <c r="A891" s="301"/>
      <c r="B891" s="301"/>
      <c r="C891" s="301"/>
      <c r="D891" s="301"/>
      <c r="E891" s="301"/>
      <c r="F891" s="299"/>
      <c r="G891" s="302"/>
      <c r="H891" s="299"/>
      <c r="I891" s="301"/>
    </row>
    <row r="892" spans="1:9" ht="15" hidden="1" x14ac:dyDescent="0.25">
      <c r="A892" s="301"/>
      <c r="B892" s="301"/>
      <c r="C892" s="301"/>
      <c r="D892" s="301"/>
      <c r="E892" s="301"/>
      <c r="F892" s="299"/>
      <c r="G892" s="302"/>
      <c r="H892" s="299"/>
      <c r="I892" s="301"/>
    </row>
    <row r="893" spans="1:9" ht="15" hidden="1" x14ac:dyDescent="0.25">
      <c r="A893" s="301"/>
      <c r="B893" s="301"/>
      <c r="C893" s="301"/>
      <c r="D893" s="301"/>
      <c r="E893" s="301"/>
      <c r="F893" s="299"/>
      <c r="G893" s="302"/>
      <c r="H893" s="299"/>
      <c r="I893" s="301"/>
    </row>
    <row r="894" spans="1:9" ht="15" hidden="1" x14ac:dyDescent="0.25">
      <c r="A894" s="301"/>
      <c r="B894" s="301"/>
      <c r="C894" s="301"/>
      <c r="D894" s="301"/>
      <c r="E894" s="301"/>
      <c r="F894" s="299"/>
      <c r="G894" s="302"/>
      <c r="H894" s="299"/>
      <c r="I894" s="301"/>
    </row>
    <row r="895" spans="1:9" ht="15" hidden="1" x14ac:dyDescent="0.25">
      <c r="A895" s="301"/>
      <c r="B895" s="301"/>
      <c r="C895" s="301"/>
      <c r="D895" s="301"/>
      <c r="E895" s="301"/>
      <c r="F895" s="299"/>
      <c r="G895" s="302"/>
      <c r="H895" s="299"/>
      <c r="I895" s="301"/>
    </row>
    <row r="896" spans="1:9" ht="15" hidden="1" x14ac:dyDescent="0.25">
      <c r="A896" s="301"/>
      <c r="B896" s="301"/>
      <c r="C896" s="301"/>
      <c r="D896" s="301"/>
      <c r="E896" s="301"/>
      <c r="F896" s="299"/>
      <c r="G896" s="302"/>
      <c r="H896" s="299"/>
      <c r="I896" s="301"/>
    </row>
    <row r="897" spans="1:9" ht="15" hidden="1" x14ac:dyDescent="0.25">
      <c r="A897" s="301"/>
      <c r="B897" s="301"/>
      <c r="C897" s="301"/>
      <c r="D897" s="301"/>
      <c r="E897" s="301"/>
      <c r="F897" s="299"/>
      <c r="G897" s="302"/>
      <c r="H897" s="299"/>
      <c r="I897" s="301"/>
    </row>
    <row r="898" spans="1:9" ht="15" hidden="1" x14ac:dyDescent="0.25">
      <c r="A898" s="301"/>
      <c r="B898" s="301"/>
      <c r="C898" s="301"/>
      <c r="D898" s="301"/>
      <c r="E898" s="301"/>
      <c r="F898" s="299"/>
      <c r="G898" s="302"/>
      <c r="H898" s="299"/>
      <c r="I898" s="301"/>
    </row>
    <row r="899" spans="1:9" ht="15" hidden="1" x14ac:dyDescent="0.25">
      <c r="A899" s="301"/>
      <c r="B899" s="301"/>
      <c r="C899" s="301"/>
      <c r="D899" s="301"/>
      <c r="E899" s="301"/>
      <c r="F899" s="299"/>
      <c r="G899" s="302"/>
      <c r="H899" s="299"/>
      <c r="I899" s="301"/>
    </row>
    <row r="900" spans="1:9" ht="15" hidden="1" x14ac:dyDescent="0.25">
      <c r="A900" s="301"/>
      <c r="B900" s="301"/>
      <c r="C900" s="301"/>
      <c r="D900" s="301"/>
      <c r="E900" s="301"/>
      <c r="F900" s="299"/>
      <c r="G900" s="302"/>
      <c r="H900" s="299"/>
      <c r="I900" s="301"/>
    </row>
    <row r="901" spans="1:9" ht="15" hidden="1" x14ac:dyDescent="0.25">
      <c r="A901" s="301"/>
      <c r="B901" s="301"/>
      <c r="C901" s="301"/>
      <c r="D901" s="301"/>
      <c r="E901" s="301"/>
      <c r="F901" s="299"/>
      <c r="G901" s="302"/>
      <c r="H901" s="299"/>
      <c r="I901" s="301"/>
    </row>
    <row r="902" spans="1:9" ht="15" hidden="1" x14ac:dyDescent="0.25">
      <c r="A902" s="301"/>
      <c r="B902" s="301"/>
      <c r="C902" s="301"/>
      <c r="D902" s="301"/>
      <c r="E902" s="301"/>
      <c r="F902" s="299"/>
      <c r="G902" s="302"/>
      <c r="H902" s="299"/>
      <c r="I902" s="301"/>
    </row>
    <row r="903" spans="1:9" ht="15" hidden="1" x14ac:dyDescent="0.25">
      <c r="A903" s="301"/>
      <c r="B903" s="301"/>
      <c r="C903" s="301"/>
      <c r="D903" s="301"/>
      <c r="E903" s="301"/>
      <c r="F903" s="299"/>
      <c r="G903" s="302"/>
      <c r="H903" s="299"/>
      <c r="I903" s="301"/>
    </row>
    <row r="904" spans="1:9" ht="15" hidden="1" x14ac:dyDescent="0.25">
      <c r="A904" s="301"/>
      <c r="B904" s="301"/>
      <c r="C904" s="301"/>
      <c r="D904" s="301"/>
      <c r="E904" s="301"/>
      <c r="F904" s="299"/>
      <c r="G904" s="302"/>
      <c r="H904" s="299"/>
      <c r="I904" s="301"/>
    </row>
    <row r="905" spans="1:9" ht="15" hidden="1" x14ac:dyDescent="0.25">
      <c r="A905" s="301"/>
      <c r="B905" s="301"/>
      <c r="C905" s="301"/>
      <c r="D905" s="301"/>
      <c r="E905" s="301"/>
      <c r="F905" s="299"/>
      <c r="G905" s="302"/>
      <c r="H905" s="299"/>
      <c r="I905" s="301"/>
    </row>
    <row r="906" spans="1:9" ht="15" hidden="1" x14ac:dyDescent="0.25">
      <c r="A906" s="301"/>
      <c r="B906" s="301"/>
      <c r="C906" s="301"/>
      <c r="D906" s="301"/>
      <c r="E906" s="301"/>
      <c r="F906" s="299"/>
      <c r="G906" s="302"/>
      <c r="H906" s="299"/>
      <c r="I906" s="301"/>
    </row>
    <row r="907" spans="1:9" ht="15" hidden="1" x14ac:dyDescent="0.25">
      <c r="A907" s="301"/>
      <c r="B907" s="301"/>
      <c r="C907" s="301"/>
      <c r="D907" s="301"/>
      <c r="E907" s="301"/>
      <c r="F907" s="299"/>
      <c r="G907" s="302"/>
      <c r="H907" s="299"/>
      <c r="I907" s="301"/>
    </row>
    <row r="908" spans="1:9" ht="15" hidden="1" x14ac:dyDescent="0.25">
      <c r="A908" s="301"/>
      <c r="B908" s="301"/>
      <c r="C908" s="301"/>
      <c r="D908" s="301"/>
      <c r="E908" s="301"/>
      <c r="F908" s="299"/>
      <c r="G908" s="302"/>
      <c r="H908" s="299"/>
      <c r="I908" s="301"/>
    </row>
    <row r="909" spans="1:9" ht="15" hidden="1" x14ac:dyDescent="0.25">
      <c r="A909" s="301"/>
      <c r="B909" s="301"/>
      <c r="C909" s="301"/>
      <c r="D909" s="301"/>
      <c r="E909" s="301"/>
      <c r="F909" s="299"/>
      <c r="G909" s="302"/>
      <c r="H909" s="299"/>
      <c r="I909" s="301"/>
    </row>
    <row r="910" spans="1:9" ht="15" hidden="1" x14ac:dyDescent="0.25">
      <c r="A910" s="301"/>
      <c r="B910" s="301"/>
      <c r="C910" s="301"/>
      <c r="D910" s="301"/>
      <c r="E910" s="301"/>
      <c r="F910" s="299"/>
      <c r="G910" s="302"/>
      <c r="H910" s="299"/>
      <c r="I910" s="301"/>
    </row>
    <row r="911" spans="1:9" ht="15" hidden="1" x14ac:dyDescent="0.25">
      <c r="A911" s="301"/>
      <c r="B911" s="301"/>
      <c r="C911" s="301"/>
      <c r="D911" s="301"/>
      <c r="E911" s="301"/>
      <c r="F911" s="299"/>
      <c r="G911" s="302"/>
      <c r="H911" s="299"/>
      <c r="I911" s="301"/>
    </row>
    <row r="912" spans="1:9" ht="15" hidden="1" x14ac:dyDescent="0.25">
      <c r="A912" s="301"/>
      <c r="B912" s="301"/>
      <c r="C912" s="301"/>
      <c r="D912" s="301"/>
      <c r="E912" s="301"/>
      <c r="F912" s="299"/>
      <c r="G912" s="302"/>
      <c r="H912" s="299"/>
      <c r="I912" s="301"/>
    </row>
    <row r="913" spans="1:9" ht="15" hidden="1" x14ac:dyDescent="0.25">
      <c r="A913" s="301"/>
      <c r="B913" s="301"/>
      <c r="C913" s="301"/>
      <c r="D913" s="301"/>
      <c r="E913" s="301"/>
      <c r="F913" s="299"/>
      <c r="G913" s="302"/>
      <c r="H913" s="299"/>
      <c r="I913" s="301"/>
    </row>
    <row r="914" spans="1:9" ht="15" hidden="1" x14ac:dyDescent="0.25">
      <c r="A914" s="301"/>
      <c r="B914" s="301"/>
      <c r="C914" s="301"/>
      <c r="D914" s="301"/>
      <c r="E914" s="301"/>
      <c r="F914" s="299"/>
      <c r="G914" s="302"/>
      <c r="H914" s="299"/>
      <c r="I914" s="301"/>
    </row>
    <row r="915" spans="1:9" ht="15" hidden="1" x14ac:dyDescent="0.25">
      <c r="A915" s="301"/>
      <c r="B915" s="301"/>
      <c r="C915" s="301"/>
      <c r="D915" s="301"/>
      <c r="E915" s="301"/>
      <c r="F915" s="299"/>
      <c r="G915" s="302"/>
      <c r="H915" s="299"/>
      <c r="I915" s="301"/>
    </row>
    <row r="916" spans="1:9" ht="15" hidden="1" x14ac:dyDescent="0.25">
      <c r="A916" s="301"/>
      <c r="B916" s="301"/>
      <c r="C916" s="301"/>
      <c r="D916" s="301"/>
      <c r="E916" s="301"/>
      <c r="F916" s="299"/>
      <c r="G916" s="302"/>
      <c r="H916" s="299"/>
      <c r="I916" s="301"/>
    </row>
    <row r="917" spans="1:9" ht="15" hidden="1" x14ac:dyDescent="0.25">
      <c r="A917" s="301"/>
      <c r="B917" s="301"/>
      <c r="C917" s="301"/>
      <c r="D917" s="301"/>
      <c r="E917" s="301"/>
      <c r="F917" s="299"/>
      <c r="G917" s="302"/>
      <c r="H917" s="299"/>
      <c r="I917" s="301"/>
    </row>
    <row r="918" spans="1:9" ht="15" hidden="1" x14ac:dyDescent="0.25">
      <c r="A918" s="301"/>
      <c r="B918" s="301"/>
      <c r="C918" s="301"/>
      <c r="D918" s="301"/>
      <c r="E918" s="301"/>
      <c r="F918" s="299"/>
      <c r="G918" s="302"/>
      <c r="H918" s="299"/>
      <c r="I918" s="301"/>
    </row>
    <row r="919" spans="1:9" ht="15" hidden="1" x14ac:dyDescent="0.25">
      <c r="A919" s="301"/>
      <c r="B919" s="301"/>
      <c r="C919" s="301"/>
      <c r="D919" s="301"/>
      <c r="E919" s="301"/>
      <c r="F919" s="299"/>
      <c r="G919" s="302"/>
      <c r="H919" s="299"/>
      <c r="I919" s="301"/>
    </row>
    <row r="920" spans="1:9" ht="15" hidden="1" x14ac:dyDescent="0.25">
      <c r="A920" s="301"/>
      <c r="B920" s="301"/>
      <c r="C920" s="301"/>
      <c r="D920" s="301"/>
      <c r="E920" s="301"/>
      <c r="F920" s="299"/>
      <c r="G920" s="302"/>
      <c r="H920" s="299"/>
      <c r="I920" s="301"/>
    </row>
    <row r="921" spans="1:9" ht="15" hidden="1" x14ac:dyDescent="0.25">
      <c r="A921" s="301"/>
      <c r="B921" s="301"/>
      <c r="C921" s="301"/>
      <c r="D921" s="301"/>
      <c r="E921" s="301"/>
      <c r="F921" s="299"/>
      <c r="G921" s="302"/>
      <c r="H921" s="299"/>
      <c r="I921" s="301"/>
    </row>
    <row r="922" spans="1:9" ht="15" hidden="1" x14ac:dyDescent="0.25">
      <c r="A922" s="301"/>
      <c r="B922" s="301"/>
      <c r="C922" s="301"/>
      <c r="D922" s="301"/>
      <c r="E922" s="301"/>
      <c r="F922" s="299"/>
      <c r="G922" s="302"/>
      <c r="H922" s="299"/>
      <c r="I922" s="301"/>
    </row>
    <row r="923" spans="1:9" ht="15" hidden="1" x14ac:dyDescent="0.25">
      <c r="A923" s="301"/>
      <c r="B923" s="301"/>
      <c r="C923" s="301"/>
      <c r="D923" s="301"/>
      <c r="E923" s="301"/>
      <c r="F923" s="299"/>
      <c r="G923" s="302"/>
      <c r="H923" s="299"/>
      <c r="I923" s="301"/>
    </row>
    <row r="924" spans="1:9" ht="15" hidden="1" x14ac:dyDescent="0.25">
      <c r="A924" s="301"/>
      <c r="B924" s="301"/>
      <c r="C924" s="301"/>
      <c r="D924" s="301"/>
      <c r="E924" s="301"/>
      <c r="F924" s="299"/>
      <c r="G924" s="302"/>
      <c r="H924" s="299"/>
      <c r="I924" s="301"/>
    </row>
    <row r="925" spans="1:9" ht="15" hidden="1" x14ac:dyDescent="0.25">
      <c r="A925" s="301"/>
      <c r="B925" s="301"/>
      <c r="C925" s="301"/>
      <c r="D925" s="301"/>
      <c r="E925" s="301"/>
      <c r="F925" s="299"/>
      <c r="G925" s="302"/>
      <c r="H925" s="299"/>
      <c r="I925" s="301"/>
    </row>
    <row r="926" spans="1:9" ht="15" hidden="1" x14ac:dyDescent="0.25">
      <c r="A926" s="301"/>
      <c r="B926" s="301"/>
      <c r="C926" s="301"/>
      <c r="D926" s="301"/>
      <c r="E926" s="301"/>
      <c r="F926" s="299"/>
      <c r="G926" s="302"/>
      <c r="H926" s="299"/>
      <c r="I926" s="301"/>
    </row>
    <row r="927" spans="1:9" ht="15" hidden="1" x14ac:dyDescent="0.25">
      <c r="A927" s="301"/>
      <c r="B927" s="301"/>
      <c r="C927" s="301"/>
      <c r="D927" s="301"/>
      <c r="E927" s="301"/>
      <c r="F927" s="299"/>
      <c r="G927" s="302"/>
      <c r="H927" s="299"/>
      <c r="I927" s="301"/>
    </row>
    <row r="928" spans="1:9" ht="15" hidden="1" x14ac:dyDescent="0.25">
      <c r="A928" s="301"/>
      <c r="B928" s="301"/>
      <c r="C928" s="301"/>
      <c r="D928" s="301"/>
      <c r="E928" s="301"/>
      <c r="F928" s="299"/>
      <c r="G928" s="302"/>
      <c r="H928" s="299"/>
      <c r="I928" s="301"/>
    </row>
    <row r="929" spans="1:9" ht="15" hidden="1" x14ac:dyDescent="0.25">
      <c r="A929" s="301"/>
      <c r="B929" s="301"/>
      <c r="C929" s="301"/>
      <c r="D929" s="301"/>
      <c r="E929" s="301"/>
      <c r="F929" s="299"/>
      <c r="G929" s="302"/>
      <c r="H929" s="299"/>
      <c r="I929" s="301"/>
    </row>
    <row r="930" spans="1:9" ht="15" hidden="1" x14ac:dyDescent="0.25">
      <c r="A930" s="301"/>
      <c r="B930" s="301"/>
      <c r="C930" s="301"/>
      <c r="D930" s="301"/>
      <c r="E930" s="301"/>
      <c r="F930" s="299"/>
      <c r="G930" s="302"/>
      <c r="H930" s="299"/>
      <c r="I930" s="301"/>
    </row>
    <row r="931" spans="1:9" ht="15" hidden="1" x14ac:dyDescent="0.25">
      <c r="A931" s="301"/>
      <c r="B931" s="301"/>
      <c r="C931" s="301"/>
      <c r="D931" s="301"/>
      <c r="E931" s="301"/>
      <c r="F931" s="299"/>
      <c r="G931" s="302"/>
      <c r="H931" s="299"/>
      <c r="I931" s="301"/>
    </row>
    <row r="932" spans="1:9" ht="15" hidden="1" x14ac:dyDescent="0.25">
      <c r="A932" s="301"/>
      <c r="B932" s="301"/>
      <c r="C932" s="301"/>
      <c r="D932" s="301"/>
      <c r="E932" s="301"/>
      <c r="F932" s="299"/>
      <c r="G932" s="302"/>
      <c r="H932" s="299"/>
      <c r="I932" s="301"/>
    </row>
    <row r="933" spans="1:9" ht="15" hidden="1" x14ac:dyDescent="0.25">
      <c r="A933" s="301"/>
      <c r="B933" s="301"/>
      <c r="C933" s="301"/>
      <c r="D933" s="301"/>
      <c r="E933" s="301"/>
      <c r="F933" s="299"/>
      <c r="G933" s="302"/>
      <c r="H933" s="299"/>
      <c r="I933" s="301"/>
    </row>
    <row r="934" spans="1:9" ht="15" hidden="1" x14ac:dyDescent="0.25">
      <c r="A934" s="301"/>
      <c r="B934" s="301"/>
      <c r="C934" s="301"/>
      <c r="D934" s="301"/>
      <c r="E934" s="301"/>
      <c r="F934" s="299"/>
      <c r="G934" s="302"/>
      <c r="H934" s="299"/>
      <c r="I934" s="301"/>
    </row>
    <row r="935" spans="1:9" ht="15" hidden="1" x14ac:dyDescent="0.25">
      <c r="A935" s="301"/>
      <c r="B935" s="301"/>
      <c r="C935" s="301"/>
      <c r="D935" s="301"/>
      <c r="E935" s="301"/>
      <c r="F935" s="299"/>
      <c r="G935" s="302"/>
      <c r="H935" s="299"/>
      <c r="I935" s="301"/>
    </row>
    <row r="936" spans="1:9" ht="15" hidden="1" x14ac:dyDescent="0.25">
      <c r="A936" s="301"/>
      <c r="B936" s="301"/>
      <c r="C936" s="301"/>
      <c r="D936" s="301"/>
      <c r="E936" s="301"/>
      <c r="F936" s="299"/>
      <c r="G936" s="302"/>
      <c r="H936" s="299"/>
      <c r="I936" s="301"/>
    </row>
    <row r="937" spans="1:9" ht="15" hidden="1" x14ac:dyDescent="0.25">
      <c r="A937" s="301"/>
      <c r="B937" s="301"/>
      <c r="C937" s="301"/>
      <c r="D937" s="301"/>
      <c r="E937" s="301"/>
      <c r="F937" s="299"/>
      <c r="G937" s="302"/>
      <c r="H937" s="299"/>
      <c r="I937" s="301"/>
    </row>
    <row r="938" spans="1:9" ht="15" hidden="1" x14ac:dyDescent="0.25">
      <c r="A938" s="301"/>
      <c r="B938" s="301"/>
      <c r="C938" s="301"/>
      <c r="D938" s="301"/>
      <c r="E938" s="301"/>
      <c r="F938" s="299"/>
      <c r="G938" s="302"/>
      <c r="H938" s="299"/>
      <c r="I938" s="301"/>
    </row>
    <row r="939" spans="1:9" ht="15" hidden="1" x14ac:dyDescent="0.25">
      <c r="A939" s="301"/>
      <c r="B939" s="301"/>
      <c r="C939" s="301"/>
      <c r="D939" s="301"/>
      <c r="E939" s="301"/>
      <c r="F939" s="299"/>
      <c r="G939" s="302"/>
      <c r="H939" s="299"/>
      <c r="I939" s="301"/>
    </row>
    <row r="940" spans="1:9" ht="15" hidden="1" x14ac:dyDescent="0.25">
      <c r="A940" s="301"/>
      <c r="B940" s="301"/>
      <c r="C940" s="301"/>
      <c r="D940" s="301"/>
      <c r="E940" s="301"/>
      <c r="F940" s="299"/>
      <c r="G940" s="302"/>
      <c r="H940" s="299"/>
      <c r="I940" s="301"/>
    </row>
    <row r="941" spans="1:9" ht="15" hidden="1" x14ac:dyDescent="0.25">
      <c r="A941" s="301"/>
      <c r="B941" s="301"/>
      <c r="C941" s="301"/>
      <c r="D941" s="301"/>
      <c r="E941" s="301"/>
      <c r="F941" s="299"/>
      <c r="G941" s="302"/>
      <c r="H941" s="299"/>
      <c r="I941" s="301"/>
    </row>
    <row r="942" spans="1:9" ht="15" hidden="1" x14ac:dyDescent="0.25">
      <c r="A942" s="301"/>
      <c r="B942" s="301"/>
      <c r="C942" s="301"/>
      <c r="D942" s="301"/>
      <c r="E942" s="301"/>
      <c r="F942" s="299"/>
      <c r="G942" s="302"/>
      <c r="H942" s="299"/>
      <c r="I942" s="301"/>
    </row>
    <row r="943" spans="1:9" ht="15" hidden="1" x14ac:dyDescent="0.25">
      <c r="A943" s="301"/>
      <c r="B943" s="301"/>
      <c r="C943" s="301"/>
      <c r="D943" s="301"/>
      <c r="E943" s="301"/>
      <c r="F943" s="299"/>
      <c r="G943" s="302"/>
      <c r="H943" s="299"/>
      <c r="I943" s="301"/>
    </row>
    <row r="944" spans="1:9" ht="15" hidden="1" x14ac:dyDescent="0.25">
      <c r="A944" s="301"/>
      <c r="B944" s="301"/>
      <c r="C944" s="301"/>
      <c r="D944" s="301"/>
      <c r="E944" s="301"/>
      <c r="F944" s="299"/>
      <c r="G944" s="302"/>
      <c r="H944" s="299"/>
      <c r="I944" s="301"/>
    </row>
    <row r="945" spans="1:9" ht="15" hidden="1" x14ac:dyDescent="0.25">
      <c r="A945" s="301"/>
      <c r="B945" s="301"/>
      <c r="C945" s="301"/>
      <c r="D945" s="301"/>
      <c r="E945" s="301"/>
      <c r="F945" s="299"/>
      <c r="G945" s="302"/>
      <c r="H945" s="299"/>
      <c r="I945" s="301"/>
    </row>
    <row r="946" spans="1:9" ht="15" hidden="1" x14ac:dyDescent="0.25">
      <c r="A946" s="301"/>
      <c r="B946" s="301"/>
      <c r="C946" s="301"/>
      <c r="D946" s="301"/>
      <c r="E946" s="301"/>
      <c r="F946" s="299"/>
      <c r="G946" s="302"/>
      <c r="H946" s="299"/>
      <c r="I946" s="301"/>
    </row>
    <row r="947" spans="1:9" ht="15" hidden="1" x14ac:dyDescent="0.25">
      <c r="A947" s="301"/>
      <c r="B947" s="301"/>
      <c r="C947" s="301"/>
      <c r="D947" s="301"/>
      <c r="E947" s="301"/>
      <c r="F947" s="299"/>
      <c r="G947" s="302"/>
      <c r="H947" s="299"/>
      <c r="I947" s="301"/>
    </row>
    <row r="948" spans="1:9" ht="15" hidden="1" x14ac:dyDescent="0.25">
      <c r="A948" s="301"/>
      <c r="B948" s="301"/>
      <c r="C948" s="301"/>
      <c r="D948" s="301"/>
      <c r="E948" s="301"/>
      <c r="F948" s="299"/>
      <c r="G948" s="302"/>
      <c r="H948" s="299"/>
      <c r="I948" s="301"/>
    </row>
    <row r="949" spans="1:9" ht="15" hidden="1" x14ac:dyDescent="0.25">
      <c r="A949" s="301"/>
      <c r="B949" s="301"/>
      <c r="C949" s="301"/>
      <c r="D949" s="301"/>
      <c r="E949" s="301"/>
      <c r="F949" s="299"/>
      <c r="G949" s="302"/>
      <c r="H949" s="299"/>
      <c r="I949" s="301"/>
    </row>
    <row r="950" spans="1:9" ht="15" hidden="1" x14ac:dyDescent="0.25">
      <c r="A950" s="301"/>
      <c r="B950" s="301"/>
      <c r="C950" s="301"/>
      <c r="D950" s="301"/>
      <c r="E950" s="301"/>
      <c r="F950" s="299"/>
      <c r="G950" s="302"/>
      <c r="H950" s="299"/>
      <c r="I950" s="301"/>
    </row>
    <row r="951" spans="1:9" ht="15" hidden="1" x14ac:dyDescent="0.25">
      <c r="A951" s="301"/>
      <c r="B951" s="301"/>
      <c r="C951" s="301"/>
      <c r="D951" s="301"/>
      <c r="E951" s="301"/>
      <c r="F951" s="299"/>
      <c r="G951" s="302"/>
      <c r="H951" s="299"/>
      <c r="I951" s="301"/>
    </row>
    <row r="952" spans="1:9" ht="15" hidden="1" x14ac:dyDescent="0.25">
      <c r="A952" s="301"/>
      <c r="B952" s="301"/>
      <c r="C952" s="301"/>
      <c r="D952" s="301"/>
      <c r="E952" s="301"/>
      <c r="F952" s="299"/>
      <c r="G952" s="302"/>
      <c r="H952" s="299"/>
      <c r="I952" s="301"/>
    </row>
    <row r="953" spans="1:9" ht="15" hidden="1" x14ac:dyDescent="0.25">
      <c r="A953" s="301"/>
      <c r="B953" s="301"/>
      <c r="C953" s="301"/>
      <c r="D953" s="301"/>
      <c r="E953" s="301"/>
      <c r="F953" s="299"/>
      <c r="G953" s="302"/>
      <c r="H953" s="299"/>
      <c r="I953" s="301"/>
    </row>
    <row r="954" spans="1:9" ht="15" hidden="1" x14ac:dyDescent="0.25">
      <c r="A954" s="301"/>
      <c r="B954" s="301"/>
      <c r="C954" s="301"/>
      <c r="D954" s="301"/>
      <c r="E954" s="301"/>
      <c r="F954" s="299"/>
      <c r="G954" s="302"/>
      <c r="H954" s="299"/>
      <c r="I954" s="301"/>
    </row>
    <row r="955" spans="1:9" ht="15" hidden="1" x14ac:dyDescent="0.25">
      <c r="A955" s="301"/>
      <c r="B955" s="301"/>
      <c r="C955" s="301"/>
      <c r="D955" s="301"/>
      <c r="E955" s="301"/>
      <c r="F955" s="299"/>
      <c r="G955" s="302"/>
      <c r="H955" s="299"/>
      <c r="I955" s="301"/>
    </row>
    <row r="956" spans="1:9" ht="15" hidden="1" x14ac:dyDescent="0.25">
      <c r="A956" s="301"/>
      <c r="B956" s="301"/>
      <c r="C956" s="301"/>
      <c r="D956" s="301"/>
      <c r="E956" s="301"/>
      <c r="F956" s="299"/>
      <c r="G956" s="302"/>
      <c r="H956" s="299"/>
      <c r="I956" s="301"/>
    </row>
    <row r="957" spans="1:9" ht="15" hidden="1" x14ac:dyDescent="0.25">
      <c r="A957" s="301"/>
      <c r="B957" s="301"/>
      <c r="C957" s="301"/>
      <c r="D957" s="301"/>
      <c r="E957" s="301"/>
      <c r="F957" s="299"/>
      <c r="G957" s="302"/>
      <c r="H957" s="299"/>
      <c r="I957" s="301"/>
    </row>
    <row r="958" spans="1:9" ht="15" hidden="1" x14ac:dyDescent="0.25">
      <c r="A958" s="301"/>
      <c r="B958" s="301"/>
      <c r="C958" s="301"/>
      <c r="D958" s="301"/>
      <c r="E958" s="301"/>
      <c r="F958" s="299"/>
      <c r="G958" s="302"/>
      <c r="H958" s="299"/>
      <c r="I958" s="301"/>
    </row>
    <row r="959" spans="1:9" ht="15" hidden="1" x14ac:dyDescent="0.25">
      <c r="A959" s="301"/>
      <c r="B959" s="301"/>
      <c r="C959" s="301"/>
      <c r="D959" s="301"/>
      <c r="E959" s="301"/>
      <c r="F959" s="299"/>
      <c r="G959" s="302"/>
      <c r="H959" s="299"/>
      <c r="I959" s="301"/>
    </row>
    <row r="960" spans="1:9" ht="15" hidden="1" x14ac:dyDescent="0.25">
      <c r="A960" s="301"/>
      <c r="B960" s="301"/>
      <c r="C960" s="301"/>
      <c r="D960" s="301"/>
      <c r="E960" s="301"/>
      <c r="F960" s="299"/>
      <c r="G960" s="302"/>
      <c r="H960" s="299"/>
      <c r="I960" s="301"/>
    </row>
    <row r="961" spans="1:9" ht="15" hidden="1" x14ac:dyDescent="0.25">
      <c r="A961" s="301"/>
      <c r="B961" s="301"/>
      <c r="C961" s="301"/>
      <c r="D961" s="301"/>
      <c r="E961" s="301"/>
      <c r="F961" s="299"/>
      <c r="G961" s="302"/>
      <c r="H961" s="299"/>
      <c r="I961" s="301"/>
    </row>
    <row r="962" spans="1:9" ht="15" hidden="1" x14ac:dyDescent="0.25">
      <c r="A962" s="301"/>
      <c r="B962" s="301"/>
      <c r="C962" s="301"/>
      <c r="D962" s="301"/>
      <c r="E962" s="301"/>
      <c r="F962" s="299"/>
      <c r="G962" s="302"/>
      <c r="H962" s="299"/>
      <c r="I962" s="301"/>
    </row>
    <row r="963" spans="1:9" ht="15" hidden="1" x14ac:dyDescent="0.25">
      <c r="A963" s="301"/>
      <c r="B963" s="301"/>
      <c r="C963" s="301"/>
      <c r="D963" s="301"/>
      <c r="E963" s="301"/>
      <c r="F963" s="299"/>
      <c r="G963" s="302"/>
      <c r="H963" s="299"/>
      <c r="I963" s="301"/>
    </row>
    <row r="964" spans="1:9" ht="15" hidden="1" x14ac:dyDescent="0.25">
      <c r="A964" s="301"/>
      <c r="B964" s="301"/>
      <c r="C964" s="301"/>
      <c r="D964" s="301"/>
      <c r="E964" s="301"/>
      <c r="F964" s="299"/>
      <c r="G964" s="302"/>
      <c r="H964" s="299"/>
      <c r="I964" s="301"/>
    </row>
    <row r="965" spans="1:9" ht="15" hidden="1" x14ac:dyDescent="0.25">
      <c r="A965" s="301"/>
      <c r="B965" s="301"/>
      <c r="C965" s="301"/>
      <c r="D965" s="301"/>
      <c r="E965" s="301"/>
      <c r="F965" s="299"/>
      <c r="G965" s="302"/>
      <c r="H965" s="299"/>
      <c r="I965" s="301"/>
    </row>
    <row r="966" spans="1:9" ht="15" hidden="1" x14ac:dyDescent="0.25">
      <c r="A966" s="301"/>
      <c r="B966" s="301"/>
      <c r="C966" s="301"/>
      <c r="D966" s="301"/>
      <c r="E966" s="301"/>
      <c r="F966" s="299"/>
      <c r="G966" s="302"/>
      <c r="H966" s="299"/>
      <c r="I966" s="301"/>
    </row>
    <row r="967" spans="1:9" ht="15" hidden="1" x14ac:dyDescent="0.25">
      <c r="A967" s="301"/>
      <c r="B967" s="301"/>
      <c r="C967" s="301"/>
      <c r="D967" s="301"/>
      <c r="E967" s="301"/>
      <c r="F967" s="299"/>
      <c r="G967" s="302"/>
      <c r="H967" s="299"/>
      <c r="I967" s="301"/>
    </row>
    <row r="968" spans="1:9" ht="15" hidden="1" x14ac:dyDescent="0.25">
      <c r="A968" s="301"/>
      <c r="B968" s="301"/>
      <c r="C968" s="301"/>
      <c r="D968" s="301"/>
      <c r="E968" s="301"/>
      <c r="F968" s="299"/>
      <c r="G968" s="302"/>
      <c r="H968" s="299"/>
      <c r="I968" s="301"/>
    </row>
    <row r="969" spans="1:9" ht="15" hidden="1" x14ac:dyDescent="0.25">
      <c r="A969" s="301"/>
      <c r="B969" s="301"/>
      <c r="C969" s="301"/>
      <c r="D969" s="301"/>
      <c r="E969" s="301"/>
      <c r="F969" s="299"/>
      <c r="G969" s="302"/>
      <c r="H969" s="299"/>
      <c r="I969" s="301"/>
    </row>
    <row r="970" spans="1:9" ht="15" hidden="1" x14ac:dyDescent="0.25">
      <c r="A970" s="301"/>
      <c r="B970" s="301"/>
      <c r="C970" s="301"/>
      <c r="D970" s="301"/>
      <c r="E970" s="301"/>
      <c r="F970" s="299"/>
      <c r="G970" s="302"/>
      <c r="H970" s="299"/>
      <c r="I970" s="301"/>
    </row>
    <row r="971" spans="1:9" ht="15" hidden="1" x14ac:dyDescent="0.25">
      <c r="A971" s="301"/>
      <c r="B971" s="301"/>
      <c r="C971" s="301"/>
      <c r="D971" s="301"/>
      <c r="E971" s="301"/>
      <c r="F971" s="299"/>
      <c r="G971" s="302"/>
      <c r="H971" s="299"/>
      <c r="I971" s="301"/>
    </row>
    <row r="972" spans="1:9" ht="15" hidden="1" x14ac:dyDescent="0.25">
      <c r="A972" s="301"/>
      <c r="B972" s="301"/>
      <c r="C972" s="301"/>
      <c r="D972" s="301"/>
      <c r="E972" s="301"/>
      <c r="F972" s="299"/>
      <c r="G972" s="302"/>
      <c r="H972" s="299"/>
      <c r="I972" s="301"/>
    </row>
    <row r="973" spans="1:9" ht="15" hidden="1" x14ac:dyDescent="0.25">
      <c r="A973" s="301"/>
      <c r="B973" s="301"/>
      <c r="C973" s="301"/>
      <c r="D973" s="301"/>
      <c r="E973" s="301"/>
      <c r="F973" s="299"/>
      <c r="G973" s="302"/>
      <c r="H973" s="299"/>
      <c r="I973" s="301"/>
    </row>
    <row r="974" spans="1:9" ht="15" hidden="1" x14ac:dyDescent="0.25">
      <c r="A974" s="301"/>
      <c r="B974" s="301"/>
      <c r="C974" s="301"/>
      <c r="D974" s="301"/>
      <c r="E974" s="301"/>
      <c r="F974" s="299"/>
      <c r="G974" s="302"/>
      <c r="H974" s="299"/>
      <c r="I974" s="301"/>
    </row>
    <row r="975" spans="1:9" ht="15" hidden="1" x14ac:dyDescent="0.25">
      <c r="A975" s="301"/>
      <c r="B975" s="301"/>
      <c r="C975" s="301"/>
      <c r="D975" s="301"/>
      <c r="E975" s="301"/>
      <c r="F975" s="299"/>
      <c r="G975" s="302"/>
      <c r="H975" s="299"/>
      <c r="I975" s="301"/>
    </row>
    <row r="976" spans="1:9" ht="15" hidden="1" x14ac:dyDescent="0.25">
      <c r="A976" s="301"/>
      <c r="B976" s="301"/>
      <c r="C976" s="301"/>
      <c r="D976" s="301"/>
      <c r="E976" s="301"/>
      <c r="F976" s="299"/>
      <c r="G976" s="302"/>
      <c r="H976" s="299"/>
      <c r="I976" s="301"/>
    </row>
    <row r="977" spans="1:9" ht="15" hidden="1" x14ac:dyDescent="0.25">
      <c r="A977" s="301"/>
      <c r="B977" s="301"/>
      <c r="C977" s="301"/>
      <c r="D977" s="301"/>
      <c r="E977" s="301"/>
      <c r="F977" s="299"/>
      <c r="G977" s="302"/>
      <c r="H977" s="299"/>
      <c r="I977" s="301"/>
    </row>
    <row r="978" spans="1:9" ht="15" hidden="1" x14ac:dyDescent="0.25">
      <c r="A978" s="301"/>
      <c r="B978" s="301"/>
      <c r="C978" s="301"/>
      <c r="D978" s="301"/>
      <c r="E978" s="301"/>
      <c r="F978" s="299"/>
      <c r="G978" s="302"/>
      <c r="H978" s="299"/>
      <c r="I978" s="301"/>
    </row>
    <row r="979" spans="1:9" ht="15" hidden="1" x14ac:dyDescent="0.25">
      <c r="A979" s="301"/>
      <c r="B979" s="301"/>
      <c r="C979" s="301"/>
      <c r="D979" s="301"/>
      <c r="E979" s="301"/>
      <c r="F979" s="299"/>
      <c r="G979" s="302"/>
      <c r="H979" s="299"/>
      <c r="I979" s="301"/>
    </row>
    <row r="980" spans="1:9" ht="15" hidden="1" x14ac:dyDescent="0.25">
      <c r="A980" s="301"/>
      <c r="B980" s="301"/>
      <c r="C980" s="301"/>
      <c r="D980" s="301"/>
      <c r="E980" s="301"/>
      <c r="F980" s="299"/>
      <c r="G980" s="302"/>
      <c r="H980" s="299"/>
      <c r="I980" s="301"/>
    </row>
    <row r="981" spans="1:9" ht="15" hidden="1" x14ac:dyDescent="0.25">
      <c r="A981" s="301"/>
      <c r="B981" s="301"/>
      <c r="C981" s="301"/>
      <c r="D981" s="301"/>
      <c r="E981" s="301"/>
      <c r="F981" s="299"/>
      <c r="G981" s="302"/>
      <c r="H981" s="299"/>
      <c r="I981" s="301"/>
    </row>
    <row r="982" spans="1:9" ht="15" hidden="1" x14ac:dyDescent="0.25">
      <c r="A982" s="301"/>
      <c r="B982" s="301"/>
      <c r="C982" s="301"/>
      <c r="D982" s="301"/>
      <c r="E982" s="301"/>
      <c r="F982" s="299"/>
      <c r="G982" s="302"/>
      <c r="H982" s="299"/>
      <c r="I982" s="301"/>
    </row>
    <row r="983" spans="1:9" ht="15" hidden="1" x14ac:dyDescent="0.25">
      <c r="A983" s="301"/>
      <c r="B983" s="301"/>
      <c r="C983" s="301"/>
      <c r="D983" s="301"/>
      <c r="E983" s="301"/>
      <c r="F983" s="299"/>
      <c r="G983" s="302"/>
      <c r="H983" s="299"/>
      <c r="I983" s="301"/>
    </row>
    <row r="984" spans="1:9" ht="15" hidden="1" x14ac:dyDescent="0.25">
      <c r="A984" s="301"/>
      <c r="B984" s="301"/>
      <c r="C984" s="301"/>
      <c r="D984" s="301"/>
      <c r="E984" s="301"/>
      <c r="F984" s="299"/>
      <c r="G984" s="302"/>
      <c r="H984" s="299"/>
      <c r="I984" s="301"/>
    </row>
    <row r="985" spans="1:9" ht="15" hidden="1" x14ac:dyDescent="0.25">
      <c r="A985" s="301"/>
      <c r="B985" s="301"/>
      <c r="C985" s="301"/>
      <c r="D985" s="301"/>
      <c r="E985" s="301"/>
      <c r="F985" s="299"/>
      <c r="G985" s="302"/>
      <c r="H985" s="299"/>
      <c r="I985" s="301"/>
    </row>
    <row r="986" spans="1:9" ht="15" hidden="1" x14ac:dyDescent="0.25">
      <c r="A986" s="301"/>
      <c r="B986" s="301"/>
      <c r="C986" s="301"/>
      <c r="D986" s="301"/>
      <c r="E986" s="301"/>
      <c r="F986" s="299"/>
      <c r="G986" s="302"/>
      <c r="H986" s="299"/>
      <c r="I986" s="301"/>
    </row>
    <row r="987" spans="1:9" ht="15" hidden="1" x14ac:dyDescent="0.25">
      <c r="A987" s="301"/>
      <c r="B987" s="301"/>
      <c r="C987" s="301"/>
      <c r="D987" s="301"/>
      <c r="E987" s="301"/>
      <c r="F987" s="299"/>
      <c r="G987" s="302"/>
      <c r="H987" s="299"/>
      <c r="I987" s="301"/>
    </row>
    <row r="988" spans="1:9" ht="15" hidden="1" x14ac:dyDescent="0.25">
      <c r="A988" s="301"/>
      <c r="B988" s="301"/>
      <c r="C988" s="301"/>
      <c r="D988" s="301"/>
      <c r="E988" s="301"/>
      <c r="F988" s="299"/>
      <c r="G988" s="302"/>
      <c r="H988" s="299"/>
      <c r="I988" s="301"/>
    </row>
    <row r="989" spans="1:9" ht="15" hidden="1" x14ac:dyDescent="0.25">
      <c r="A989" s="301"/>
      <c r="B989" s="301"/>
      <c r="C989" s="301"/>
      <c r="D989" s="301"/>
      <c r="E989" s="301"/>
      <c r="F989" s="299"/>
      <c r="G989" s="302"/>
      <c r="H989" s="299"/>
      <c r="I989" s="301"/>
    </row>
    <row r="990" spans="1:9" ht="15" hidden="1" x14ac:dyDescent="0.25">
      <c r="A990" s="301"/>
      <c r="B990" s="301"/>
      <c r="C990" s="301"/>
      <c r="D990" s="301"/>
      <c r="E990" s="301"/>
      <c r="F990" s="299"/>
      <c r="G990" s="302"/>
      <c r="H990" s="299"/>
      <c r="I990" s="301"/>
    </row>
    <row r="991" spans="1:9" ht="15" hidden="1" x14ac:dyDescent="0.25">
      <c r="A991" s="301"/>
      <c r="B991" s="301"/>
      <c r="C991" s="301"/>
      <c r="D991" s="301"/>
      <c r="E991" s="301"/>
      <c r="F991" s="299"/>
      <c r="G991" s="302"/>
      <c r="H991" s="299"/>
      <c r="I991" s="301"/>
    </row>
    <row r="992" spans="1:9" ht="15" hidden="1" x14ac:dyDescent="0.25">
      <c r="A992" s="301"/>
      <c r="B992" s="301"/>
      <c r="C992" s="301"/>
      <c r="D992" s="301"/>
      <c r="E992" s="301"/>
      <c r="F992" s="299"/>
      <c r="G992" s="302"/>
      <c r="H992" s="299"/>
      <c r="I992" s="301"/>
    </row>
    <row r="993" spans="1:9" ht="15" hidden="1" x14ac:dyDescent="0.25">
      <c r="A993" s="301"/>
      <c r="B993" s="301"/>
      <c r="C993" s="301"/>
      <c r="D993" s="301"/>
      <c r="E993" s="301"/>
      <c r="F993" s="299"/>
      <c r="G993" s="302"/>
      <c r="H993" s="299"/>
      <c r="I993" s="301"/>
    </row>
    <row r="994" spans="1:9" ht="15" hidden="1" x14ac:dyDescent="0.25">
      <c r="A994" s="301"/>
      <c r="B994" s="301"/>
      <c r="C994" s="301"/>
      <c r="D994" s="301"/>
      <c r="E994" s="301"/>
      <c r="F994" s="299"/>
      <c r="G994" s="302"/>
      <c r="H994" s="299"/>
      <c r="I994" s="301"/>
    </row>
    <row r="995" spans="1:9" ht="15" hidden="1" x14ac:dyDescent="0.25">
      <c r="A995" s="301"/>
      <c r="B995" s="301"/>
      <c r="C995" s="301"/>
      <c r="D995" s="301"/>
      <c r="E995" s="301"/>
      <c r="F995" s="299"/>
      <c r="G995" s="302"/>
      <c r="H995" s="299"/>
      <c r="I995" s="301"/>
    </row>
    <row r="996" spans="1:9" ht="15" hidden="1" x14ac:dyDescent="0.25">
      <c r="A996" s="301"/>
      <c r="B996" s="301"/>
      <c r="C996" s="301"/>
      <c r="D996" s="301"/>
      <c r="E996" s="301"/>
      <c r="F996" s="299"/>
      <c r="G996" s="302"/>
      <c r="H996" s="299"/>
      <c r="I996" s="301"/>
    </row>
    <row r="997" spans="1:9" ht="15" hidden="1" x14ac:dyDescent="0.25">
      <c r="A997" s="301"/>
      <c r="B997" s="301"/>
      <c r="C997" s="301"/>
      <c r="D997" s="301"/>
      <c r="E997" s="301"/>
      <c r="F997" s="299"/>
      <c r="G997" s="302"/>
      <c r="H997" s="299"/>
      <c r="I997" s="301"/>
    </row>
    <row r="998" spans="1:9" ht="15" hidden="1" x14ac:dyDescent="0.25">
      <c r="A998" s="301"/>
      <c r="B998" s="301"/>
      <c r="C998" s="301"/>
      <c r="D998" s="301"/>
      <c r="E998" s="301"/>
      <c r="F998" s="299"/>
      <c r="G998" s="302"/>
      <c r="H998" s="299"/>
      <c r="I998" s="301"/>
    </row>
    <row r="999" spans="1:9" ht="15" hidden="1" x14ac:dyDescent="0.25">
      <c r="A999" s="301"/>
      <c r="B999" s="301"/>
      <c r="C999" s="301"/>
      <c r="D999" s="301"/>
      <c r="E999" s="301"/>
      <c r="F999" s="299"/>
      <c r="G999" s="302"/>
      <c r="H999" s="299"/>
      <c r="I999" s="301"/>
    </row>
    <row r="1000" spans="1:9" ht="15" hidden="1" x14ac:dyDescent="0.25">
      <c r="A1000" s="301"/>
      <c r="B1000" s="301"/>
      <c r="C1000" s="301"/>
      <c r="D1000" s="301"/>
      <c r="E1000" s="301"/>
      <c r="F1000" s="299"/>
      <c r="G1000" s="302"/>
      <c r="H1000" s="299"/>
      <c r="I1000" s="301"/>
    </row>
    <row r="1001" spans="1:9" ht="15" hidden="1" x14ac:dyDescent="0.25">
      <c r="A1001" s="301"/>
      <c r="B1001" s="301"/>
      <c r="C1001" s="301"/>
      <c r="D1001" s="301"/>
      <c r="E1001" s="301"/>
      <c r="F1001" s="299"/>
      <c r="G1001" s="302"/>
      <c r="H1001" s="299"/>
      <c r="I1001" s="301"/>
    </row>
    <row r="1002" spans="1:9" ht="15" hidden="1" x14ac:dyDescent="0.25">
      <c r="A1002" s="301"/>
      <c r="B1002" s="301"/>
      <c r="C1002" s="301"/>
      <c r="D1002" s="301"/>
      <c r="E1002" s="301"/>
      <c r="F1002" s="299"/>
      <c r="G1002" s="302"/>
      <c r="H1002" s="299"/>
      <c r="I1002" s="301"/>
    </row>
    <row r="1003" spans="1:9" ht="15" hidden="1" x14ac:dyDescent="0.25">
      <c r="A1003" s="301"/>
      <c r="B1003" s="301"/>
      <c r="C1003" s="301"/>
      <c r="D1003" s="301"/>
      <c r="E1003" s="301"/>
      <c r="F1003" s="299"/>
      <c r="G1003" s="302"/>
      <c r="H1003" s="299"/>
      <c r="I1003" s="301"/>
    </row>
    <row r="1004" spans="1:9" ht="15" hidden="1" x14ac:dyDescent="0.25">
      <c r="A1004" s="301"/>
      <c r="B1004" s="301"/>
      <c r="C1004" s="301"/>
      <c r="D1004" s="301"/>
      <c r="E1004" s="301"/>
      <c r="F1004" s="299"/>
      <c r="G1004" s="302"/>
      <c r="H1004" s="299"/>
      <c r="I1004" s="301"/>
    </row>
    <row r="1005" spans="1:9" ht="15" hidden="1" x14ac:dyDescent="0.25">
      <c r="A1005" s="301"/>
      <c r="B1005" s="301"/>
      <c r="C1005" s="301"/>
      <c r="D1005" s="301"/>
      <c r="E1005" s="301"/>
      <c r="F1005" s="299"/>
      <c r="G1005" s="302"/>
      <c r="H1005" s="299"/>
      <c r="I1005" s="301"/>
    </row>
    <row r="1006" spans="1:9" ht="15" hidden="1" x14ac:dyDescent="0.25">
      <c r="A1006" s="301"/>
      <c r="B1006" s="301"/>
      <c r="C1006" s="301"/>
      <c r="D1006" s="301"/>
      <c r="E1006" s="301"/>
      <c r="F1006" s="299"/>
      <c r="G1006" s="302"/>
      <c r="H1006" s="299"/>
      <c r="I1006" s="301"/>
    </row>
    <row r="1007" spans="1:9" ht="15" hidden="1" x14ac:dyDescent="0.25">
      <c r="A1007" s="301"/>
      <c r="B1007" s="301"/>
      <c r="C1007" s="301"/>
      <c r="D1007" s="301"/>
      <c r="E1007" s="301"/>
      <c r="F1007" s="299"/>
      <c r="G1007" s="302"/>
      <c r="H1007" s="299"/>
      <c r="I1007" s="301"/>
    </row>
    <row r="1008" spans="1:9" ht="15" hidden="1" x14ac:dyDescent="0.25">
      <c r="A1008" s="301"/>
      <c r="B1008" s="301"/>
      <c r="C1008" s="301"/>
      <c r="D1008" s="301"/>
      <c r="E1008" s="301"/>
      <c r="F1008" s="299"/>
      <c r="G1008" s="302"/>
      <c r="H1008" s="299"/>
      <c r="I1008" s="301"/>
    </row>
    <row r="1009" spans="1:9" ht="15" hidden="1" x14ac:dyDescent="0.25">
      <c r="A1009" s="301"/>
      <c r="B1009" s="301"/>
      <c r="C1009" s="301"/>
      <c r="D1009" s="301"/>
      <c r="E1009" s="301"/>
      <c r="F1009" s="299"/>
      <c r="G1009" s="302"/>
      <c r="H1009" s="299"/>
      <c r="I1009" s="301"/>
    </row>
    <row r="1010" spans="1:9" ht="15" hidden="1" x14ac:dyDescent="0.25">
      <c r="A1010" s="301"/>
      <c r="B1010" s="301"/>
      <c r="C1010" s="301"/>
      <c r="D1010" s="301"/>
      <c r="E1010" s="301"/>
      <c r="F1010" s="299"/>
      <c r="G1010" s="302"/>
      <c r="H1010" s="299"/>
      <c r="I1010" s="301"/>
    </row>
    <row r="1011" spans="1:9" ht="15" hidden="1" x14ac:dyDescent="0.25">
      <c r="A1011" s="301"/>
      <c r="B1011" s="301"/>
      <c r="C1011" s="301"/>
      <c r="D1011" s="301"/>
      <c r="E1011" s="301"/>
      <c r="F1011" s="299"/>
      <c r="G1011" s="302"/>
      <c r="H1011" s="299"/>
      <c r="I1011" s="301"/>
    </row>
    <row r="1012" spans="1:9" ht="15" hidden="1" x14ac:dyDescent="0.25">
      <c r="A1012" s="301"/>
      <c r="B1012" s="301"/>
      <c r="C1012" s="301"/>
      <c r="D1012" s="301"/>
      <c r="E1012" s="301"/>
      <c r="F1012" s="299"/>
      <c r="G1012" s="302"/>
      <c r="H1012" s="299"/>
      <c r="I1012" s="301"/>
    </row>
    <row r="1013" spans="1:9" ht="15" hidden="1" x14ac:dyDescent="0.25">
      <c r="A1013" s="301"/>
      <c r="B1013" s="301"/>
      <c r="C1013" s="301"/>
      <c r="D1013" s="301"/>
      <c r="E1013" s="301"/>
      <c r="F1013" s="299"/>
      <c r="G1013" s="302"/>
      <c r="H1013" s="299"/>
      <c r="I1013" s="301"/>
    </row>
    <row r="1014" spans="1:9" ht="15" hidden="1" x14ac:dyDescent="0.25">
      <c r="A1014" s="301"/>
      <c r="B1014" s="301"/>
      <c r="C1014" s="301"/>
      <c r="D1014" s="301"/>
      <c r="E1014" s="301"/>
      <c r="F1014" s="299"/>
      <c r="G1014" s="302"/>
      <c r="H1014" s="299"/>
      <c r="I1014" s="301"/>
    </row>
    <row r="1015" spans="1:9" ht="15" hidden="1" x14ac:dyDescent="0.25">
      <c r="A1015" s="301"/>
      <c r="B1015" s="301"/>
      <c r="C1015" s="301"/>
      <c r="D1015" s="301"/>
      <c r="E1015" s="301"/>
      <c r="F1015" s="299"/>
      <c r="G1015" s="302"/>
      <c r="H1015" s="299"/>
      <c r="I1015" s="301"/>
    </row>
    <row r="1016" spans="1:9" ht="15" hidden="1" x14ac:dyDescent="0.25">
      <c r="A1016" s="301"/>
      <c r="B1016" s="301"/>
      <c r="C1016" s="301"/>
      <c r="D1016" s="301"/>
      <c r="E1016" s="301"/>
      <c r="F1016" s="299"/>
      <c r="G1016" s="302"/>
      <c r="H1016" s="299"/>
      <c r="I1016" s="301"/>
    </row>
    <row r="1017" spans="1:9" ht="15" hidden="1" x14ac:dyDescent="0.25">
      <c r="A1017" s="301"/>
      <c r="B1017" s="301"/>
      <c r="C1017" s="301"/>
      <c r="D1017" s="301"/>
      <c r="E1017" s="301"/>
      <c r="F1017" s="299"/>
      <c r="G1017" s="302"/>
      <c r="H1017" s="299"/>
      <c r="I1017" s="301"/>
    </row>
    <row r="1018" spans="1:9" ht="15" hidden="1" x14ac:dyDescent="0.25">
      <c r="A1018" s="301"/>
      <c r="B1018" s="301"/>
      <c r="C1018" s="301"/>
      <c r="D1018" s="301"/>
      <c r="E1018" s="301"/>
      <c r="F1018" s="299"/>
      <c r="G1018" s="302"/>
      <c r="H1018" s="299"/>
      <c r="I1018" s="301"/>
    </row>
    <row r="1019" spans="1:9" ht="15" hidden="1" x14ac:dyDescent="0.25">
      <c r="A1019" s="301"/>
      <c r="B1019" s="301"/>
      <c r="C1019" s="301"/>
      <c r="D1019" s="301"/>
      <c r="E1019" s="301"/>
      <c r="F1019" s="299"/>
      <c r="G1019" s="302"/>
      <c r="H1019" s="299"/>
      <c r="I1019" s="301"/>
    </row>
    <row r="1020" spans="1:9" ht="15" hidden="1" x14ac:dyDescent="0.25">
      <c r="A1020" s="301"/>
      <c r="B1020" s="301"/>
      <c r="C1020" s="301"/>
      <c r="D1020" s="301"/>
      <c r="E1020" s="301"/>
      <c r="F1020" s="299"/>
      <c r="G1020" s="302"/>
      <c r="H1020" s="299"/>
      <c r="I1020" s="301"/>
    </row>
    <row r="1021" spans="1:9" ht="15" hidden="1" x14ac:dyDescent="0.25">
      <c r="A1021" s="301"/>
      <c r="B1021" s="301"/>
      <c r="C1021" s="301"/>
      <c r="D1021" s="301"/>
      <c r="E1021" s="301"/>
      <c r="F1021" s="299"/>
      <c r="G1021" s="302"/>
      <c r="H1021" s="299"/>
      <c r="I1021" s="301"/>
    </row>
    <row r="1022" spans="1:9" ht="15" hidden="1" x14ac:dyDescent="0.25">
      <c r="A1022" s="301"/>
      <c r="B1022" s="301"/>
      <c r="C1022" s="301"/>
      <c r="D1022" s="301"/>
      <c r="E1022" s="301"/>
      <c r="F1022" s="299"/>
      <c r="G1022" s="302"/>
      <c r="H1022" s="299"/>
      <c r="I1022" s="301"/>
    </row>
    <row r="1023" spans="1:9" ht="15" hidden="1" x14ac:dyDescent="0.25">
      <c r="A1023" s="301"/>
      <c r="B1023" s="301"/>
      <c r="C1023" s="301"/>
      <c r="D1023" s="301"/>
      <c r="E1023" s="301"/>
      <c r="F1023" s="299"/>
      <c r="G1023" s="302"/>
      <c r="H1023" s="299"/>
      <c r="I1023" s="301"/>
    </row>
    <row r="1024" spans="1:9" ht="15" hidden="1" x14ac:dyDescent="0.25">
      <c r="A1024" s="301"/>
      <c r="B1024" s="301"/>
      <c r="C1024" s="301"/>
      <c r="D1024" s="301"/>
      <c r="E1024" s="301"/>
      <c r="F1024" s="299"/>
      <c r="G1024" s="302"/>
      <c r="H1024" s="299"/>
      <c r="I1024" s="301"/>
    </row>
    <row r="1025" spans="1:9" ht="15" hidden="1" x14ac:dyDescent="0.25">
      <c r="A1025" s="301"/>
      <c r="B1025" s="301"/>
      <c r="C1025" s="301"/>
      <c r="D1025" s="301"/>
      <c r="E1025" s="301"/>
      <c r="F1025" s="299"/>
      <c r="G1025" s="302"/>
      <c r="H1025" s="299"/>
      <c r="I1025" s="301"/>
    </row>
    <row r="1026" spans="1:9" ht="15" hidden="1" x14ac:dyDescent="0.25">
      <c r="A1026" s="301"/>
      <c r="B1026" s="301"/>
      <c r="C1026" s="301"/>
      <c r="D1026" s="301"/>
      <c r="E1026" s="301"/>
      <c r="F1026" s="299"/>
      <c r="G1026" s="302"/>
      <c r="H1026" s="299"/>
      <c r="I1026" s="301"/>
    </row>
    <row r="1027" spans="1:9" ht="15" hidden="1" x14ac:dyDescent="0.25">
      <c r="A1027" s="301"/>
      <c r="B1027" s="301"/>
      <c r="C1027" s="301"/>
      <c r="D1027" s="301"/>
      <c r="E1027" s="301"/>
      <c r="F1027" s="299"/>
      <c r="G1027" s="302"/>
      <c r="H1027" s="299"/>
      <c r="I1027" s="301"/>
    </row>
    <row r="1028" spans="1:9" ht="15" hidden="1" x14ac:dyDescent="0.25">
      <c r="A1028" s="301"/>
      <c r="B1028" s="301"/>
      <c r="C1028" s="301"/>
      <c r="D1028" s="301"/>
      <c r="E1028" s="301"/>
      <c r="F1028" s="299"/>
      <c r="G1028" s="302"/>
      <c r="H1028" s="299"/>
      <c r="I1028" s="301"/>
    </row>
    <row r="1029" spans="1:9" ht="15" hidden="1" x14ac:dyDescent="0.25">
      <c r="A1029" s="301"/>
      <c r="B1029" s="301"/>
      <c r="C1029" s="301"/>
      <c r="D1029" s="301"/>
      <c r="E1029" s="301"/>
      <c r="F1029" s="299"/>
      <c r="G1029" s="302"/>
      <c r="H1029" s="299"/>
      <c r="I1029" s="301"/>
    </row>
    <row r="1030" spans="1:9" ht="15" hidden="1" x14ac:dyDescent="0.25">
      <c r="A1030" s="301"/>
      <c r="B1030" s="301"/>
      <c r="C1030" s="301"/>
      <c r="D1030" s="301"/>
      <c r="E1030" s="301"/>
      <c r="F1030" s="299"/>
      <c r="G1030" s="302"/>
      <c r="H1030" s="299"/>
      <c r="I1030" s="301"/>
    </row>
    <row r="1031" spans="1:9" ht="15" hidden="1" x14ac:dyDescent="0.25">
      <c r="A1031" s="301"/>
      <c r="B1031" s="301"/>
      <c r="C1031" s="301"/>
      <c r="D1031" s="301"/>
      <c r="E1031" s="301"/>
      <c r="F1031" s="299"/>
      <c r="G1031" s="302"/>
      <c r="H1031" s="299"/>
      <c r="I1031" s="301"/>
    </row>
    <row r="1032" spans="1:9" ht="15" hidden="1" x14ac:dyDescent="0.25">
      <c r="A1032" s="301"/>
      <c r="B1032" s="301"/>
      <c r="C1032" s="301"/>
      <c r="D1032" s="301"/>
      <c r="E1032" s="301"/>
      <c r="F1032" s="299"/>
      <c r="G1032" s="302"/>
      <c r="H1032" s="299"/>
      <c r="I1032" s="301"/>
    </row>
    <row r="1033" spans="1:9" ht="15" hidden="1" x14ac:dyDescent="0.25">
      <c r="A1033" s="301"/>
      <c r="B1033" s="301"/>
      <c r="C1033" s="301"/>
      <c r="D1033" s="301"/>
      <c r="E1033" s="301"/>
      <c r="F1033" s="299"/>
      <c r="G1033" s="302"/>
      <c r="H1033" s="299"/>
      <c r="I1033" s="301"/>
    </row>
    <row r="1034" spans="1:9" ht="15" hidden="1" x14ac:dyDescent="0.25">
      <c r="A1034" s="301"/>
      <c r="B1034" s="301"/>
      <c r="C1034" s="301"/>
      <c r="D1034" s="301"/>
      <c r="E1034" s="301"/>
      <c r="F1034" s="299"/>
      <c r="G1034" s="302"/>
      <c r="H1034" s="299"/>
      <c r="I1034" s="301"/>
    </row>
    <row r="1035" spans="1:9" ht="15" hidden="1" x14ac:dyDescent="0.25">
      <c r="A1035" s="301"/>
      <c r="B1035" s="301"/>
      <c r="C1035" s="301"/>
      <c r="D1035" s="301"/>
      <c r="E1035" s="301"/>
      <c r="F1035" s="299"/>
      <c r="G1035" s="302"/>
      <c r="H1035" s="299"/>
      <c r="I1035" s="301"/>
    </row>
    <row r="1036" spans="1:9" ht="15" hidden="1" x14ac:dyDescent="0.25">
      <c r="A1036" s="301"/>
      <c r="B1036" s="301"/>
      <c r="C1036" s="301"/>
      <c r="D1036" s="301"/>
      <c r="E1036" s="301"/>
      <c r="F1036" s="299"/>
      <c r="G1036" s="302"/>
      <c r="H1036" s="299"/>
      <c r="I1036" s="301"/>
    </row>
    <row r="1037" spans="1:9" ht="15" hidden="1" x14ac:dyDescent="0.25">
      <c r="A1037" s="301"/>
      <c r="B1037" s="301"/>
      <c r="C1037" s="301"/>
      <c r="D1037" s="301"/>
      <c r="E1037" s="301"/>
      <c r="F1037" s="299"/>
      <c r="G1037" s="302"/>
      <c r="H1037" s="299"/>
      <c r="I1037" s="301"/>
    </row>
    <row r="1038" spans="1:9" ht="15" hidden="1" x14ac:dyDescent="0.25">
      <c r="A1038" s="301"/>
      <c r="B1038" s="301"/>
      <c r="C1038" s="301"/>
      <c r="D1038" s="301"/>
      <c r="E1038" s="301"/>
      <c r="F1038" s="299"/>
      <c r="G1038" s="302"/>
      <c r="H1038" s="299"/>
      <c r="I1038" s="301"/>
    </row>
    <row r="1039" spans="1:9" ht="15" hidden="1" x14ac:dyDescent="0.25">
      <c r="A1039" s="301"/>
      <c r="B1039" s="301"/>
      <c r="C1039" s="301"/>
      <c r="D1039" s="301"/>
      <c r="E1039" s="301"/>
      <c r="F1039" s="299"/>
      <c r="G1039" s="302"/>
      <c r="H1039" s="299"/>
      <c r="I1039" s="301"/>
    </row>
    <row r="1040" spans="1:9" ht="15" hidden="1" x14ac:dyDescent="0.25">
      <c r="A1040" s="301"/>
      <c r="B1040" s="301"/>
      <c r="C1040" s="301"/>
      <c r="D1040" s="301"/>
      <c r="E1040" s="301"/>
      <c r="F1040" s="299"/>
      <c r="G1040" s="302"/>
      <c r="H1040" s="299"/>
      <c r="I1040" s="301"/>
    </row>
    <row r="1041" spans="1:9" ht="15" hidden="1" x14ac:dyDescent="0.25">
      <c r="A1041" s="301"/>
      <c r="B1041" s="301"/>
      <c r="C1041" s="301"/>
      <c r="D1041" s="301"/>
      <c r="E1041" s="301"/>
      <c r="F1041" s="299"/>
      <c r="G1041" s="302"/>
      <c r="H1041" s="299"/>
      <c r="I1041" s="301"/>
    </row>
    <row r="1042" spans="1:9" ht="15" hidden="1" x14ac:dyDescent="0.25">
      <c r="A1042" s="301"/>
      <c r="B1042" s="301"/>
      <c r="C1042" s="301"/>
      <c r="D1042" s="301"/>
      <c r="E1042" s="301"/>
      <c r="F1042" s="299"/>
      <c r="G1042" s="302"/>
      <c r="H1042" s="299"/>
      <c r="I1042" s="301"/>
    </row>
    <row r="1043" spans="1:9" ht="15" hidden="1" x14ac:dyDescent="0.25">
      <c r="A1043" s="301"/>
      <c r="B1043" s="301"/>
      <c r="C1043" s="301"/>
      <c r="D1043" s="301"/>
      <c r="E1043" s="301"/>
      <c r="F1043" s="299"/>
      <c r="G1043" s="302"/>
      <c r="H1043" s="299"/>
      <c r="I1043" s="301"/>
    </row>
    <row r="1044" spans="1:9" ht="15" hidden="1" x14ac:dyDescent="0.25">
      <c r="A1044" s="301"/>
      <c r="B1044" s="301"/>
      <c r="C1044" s="301"/>
      <c r="D1044" s="301"/>
      <c r="E1044" s="301"/>
      <c r="F1044" s="299"/>
      <c r="G1044" s="302"/>
      <c r="H1044" s="299"/>
      <c r="I1044" s="301"/>
    </row>
    <row r="1045" spans="1:9" ht="15" hidden="1" x14ac:dyDescent="0.25">
      <c r="A1045" s="301"/>
      <c r="B1045" s="301"/>
      <c r="C1045" s="301"/>
      <c r="D1045" s="301"/>
      <c r="E1045" s="301"/>
      <c r="F1045" s="299"/>
      <c r="G1045" s="302"/>
      <c r="H1045" s="299"/>
      <c r="I1045" s="301"/>
    </row>
    <row r="1046" spans="1:9" ht="15" hidden="1" x14ac:dyDescent="0.25">
      <c r="A1046" s="301"/>
      <c r="B1046" s="301"/>
      <c r="C1046" s="301"/>
      <c r="D1046" s="301"/>
      <c r="E1046" s="301"/>
      <c r="F1046" s="299"/>
      <c r="G1046" s="302"/>
      <c r="H1046" s="299"/>
      <c r="I1046" s="301"/>
    </row>
    <row r="1047" spans="1:9" ht="15" hidden="1" x14ac:dyDescent="0.25">
      <c r="A1047" s="301"/>
      <c r="B1047" s="301"/>
      <c r="C1047" s="301"/>
      <c r="D1047" s="301"/>
      <c r="E1047" s="301"/>
      <c r="F1047" s="299"/>
      <c r="G1047" s="302"/>
      <c r="H1047" s="299"/>
      <c r="I1047" s="301"/>
    </row>
    <row r="1048" spans="1:9" ht="15" hidden="1" x14ac:dyDescent="0.25">
      <c r="A1048" s="301"/>
      <c r="B1048" s="301"/>
      <c r="C1048" s="301"/>
      <c r="D1048" s="301"/>
      <c r="E1048" s="301"/>
      <c r="F1048" s="299"/>
      <c r="G1048" s="302"/>
      <c r="H1048" s="299"/>
      <c r="I1048" s="301"/>
    </row>
    <row r="1049" spans="1:9" ht="15" hidden="1" x14ac:dyDescent="0.25">
      <c r="A1049" s="301"/>
      <c r="B1049" s="301"/>
      <c r="C1049" s="301"/>
      <c r="D1049" s="301"/>
      <c r="E1049" s="301"/>
      <c r="F1049" s="299"/>
      <c r="G1049" s="302"/>
      <c r="H1049" s="299"/>
      <c r="I1049" s="301"/>
    </row>
    <row r="1050" spans="1:9" ht="15" hidden="1" x14ac:dyDescent="0.25">
      <c r="A1050" s="301"/>
      <c r="B1050" s="301"/>
      <c r="C1050" s="301"/>
      <c r="D1050" s="301"/>
      <c r="E1050" s="301"/>
      <c r="F1050" s="299"/>
      <c r="G1050" s="302"/>
      <c r="H1050" s="299"/>
      <c r="I1050" s="301"/>
    </row>
    <row r="1051" spans="1:9" ht="15" hidden="1" x14ac:dyDescent="0.25">
      <c r="A1051" s="301"/>
      <c r="B1051" s="301"/>
      <c r="C1051" s="301"/>
      <c r="D1051" s="301"/>
      <c r="E1051" s="301"/>
      <c r="F1051" s="299"/>
      <c r="G1051" s="302"/>
      <c r="H1051" s="299"/>
      <c r="I1051" s="301"/>
    </row>
    <row r="1052" spans="1:9" ht="15" hidden="1" x14ac:dyDescent="0.25">
      <c r="A1052" s="301"/>
      <c r="B1052" s="301"/>
      <c r="C1052" s="301"/>
      <c r="D1052" s="301"/>
      <c r="E1052" s="301"/>
      <c r="F1052" s="299"/>
      <c r="G1052" s="302"/>
      <c r="H1052" s="299"/>
      <c r="I1052" s="301"/>
    </row>
    <row r="1053" spans="1:9" ht="15" hidden="1" x14ac:dyDescent="0.25">
      <c r="A1053" s="301"/>
      <c r="B1053" s="301"/>
      <c r="C1053" s="301"/>
      <c r="D1053" s="301"/>
      <c r="E1053" s="301"/>
      <c r="F1053" s="299"/>
      <c r="G1053" s="302"/>
      <c r="H1053" s="299"/>
      <c r="I1053" s="301"/>
    </row>
    <row r="1054" spans="1:9" ht="15" hidden="1" x14ac:dyDescent="0.25">
      <c r="A1054" s="301"/>
      <c r="B1054" s="301"/>
      <c r="C1054" s="301"/>
      <c r="D1054" s="301"/>
      <c r="E1054" s="301"/>
      <c r="F1054" s="299"/>
      <c r="G1054" s="302"/>
      <c r="H1054" s="299"/>
      <c r="I1054" s="301"/>
    </row>
    <row r="1055" spans="1:9" ht="15" hidden="1" x14ac:dyDescent="0.25">
      <c r="A1055" s="301"/>
      <c r="B1055" s="301"/>
      <c r="C1055" s="301"/>
      <c r="D1055" s="301"/>
      <c r="E1055" s="301"/>
      <c r="F1055" s="299"/>
      <c r="G1055" s="302"/>
      <c r="H1055" s="299"/>
      <c r="I1055" s="301"/>
    </row>
    <row r="1056" spans="1:9" ht="15" hidden="1" x14ac:dyDescent="0.25">
      <c r="A1056" s="301"/>
      <c r="B1056" s="301"/>
      <c r="C1056" s="301"/>
      <c r="D1056" s="301"/>
      <c r="E1056" s="301"/>
      <c r="F1056" s="299"/>
      <c r="G1056" s="302"/>
      <c r="H1056" s="299"/>
      <c r="I1056" s="301"/>
    </row>
    <row r="1057" spans="1:9" ht="15" hidden="1" x14ac:dyDescent="0.25">
      <c r="A1057" s="301"/>
      <c r="B1057" s="301"/>
      <c r="C1057" s="301"/>
      <c r="D1057" s="301"/>
      <c r="E1057" s="301"/>
      <c r="F1057" s="299"/>
      <c r="G1057" s="302"/>
      <c r="H1057" s="299"/>
      <c r="I1057" s="301"/>
    </row>
    <row r="1058" spans="1:9" ht="15" hidden="1" x14ac:dyDescent="0.25">
      <c r="A1058" s="301"/>
      <c r="B1058" s="301"/>
      <c r="C1058" s="301"/>
      <c r="D1058" s="301"/>
      <c r="E1058" s="301"/>
      <c r="F1058" s="299"/>
      <c r="G1058" s="302"/>
      <c r="H1058" s="299"/>
      <c r="I1058" s="301"/>
    </row>
    <row r="1059" spans="1:9" ht="15" hidden="1" x14ac:dyDescent="0.25">
      <c r="A1059" s="301"/>
      <c r="B1059" s="301"/>
      <c r="C1059" s="301"/>
      <c r="D1059" s="301"/>
      <c r="E1059" s="301"/>
      <c r="F1059" s="299"/>
      <c r="G1059" s="302"/>
      <c r="H1059" s="299"/>
      <c r="I1059" s="301"/>
    </row>
    <row r="1060" spans="1:9" ht="15" hidden="1" x14ac:dyDescent="0.25">
      <c r="A1060" s="301"/>
      <c r="B1060" s="301"/>
      <c r="C1060" s="301"/>
      <c r="D1060" s="301"/>
      <c r="E1060" s="301"/>
      <c r="F1060" s="299"/>
      <c r="G1060" s="302"/>
      <c r="H1060" s="299"/>
      <c r="I1060" s="301"/>
    </row>
    <row r="1061" spans="1:9" ht="15" hidden="1" x14ac:dyDescent="0.25">
      <c r="A1061" s="301"/>
      <c r="B1061" s="301"/>
      <c r="C1061" s="301"/>
      <c r="D1061" s="301"/>
      <c r="E1061" s="301"/>
      <c r="F1061" s="299"/>
      <c r="G1061" s="302"/>
      <c r="H1061" s="299"/>
      <c r="I1061" s="301"/>
    </row>
    <row r="1062" spans="1:9" ht="15" hidden="1" x14ac:dyDescent="0.25">
      <c r="A1062" s="301"/>
      <c r="B1062" s="301"/>
      <c r="C1062" s="301"/>
      <c r="D1062" s="301"/>
      <c r="E1062" s="301"/>
      <c r="F1062" s="299"/>
      <c r="G1062" s="302"/>
      <c r="H1062" s="299"/>
      <c r="I1062" s="301"/>
    </row>
    <row r="1063" spans="1:9" ht="15" hidden="1" x14ac:dyDescent="0.25">
      <c r="A1063" s="301"/>
      <c r="B1063" s="301"/>
      <c r="C1063" s="301"/>
      <c r="D1063" s="301"/>
      <c r="E1063" s="301"/>
      <c r="F1063" s="299"/>
      <c r="G1063" s="302"/>
      <c r="H1063" s="299"/>
      <c r="I1063" s="301"/>
    </row>
    <row r="1064" spans="1:9" ht="15" hidden="1" x14ac:dyDescent="0.25">
      <c r="A1064" s="301"/>
      <c r="B1064" s="301"/>
      <c r="C1064" s="301"/>
      <c r="D1064" s="301"/>
      <c r="E1064" s="301"/>
      <c r="F1064" s="299"/>
      <c r="G1064" s="302"/>
      <c r="H1064" s="299"/>
      <c r="I1064" s="301"/>
    </row>
    <row r="1065" spans="1:9" ht="15" hidden="1" x14ac:dyDescent="0.25">
      <c r="A1065" s="301"/>
      <c r="B1065" s="301"/>
      <c r="C1065" s="301"/>
      <c r="D1065" s="301"/>
      <c r="E1065" s="301"/>
      <c r="F1065" s="299"/>
      <c r="G1065" s="302"/>
      <c r="H1065" s="299"/>
      <c r="I1065" s="301"/>
    </row>
    <row r="1066" spans="1:9" ht="15" hidden="1" x14ac:dyDescent="0.25">
      <c r="A1066" s="301"/>
      <c r="B1066" s="301"/>
      <c r="C1066" s="301"/>
      <c r="D1066" s="301"/>
      <c r="E1066" s="301"/>
      <c r="F1066" s="299"/>
      <c r="G1066" s="302"/>
      <c r="H1066" s="299"/>
      <c r="I1066" s="301"/>
    </row>
    <row r="1067" spans="1:9" ht="15" hidden="1" x14ac:dyDescent="0.25">
      <c r="A1067" s="301"/>
      <c r="B1067" s="301"/>
      <c r="C1067" s="301"/>
      <c r="D1067" s="301"/>
      <c r="E1067" s="301"/>
      <c r="F1067" s="299"/>
      <c r="G1067" s="302"/>
      <c r="H1067" s="299"/>
      <c r="I1067" s="301"/>
    </row>
    <row r="1068" spans="1:9" ht="15" hidden="1" x14ac:dyDescent="0.25">
      <c r="A1068" s="301"/>
      <c r="B1068" s="301"/>
      <c r="C1068" s="301"/>
      <c r="D1068" s="301"/>
      <c r="E1068" s="301"/>
      <c r="F1068" s="299"/>
      <c r="G1068" s="302"/>
      <c r="H1068" s="299"/>
      <c r="I1068" s="301"/>
    </row>
    <row r="1069" spans="1:9" ht="15" hidden="1" x14ac:dyDescent="0.25">
      <c r="A1069" s="301"/>
      <c r="B1069" s="301"/>
      <c r="C1069" s="301"/>
      <c r="D1069" s="301"/>
      <c r="E1069" s="301"/>
      <c r="F1069" s="299"/>
      <c r="G1069" s="302"/>
      <c r="H1069" s="299"/>
      <c r="I1069" s="301"/>
    </row>
    <row r="1070" spans="1:9" ht="15" hidden="1" x14ac:dyDescent="0.25">
      <c r="A1070" s="301"/>
      <c r="B1070" s="301"/>
      <c r="C1070" s="301"/>
      <c r="D1070" s="301"/>
      <c r="E1070" s="301"/>
      <c r="F1070" s="299"/>
      <c r="G1070" s="302"/>
      <c r="H1070" s="299"/>
      <c r="I1070" s="301"/>
    </row>
    <row r="1071" spans="1:9" ht="15" hidden="1" x14ac:dyDescent="0.25">
      <c r="A1071" s="301"/>
      <c r="B1071" s="301"/>
      <c r="C1071" s="301"/>
      <c r="D1071" s="301"/>
      <c r="E1071" s="301"/>
      <c r="F1071" s="299"/>
      <c r="G1071" s="302"/>
      <c r="H1071" s="299"/>
      <c r="I1071" s="301"/>
    </row>
    <row r="1072" spans="1:9" ht="15" hidden="1" x14ac:dyDescent="0.25">
      <c r="A1072" s="301"/>
      <c r="B1072" s="301"/>
      <c r="C1072" s="301"/>
      <c r="D1072" s="301"/>
      <c r="E1072" s="301"/>
      <c r="F1072" s="299"/>
      <c r="G1072" s="302"/>
      <c r="H1072" s="299"/>
      <c r="I1072" s="301"/>
    </row>
    <row r="1073" spans="1:9" ht="15" hidden="1" x14ac:dyDescent="0.25">
      <c r="A1073" s="301"/>
      <c r="B1073" s="301"/>
      <c r="C1073" s="301"/>
      <c r="D1073" s="301"/>
      <c r="E1073" s="301"/>
      <c r="F1073" s="299"/>
      <c r="G1073" s="302"/>
      <c r="H1073" s="299"/>
      <c r="I1073" s="301"/>
    </row>
    <row r="1074" spans="1:9" ht="15" hidden="1" x14ac:dyDescent="0.25">
      <c r="A1074" s="301"/>
      <c r="B1074" s="301"/>
      <c r="C1074" s="301"/>
      <c r="D1074" s="301"/>
      <c r="E1074" s="301"/>
      <c r="F1074" s="299"/>
      <c r="G1074" s="302"/>
      <c r="H1074" s="299"/>
      <c r="I1074" s="301"/>
    </row>
    <row r="1075" spans="1:9" ht="15" hidden="1" x14ac:dyDescent="0.25">
      <c r="A1075" s="301"/>
      <c r="B1075" s="301"/>
      <c r="C1075" s="301"/>
      <c r="D1075" s="301"/>
      <c r="E1075" s="301"/>
      <c r="F1075" s="299"/>
      <c r="G1075" s="302"/>
      <c r="H1075" s="299"/>
      <c r="I1075" s="301"/>
    </row>
    <row r="1076" spans="1:9" ht="15" hidden="1" x14ac:dyDescent="0.25">
      <c r="A1076" s="301"/>
      <c r="B1076" s="301"/>
      <c r="C1076" s="301"/>
      <c r="D1076" s="301"/>
      <c r="E1076" s="301"/>
      <c r="F1076" s="299"/>
      <c r="G1076" s="302"/>
      <c r="H1076" s="299"/>
      <c r="I1076" s="301"/>
    </row>
    <row r="1077" spans="1:9" ht="15" hidden="1" x14ac:dyDescent="0.25">
      <c r="A1077" s="301"/>
      <c r="B1077" s="301"/>
      <c r="C1077" s="301"/>
      <c r="D1077" s="301"/>
      <c r="E1077" s="301"/>
      <c r="F1077" s="299"/>
      <c r="G1077" s="302"/>
      <c r="H1077" s="299"/>
      <c r="I1077" s="301"/>
    </row>
    <row r="1078" spans="1:9" ht="15" hidden="1" x14ac:dyDescent="0.25">
      <c r="A1078" s="301"/>
      <c r="B1078" s="301"/>
      <c r="C1078" s="301"/>
      <c r="D1078" s="301"/>
      <c r="E1078" s="301"/>
      <c r="F1078" s="299"/>
      <c r="G1078" s="302"/>
      <c r="H1078" s="299"/>
      <c r="I1078" s="301"/>
    </row>
    <row r="1079" spans="1:9" ht="15" hidden="1" x14ac:dyDescent="0.25">
      <c r="A1079" s="301"/>
      <c r="B1079" s="301"/>
      <c r="C1079" s="301"/>
      <c r="D1079" s="301"/>
      <c r="E1079" s="301"/>
      <c r="F1079" s="299"/>
      <c r="G1079" s="302"/>
      <c r="H1079" s="299"/>
      <c r="I1079" s="301"/>
    </row>
    <row r="1080" spans="1:9" ht="15" hidden="1" x14ac:dyDescent="0.25">
      <c r="A1080" s="301"/>
      <c r="B1080" s="301"/>
      <c r="C1080" s="301"/>
      <c r="D1080" s="301"/>
      <c r="E1080" s="301"/>
      <c r="F1080" s="299"/>
      <c r="G1080" s="302"/>
      <c r="H1080" s="299"/>
      <c r="I1080" s="301"/>
    </row>
    <row r="1081" spans="1:9" ht="15" hidden="1" x14ac:dyDescent="0.25">
      <c r="A1081" s="301"/>
      <c r="B1081" s="301"/>
      <c r="C1081" s="301"/>
      <c r="D1081" s="301"/>
      <c r="E1081" s="301"/>
      <c r="F1081" s="299"/>
      <c r="G1081" s="302"/>
      <c r="H1081" s="299"/>
      <c r="I1081" s="301"/>
    </row>
    <row r="1082" spans="1:9" ht="15" hidden="1" x14ac:dyDescent="0.25">
      <c r="A1082" s="301"/>
      <c r="B1082" s="301"/>
      <c r="C1082" s="301"/>
      <c r="D1082" s="301"/>
      <c r="E1082" s="301"/>
      <c r="F1082" s="299"/>
      <c r="G1082" s="302"/>
      <c r="H1082" s="299"/>
      <c r="I1082" s="301"/>
    </row>
    <row r="1083" spans="1:9" ht="15" hidden="1" x14ac:dyDescent="0.25">
      <c r="A1083" s="301"/>
      <c r="B1083" s="301"/>
      <c r="C1083" s="301"/>
      <c r="D1083" s="301"/>
      <c r="E1083" s="301"/>
      <c r="F1083" s="299"/>
      <c r="G1083" s="302"/>
      <c r="H1083" s="299"/>
      <c r="I1083" s="301"/>
    </row>
    <row r="1084" spans="1:9" ht="15" hidden="1" x14ac:dyDescent="0.25">
      <c r="A1084" s="301"/>
      <c r="B1084" s="301"/>
      <c r="C1084" s="301"/>
      <c r="D1084" s="301"/>
      <c r="E1084" s="301"/>
      <c r="F1084" s="299"/>
      <c r="G1084" s="302"/>
      <c r="H1084" s="299"/>
      <c r="I1084" s="301"/>
    </row>
    <row r="1085" spans="1:9" ht="15" hidden="1" x14ac:dyDescent="0.25">
      <c r="A1085" s="301"/>
      <c r="B1085" s="301"/>
      <c r="C1085" s="301"/>
      <c r="D1085" s="301"/>
      <c r="E1085" s="301"/>
      <c r="F1085" s="299"/>
      <c r="G1085" s="302"/>
      <c r="H1085" s="299"/>
      <c r="I1085" s="301"/>
    </row>
    <row r="1086" spans="1:9" ht="15" hidden="1" x14ac:dyDescent="0.25">
      <c r="A1086" s="301"/>
      <c r="B1086" s="301"/>
      <c r="C1086" s="301"/>
      <c r="D1086" s="301"/>
      <c r="E1086" s="301"/>
      <c r="F1086" s="299"/>
      <c r="G1086" s="302"/>
      <c r="H1086" s="299"/>
      <c r="I1086" s="301"/>
    </row>
    <row r="1087" spans="1:9" ht="15" hidden="1" x14ac:dyDescent="0.25">
      <c r="A1087" s="301"/>
      <c r="B1087" s="301"/>
      <c r="C1087" s="301"/>
      <c r="D1087" s="301"/>
      <c r="E1087" s="301"/>
      <c r="F1087" s="299"/>
      <c r="G1087" s="302"/>
      <c r="H1087" s="299"/>
      <c r="I1087" s="301"/>
    </row>
    <row r="1088" spans="1:9" ht="15" hidden="1" x14ac:dyDescent="0.25">
      <c r="A1088" s="301"/>
      <c r="B1088" s="301"/>
      <c r="C1088" s="301"/>
      <c r="D1088" s="301"/>
      <c r="E1088" s="301"/>
      <c r="F1088" s="299"/>
      <c r="G1088" s="302"/>
      <c r="H1088" s="299"/>
      <c r="I1088" s="301"/>
    </row>
    <row r="1089" spans="1:9" ht="15" hidden="1" x14ac:dyDescent="0.25">
      <c r="A1089" s="301"/>
      <c r="B1089" s="301"/>
      <c r="C1089" s="301"/>
      <c r="D1089" s="301"/>
      <c r="E1089" s="301"/>
      <c r="F1089" s="299"/>
      <c r="G1089" s="302"/>
      <c r="H1089" s="299"/>
      <c r="I1089" s="301"/>
    </row>
    <row r="1090" spans="1:9" ht="15" hidden="1" x14ac:dyDescent="0.25">
      <c r="A1090" s="301"/>
      <c r="B1090" s="301"/>
      <c r="C1090" s="301"/>
      <c r="D1090" s="301"/>
      <c r="E1090" s="301"/>
      <c r="F1090" s="299"/>
      <c r="G1090" s="302"/>
      <c r="H1090" s="299"/>
      <c r="I1090" s="301"/>
    </row>
    <row r="1091" spans="1:9" ht="15" hidden="1" x14ac:dyDescent="0.25">
      <c r="A1091" s="301"/>
      <c r="B1091" s="301"/>
      <c r="C1091" s="301"/>
      <c r="D1091" s="301"/>
      <c r="E1091" s="301"/>
      <c r="F1091" s="299"/>
      <c r="G1091" s="302"/>
      <c r="H1091" s="299"/>
      <c r="I1091" s="301"/>
    </row>
    <row r="1092" spans="1:9" ht="15" hidden="1" x14ac:dyDescent="0.25">
      <c r="A1092" s="301"/>
      <c r="B1092" s="301"/>
      <c r="C1092" s="301"/>
      <c r="D1092" s="301"/>
      <c r="E1092" s="301"/>
      <c r="F1092" s="299"/>
      <c r="G1092" s="302"/>
      <c r="H1092" s="299"/>
      <c r="I1092" s="301"/>
    </row>
    <row r="1093" spans="1:9" ht="15" hidden="1" x14ac:dyDescent="0.25">
      <c r="A1093" s="301"/>
      <c r="B1093" s="301"/>
      <c r="C1093" s="301"/>
      <c r="D1093" s="301"/>
      <c r="E1093" s="301"/>
      <c r="F1093" s="299"/>
      <c r="G1093" s="302"/>
      <c r="H1093" s="299"/>
      <c r="I1093" s="301"/>
    </row>
    <row r="1094" spans="1:9" ht="15" hidden="1" x14ac:dyDescent="0.25">
      <c r="A1094" s="301"/>
      <c r="B1094" s="301"/>
      <c r="C1094" s="301"/>
      <c r="D1094" s="301"/>
      <c r="E1094" s="301"/>
      <c r="F1094" s="299"/>
      <c r="G1094" s="302"/>
      <c r="H1094" s="299"/>
      <c r="I1094" s="301"/>
    </row>
    <row r="1095" spans="1:9" ht="15" hidden="1" x14ac:dyDescent="0.25">
      <c r="A1095" s="301"/>
      <c r="B1095" s="301"/>
      <c r="C1095" s="301"/>
      <c r="D1095" s="301"/>
      <c r="E1095" s="301"/>
      <c r="F1095" s="299"/>
      <c r="G1095" s="302"/>
      <c r="H1095" s="299"/>
      <c r="I1095" s="301"/>
    </row>
    <row r="1096" spans="1:9" ht="15" hidden="1" x14ac:dyDescent="0.25">
      <c r="A1096" s="301"/>
      <c r="B1096" s="301"/>
      <c r="C1096" s="301"/>
      <c r="D1096" s="301"/>
      <c r="E1096" s="301"/>
      <c r="F1096" s="299"/>
      <c r="G1096" s="302"/>
      <c r="H1096" s="299"/>
      <c r="I1096" s="301"/>
    </row>
    <row r="1097" spans="1:9" ht="15" hidden="1" x14ac:dyDescent="0.25">
      <c r="A1097" s="301"/>
      <c r="B1097" s="301"/>
      <c r="C1097" s="301"/>
      <c r="D1097" s="301"/>
      <c r="E1097" s="301"/>
      <c r="F1097" s="299"/>
      <c r="G1097" s="302"/>
      <c r="H1097" s="299"/>
      <c r="I1097" s="301"/>
    </row>
    <row r="1098" spans="1:9" ht="15" hidden="1" x14ac:dyDescent="0.25">
      <c r="A1098" s="301"/>
      <c r="B1098" s="301"/>
      <c r="C1098" s="301"/>
      <c r="D1098" s="301"/>
      <c r="E1098" s="301"/>
      <c r="F1098" s="299"/>
      <c r="G1098" s="302"/>
      <c r="H1098" s="299"/>
      <c r="I1098" s="301"/>
    </row>
    <row r="1099" spans="1:9" ht="15" hidden="1" x14ac:dyDescent="0.25">
      <c r="A1099" s="301"/>
      <c r="B1099" s="301"/>
      <c r="C1099" s="301"/>
      <c r="D1099" s="301"/>
      <c r="E1099" s="301"/>
      <c r="F1099" s="299"/>
      <c r="G1099" s="302"/>
      <c r="H1099" s="299"/>
      <c r="I1099" s="301"/>
    </row>
    <row r="1100" spans="1:9" ht="15" hidden="1" x14ac:dyDescent="0.25">
      <c r="A1100" s="301"/>
      <c r="B1100" s="301"/>
      <c r="C1100" s="301"/>
      <c r="D1100" s="301"/>
      <c r="E1100" s="301"/>
      <c r="F1100" s="299"/>
      <c r="G1100" s="302"/>
      <c r="H1100" s="299"/>
      <c r="I1100" s="301"/>
    </row>
    <row r="1101" spans="1:9" ht="15" hidden="1" x14ac:dyDescent="0.25">
      <c r="A1101" s="301"/>
      <c r="B1101" s="301"/>
      <c r="C1101" s="301"/>
      <c r="D1101" s="301"/>
      <c r="E1101" s="301"/>
      <c r="F1101" s="299"/>
      <c r="G1101" s="302"/>
      <c r="H1101" s="299"/>
      <c r="I1101" s="301"/>
    </row>
    <row r="1102" spans="1:9" ht="15" hidden="1" x14ac:dyDescent="0.25">
      <c r="A1102" s="301"/>
      <c r="B1102" s="301"/>
      <c r="C1102" s="301"/>
      <c r="D1102" s="301"/>
      <c r="E1102" s="301"/>
      <c r="F1102" s="299"/>
      <c r="G1102" s="302"/>
      <c r="H1102" s="299"/>
      <c r="I1102" s="301"/>
    </row>
    <row r="1103" spans="1:9" ht="15" hidden="1" x14ac:dyDescent="0.25">
      <c r="A1103" s="301"/>
      <c r="B1103" s="301"/>
      <c r="C1103" s="301"/>
      <c r="D1103" s="301"/>
      <c r="E1103" s="301"/>
      <c r="F1103" s="299"/>
      <c r="G1103" s="302"/>
      <c r="H1103" s="299"/>
      <c r="I1103" s="301"/>
    </row>
    <row r="1104" spans="1:9" ht="15" hidden="1" x14ac:dyDescent="0.25">
      <c r="A1104" s="301"/>
      <c r="B1104" s="301"/>
      <c r="C1104" s="301"/>
      <c r="D1104" s="301"/>
      <c r="E1104" s="301"/>
      <c r="F1104" s="299"/>
      <c r="G1104" s="302"/>
      <c r="H1104" s="299"/>
      <c r="I1104" s="301"/>
    </row>
    <row r="1105" spans="1:9" ht="15" hidden="1" x14ac:dyDescent="0.25">
      <c r="A1105" s="301"/>
      <c r="B1105" s="301"/>
      <c r="C1105" s="301"/>
      <c r="D1105" s="301"/>
      <c r="E1105" s="301"/>
      <c r="F1105" s="299"/>
      <c r="G1105" s="302"/>
      <c r="H1105" s="299"/>
      <c r="I1105" s="301"/>
    </row>
    <row r="1106" spans="1:9" ht="15" hidden="1" x14ac:dyDescent="0.25">
      <c r="A1106" s="301"/>
      <c r="B1106" s="301"/>
      <c r="C1106" s="301"/>
      <c r="D1106" s="301"/>
      <c r="E1106" s="301"/>
      <c r="F1106" s="299"/>
      <c r="G1106" s="302"/>
      <c r="H1106" s="299"/>
      <c r="I1106" s="301"/>
    </row>
    <row r="1107" spans="1:9" ht="15" hidden="1" x14ac:dyDescent="0.25">
      <c r="A1107" s="301"/>
      <c r="B1107" s="301"/>
      <c r="C1107" s="301"/>
      <c r="D1107" s="301"/>
      <c r="E1107" s="301"/>
      <c r="F1107" s="299"/>
      <c r="G1107" s="302"/>
      <c r="H1107" s="299"/>
      <c r="I1107" s="301"/>
    </row>
    <row r="1108" spans="1:9" ht="15" hidden="1" x14ac:dyDescent="0.25">
      <c r="A1108" s="301"/>
      <c r="B1108" s="301"/>
      <c r="C1108" s="301"/>
      <c r="D1108" s="301"/>
      <c r="E1108" s="301"/>
      <c r="F1108" s="299"/>
      <c r="G1108" s="302"/>
      <c r="H1108" s="299"/>
      <c r="I1108" s="301"/>
    </row>
    <row r="1109" spans="1:9" ht="15" hidden="1" x14ac:dyDescent="0.25">
      <c r="A1109" s="301"/>
      <c r="B1109" s="301"/>
      <c r="C1109" s="301"/>
      <c r="D1109" s="301"/>
      <c r="E1109" s="301"/>
      <c r="F1109" s="299"/>
      <c r="G1109" s="302"/>
      <c r="H1109" s="299"/>
      <c r="I1109" s="301"/>
    </row>
    <row r="1110" spans="1:9" ht="15" hidden="1" x14ac:dyDescent="0.25">
      <c r="A1110" s="301"/>
      <c r="B1110" s="301"/>
      <c r="C1110" s="301"/>
      <c r="D1110" s="301"/>
      <c r="E1110" s="301"/>
      <c r="F1110" s="299"/>
      <c r="G1110" s="302"/>
      <c r="H1110" s="299"/>
      <c r="I1110" s="301"/>
    </row>
    <row r="1111" spans="1:9" ht="15" hidden="1" x14ac:dyDescent="0.25">
      <c r="A1111" s="301"/>
      <c r="B1111" s="301"/>
      <c r="C1111" s="301"/>
      <c r="D1111" s="301"/>
      <c r="E1111" s="301"/>
      <c r="F1111" s="299"/>
      <c r="G1111" s="302"/>
      <c r="H1111" s="299"/>
      <c r="I1111" s="301"/>
    </row>
    <row r="1112" spans="1:9" ht="15" hidden="1" x14ac:dyDescent="0.25">
      <c r="A1112" s="301"/>
      <c r="B1112" s="301"/>
      <c r="C1112" s="301"/>
      <c r="D1112" s="301"/>
      <c r="E1112" s="301"/>
      <c r="F1112" s="299"/>
      <c r="G1112" s="302"/>
      <c r="H1112" s="299"/>
      <c r="I1112" s="301"/>
    </row>
    <row r="1113" spans="1:9" ht="15" hidden="1" x14ac:dyDescent="0.25">
      <c r="A1113" s="301"/>
      <c r="B1113" s="301"/>
      <c r="C1113" s="301"/>
      <c r="D1113" s="301"/>
      <c r="E1113" s="301"/>
      <c r="F1113" s="299"/>
      <c r="G1113" s="302"/>
      <c r="H1113" s="299"/>
      <c r="I1113" s="301"/>
    </row>
    <row r="1114" spans="1:9" ht="15" hidden="1" x14ac:dyDescent="0.25">
      <c r="A1114" s="301"/>
      <c r="B1114" s="301"/>
      <c r="C1114" s="301"/>
      <c r="D1114" s="301"/>
      <c r="E1114" s="301"/>
      <c r="F1114" s="299"/>
      <c r="G1114" s="302"/>
      <c r="H1114" s="299"/>
      <c r="I1114" s="301"/>
    </row>
    <row r="1115" spans="1:9" ht="15" hidden="1" x14ac:dyDescent="0.25">
      <c r="A1115" s="301"/>
      <c r="B1115" s="301"/>
      <c r="C1115" s="301"/>
      <c r="D1115" s="301"/>
      <c r="E1115" s="301"/>
      <c r="F1115" s="299"/>
      <c r="G1115" s="302"/>
      <c r="H1115" s="299"/>
      <c r="I1115" s="301"/>
    </row>
    <row r="1116" spans="1:9" ht="15" hidden="1" x14ac:dyDescent="0.25">
      <c r="A1116" s="301"/>
      <c r="B1116" s="301"/>
      <c r="C1116" s="301"/>
      <c r="D1116" s="301"/>
      <c r="E1116" s="301"/>
      <c r="F1116" s="299"/>
      <c r="G1116" s="302"/>
      <c r="H1116" s="299"/>
      <c r="I1116" s="301"/>
    </row>
    <row r="1117" spans="1:9" ht="15" hidden="1" x14ac:dyDescent="0.25">
      <c r="A1117" s="301"/>
      <c r="B1117" s="301"/>
      <c r="C1117" s="301"/>
      <c r="D1117" s="301"/>
      <c r="E1117" s="301"/>
      <c r="F1117" s="299"/>
      <c r="G1117" s="302"/>
      <c r="H1117" s="299"/>
      <c r="I1117" s="301"/>
    </row>
    <row r="1118" spans="1:9" ht="15" hidden="1" x14ac:dyDescent="0.25">
      <c r="A1118" s="301"/>
      <c r="B1118" s="301"/>
      <c r="C1118" s="301"/>
      <c r="D1118" s="301"/>
      <c r="E1118" s="301"/>
      <c r="F1118" s="299"/>
      <c r="G1118" s="302"/>
      <c r="H1118" s="299"/>
      <c r="I1118" s="301"/>
    </row>
    <row r="1119" spans="1:9" ht="15" hidden="1" x14ac:dyDescent="0.25">
      <c r="A1119" s="301"/>
      <c r="B1119" s="301"/>
      <c r="C1119" s="301"/>
      <c r="D1119" s="301"/>
      <c r="E1119" s="301"/>
      <c r="F1119" s="299"/>
      <c r="G1119" s="302"/>
      <c r="H1119" s="299"/>
      <c r="I1119" s="301"/>
    </row>
    <row r="1120" spans="1:9" ht="15" hidden="1" x14ac:dyDescent="0.25">
      <c r="A1120" s="301"/>
      <c r="B1120" s="301"/>
      <c r="C1120" s="301"/>
      <c r="D1120" s="301"/>
      <c r="E1120" s="301"/>
      <c r="F1120" s="299"/>
      <c r="G1120" s="302"/>
      <c r="H1120" s="299"/>
      <c r="I1120" s="301"/>
    </row>
    <row r="1121" spans="1:9" ht="15" hidden="1" x14ac:dyDescent="0.25">
      <c r="A1121" s="301"/>
      <c r="B1121" s="301"/>
      <c r="C1121" s="301"/>
      <c r="D1121" s="301"/>
      <c r="E1121" s="301"/>
      <c r="F1121" s="299"/>
      <c r="G1121" s="302"/>
      <c r="H1121" s="299"/>
      <c r="I1121" s="301"/>
    </row>
    <row r="1122" spans="1:9" ht="15" hidden="1" x14ac:dyDescent="0.25">
      <c r="A1122" s="301"/>
      <c r="B1122" s="301"/>
      <c r="C1122" s="301"/>
      <c r="D1122" s="301"/>
      <c r="E1122" s="301"/>
      <c r="F1122" s="299"/>
      <c r="G1122" s="302"/>
      <c r="H1122" s="299"/>
      <c r="I1122" s="301"/>
    </row>
    <row r="1123" spans="1:9" ht="15" hidden="1" x14ac:dyDescent="0.25">
      <c r="A1123" s="301"/>
      <c r="B1123" s="301"/>
      <c r="C1123" s="301"/>
      <c r="D1123" s="301"/>
      <c r="E1123" s="301"/>
      <c r="F1123" s="299"/>
      <c r="G1123" s="302"/>
      <c r="H1123" s="299"/>
      <c r="I1123" s="301"/>
    </row>
    <row r="1124" spans="1:9" ht="15" hidden="1" x14ac:dyDescent="0.25">
      <c r="A1124" s="301"/>
      <c r="B1124" s="301"/>
      <c r="C1124" s="301"/>
      <c r="D1124" s="301"/>
      <c r="E1124" s="301"/>
      <c r="F1124" s="299"/>
      <c r="G1124" s="302"/>
      <c r="H1124" s="299"/>
      <c r="I1124" s="301"/>
    </row>
    <row r="1125" spans="1:9" ht="15" hidden="1" x14ac:dyDescent="0.25">
      <c r="A1125" s="301"/>
      <c r="B1125" s="301"/>
      <c r="C1125" s="301"/>
      <c r="D1125" s="301"/>
      <c r="E1125" s="301"/>
      <c r="F1125" s="299"/>
      <c r="G1125" s="302"/>
      <c r="H1125" s="299"/>
      <c r="I1125" s="301"/>
    </row>
    <row r="1126" spans="1:9" ht="15" hidden="1" x14ac:dyDescent="0.25">
      <c r="A1126" s="301"/>
      <c r="B1126" s="301"/>
      <c r="C1126" s="301"/>
      <c r="D1126" s="301"/>
      <c r="E1126" s="301"/>
      <c r="F1126" s="299"/>
      <c r="G1126" s="302"/>
      <c r="H1126" s="299"/>
      <c r="I1126" s="301"/>
    </row>
    <row r="1127" spans="1:9" ht="15" hidden="1" x14ac:dyDescent="0.25">
      <c r="A1127" s="301"/>
      <c r="B1127" s="301"/>
      <c r="C1127" s="301"/>
      <c r="D1127" s="301"/>
      <c r="E1127" s="301"/>
      <c r="F1127" s="299"/>
      <c r="G1127" s="302"/>
      <c r="H1127" s="299"/>
      <c r="I1127" s="301"/>
    </row>
    <row r="1128" spans="1:9" ht="15" hidden="1" x14ac:dyDescent="0.25">
      <c r="A1128" s="301"/>
      <c r="B1128" s="301"/>
      <c r="C1128" s="301"/>
      <c r="D1128" s="301"/>
      <c r="E1128" s="301"/>
      <c r="F1128" s="299"/>
      <c r="G1128" s="302"/>
      <c r="H1128" s="299"/>
      <c r="I1128" s="301"/>
    </row>
    <row r="1129" spans="1:9" ht="15" hidden="1" x14ac:dyDescent="0.25">
      <c r="A1129" s="301"/>
      <c r="B1129" s="301"/>
      <c r="C1129" s="301"/>
      <c r="D1129" s="301"/>
      <c r="E1129" s="301"/>
      <c r="F1129" s="299"/>
      <c r="G1129" s="302"/>
      <c r="H1129" s="299"/>
      <c r="I1129" s="301"/>
    </row>
    <row r="1130" spans="1:9" ht="15" hidden="1" x14ac:dyDescent="0.25">
      <c r="A1130" s="301"/>
      <c r="B1130" s="301"/>
      <c r="C1130" s="301"/>
      <c r="D1130" s="301"/>
      <c r="E1130" s="301"/>
      <c r="F1130" s="299"/>
      <c r="G1130" s="302"/>
      <c r="H1130" s="299"/>
      <c r="I1130" s="301"/>
    </row>
    <row r="1131" spans="1:9" ht="15" hidden="1" x14ac:dyDescent="0.25">
      <c r="A1131" s="301"/>
      <c r="B1131" s="301"/>
      <c r="C1131" s="301"/>
      <c r="D1131" s="301"/>
      <c r="E1131" s="301"/>
      <c r="F1131" s="299"/>
      <c r="G1131" s="302"/>
      <c r="H1131" s="299"/>
      <c r="I1131" s="301"/>
    </row>
    <row r="1132" spans="1:9" ht="15" hidden="1" x14ac:dyDescent="0.25">
      <c r="A1132" s="301"/>
      <c r="B1132" s="301"/>
      <c r="C1132" s="301"/>
      <c r="D1132" s="301"/>
      <c r="E1132" s="301"/>
      <c r="F1132" s="299"/>
      <c r="G1132" s="302"/>
      <c r="H1132" s="299"/>
      <c r="I1132" s="301"/>
    </row>
    <row r="1133" spans="1:9" ht="15" hidden="1" x14ac:dyDescent="0.25">
      <c r="A1133" s="301"/>
      <c r="B1133" s="301"/>
      <c r="C1133" s="301"/>
      <c r="D1133" s="301"/>
      <c r="E1133" s="301"/>
      <c r="F1133" s="299"/>
      <c r="G1133" s="302"/>
      <c r="H1133" s="299"/>
      <c r="I1133" s="301"/>
    </row>
    <row r="1134" spans="1:9" ht="15" hidden="1" x14ac:dyDescent="0.25">
      <c r="A1134" s="301"/>
      <c r="B1134" s="301"/>
      <c r="C1134" s="301"/>
      <c r="D1134" s="301"/>
      <c r="E1134" s="301"/>
      <c r="F1134" s="299"/>
      <c r="G1134" s="302"/>
      <c r="H1134" s="299"/>
      <c r="I1134" s="301"/>
    </row>
    <row r="1135" spans="1:9" ht="15" hidden="1" x14ac:dyDescent="0.25">
      <c r="A1135" s="301"/>
      <c r="B1135" s="301"/>
      <c r="C1135" s="301"/>
      <c r="D1135" s="301"/>
      <c r="E1135" s="301"/>
      <c r="F1135" s="299"/>
      <c r="G1135" s="302"/>
      <c r="H1135" s="299"/>
      <c r="I1135" s="301"/>
    </row>
    <row r="1136" spans="1:9" ht="15" hidden="1" x14ac:dyDescent="0.25">
      <c r="A1136" s="301"/>
      <c r="B1136" s="301"/>
      <c r="C1136" s="301"/>
      <c r="D1136" s="301"/>
      <c r="E1136" s="301"/>
      <c r="F1136" s="299"/>
      <c r="G1136" s="302"/>
      <c r="H1136" s="299"/>
      <c r="I1136" s="301"/>
    </row>
    <row r="1137" spans="1:9" ht="15" hidden="1" x14ac:dyDescent="0.25">
      <c r="A1137" s="301"/>
      <c r="B1137" s="301"/>
      <c r="C1137" s="301"/>
      <c r="D1137" s="301"/>
      <c r="E1137" s="301"/>
      <c r="F1137" s="299"/>
      <c r="G1137" s="302"/>
      <c r="H1137" s="299"/>
      <c r="I1137" s="301"/>
    </row>
    <row r="1138" spans="1:9" ht="15" hidden="1" x14ac:dyDescent="0.25">
      <c r="A1138" s="301"/>
      <c r="B1138" s="301"/>
      <c r="C1138" s="301"/>
      <c r="D1138" s="301"/>
      <c r="E1138" s="301"/>
      <c r="F1138" s="299"/>
      <c r="G1138" s="302"/>
      <c r="H1138" s="299"/>
      <c r="I1138" s="301"/>
    </row>
    <row r="1139" spans="1:9" ht="15" hidden="1" x14ac:dyDescent="0.25">
      <c r="A1139" s="301"/>
      <c r="B1139" s="301"/>
      <c r="C1139" s="301"/>
      <c r="D1139" s="301"/>
      <c r="E1139" s="301"/>
      <c r="F1139" s="299"/>
      <c r="G1139" s="302"/>
      <c r="H1139" s="299"/>
      <c r="I1139" s="301"/>
    </row>
    <row r="1140" spans="1:9" ht="15" hidden="1" x14ac:dyDescent="0.25">
      <c r="A1140" s="301"/>
      <c r="B1140" s="301"/>
      <c r="C1140" s="301"/>
      <c r="D1140" s="301"/>
      <c r="E1140" s="301"/>
      <c r="F1140" s="299"/>
      <c r="G1140" s="302"/>
      <c r="H1140" s="299"/>
      <c r="I1140" s="301"/>
    </row>
    <row r="1141" spans="1:9" ht="15" hidden="1" x14ac:dyDescent="0.25">
      <c r="A1141" s="301"/>
      <c r="B1141" s="301"/>
      <c r="C1141" s="301"/>
      <c r="D1141" s="301"/>
      <c r="E1141" s="301"/>
      <c r="F1141" s="299"/>
      <c r="G1141" s="302"/>
      <c r="H1141" s="299"/>
      <c r="I1141" s="301"/>
    </row>
    <row r="1142" spans="1:9" ht="15" hidden="1" x14ac:dyDescent="0.25">
      <c r="A1142" s="301"/>
      <c r="B1142" s="301"/>
      <c r="C1142" s="301"/>
      <c r="D1142" s="301"/>
      <c r="E1142" s="301"/>
      <c r="F1142" s="299"/>
      <c r="G1142" s="302"/>
      <c r="H1142" s="299"/>
      <c r="I1142" s="301"/>
    </row>
    <row r="1143" spans="1:9" ht="15" hidden="1" x14ac:dyDescent="0.25">
      <c r="A1143" s="301"/>
      <c r="B1143" s="301"/>
      <c r="C1143" s="301"/>
      <c r="D1143" s="301"/>
      <c r="E1143" s="301"/>
      <c r="F1143" s="299"/>
      <c r="G1143" s="302"/>
      <c r="H1143" s="299"/>
      <c r="I1143" s="301"/>
    </row>
    <row r="1144" spans="1:9" ht="15" hidden="1" x14ac:dyDescent="0.25">
      <c r="A1144" s="301"/>
      <c r="B1144" s="301"/>
      <c r="C1144" s="301"/>
      <c r="D1144" s="301"/>
      <c r="E1144" s="301"/>
      <c r="F1144" s="299"/>
      <c r="G1144" s="302"/>
      <c r="H1144" s="299"/>
      <c r="I1144" s="301"/>
    </row>
    <row r="1145" spans="1:9" ht="15" hidden="1" x14ac:dyDescent="0.25">
      <c r="A1145" s="301"/>
      <c r="B1145" s="301"/>
      <c r="C1145" s="301"/>
      <c r="D1145" s="301"/>
      <c r="E1145" s="301"/>
      <c r="F1145" s="299"/>
      <c r="G1145" s="302"/>
      <c r="H1145" s="299"/>
      <c r="I1145" s="301"/>
    </row>
    <row r="1146" spans="1:9" ht="15" hidden="1" x14ac:dyDescent="0.25">
      <c r="A1146" s="301"/>
      <c r="B1146" s="301"/>
      <c r="C1146" s="301"/>
      <c r="D1146" s="301"/>
      <c r="E1146" s="301"/>
      <c r="F1146" s="299"/>
      <c r="G1146" s="302"/>
      <c r="H1146" s="299"/>
      <c r="I1146" s="301"/>
    </row>
    <row r="1147" spans="1:9" ht="15" hidden="1" x14ac:dyDescent="0.25">
      <c r="A1147" s="301"/>
      <c r="B1147" s="301"/>
      <c r="C1147" s="301"/>
      <c r="D1147" s="301"/>
      <c r="E1147" s="301"/>
      <c r="F1147" s="299"/>
      <c r="G1147" s="302"/>
      <c r="H1147" s="299"/>
      <c r="I1147" s="301"/>
    </row>
    <row r="1148" spans="1:9" ht="15" hidden="1" x14ac:dyDescent="0.25">
      <c r="A1148" s="301"/>
      <c r="B1148" s="301"/>
      <c r="C1148" s="301"/>
      <c r="D1148" s="301"/>
      <c r="E1148" s="301"/>
      <c r="F1148" s="299"/>
      <c r="G1148" s="302"/>
      <c r="H1148" s="299"/>
      <c r="I1148" s="301"/>
    </row>
    <row r="1149" spans="1:9" ht="15" hidden="1" x14ac:dyDescent="0.25">
      <c r="A1149" s="301"/>
      <c r="B1149" s="301"/>
      <c r="C1149" s="301"/>
      <c r="D1149" s="301"/>
      <c r="E1149" s="301"/>
      <c r="F1149" s="299"/>
      <c r="G1149" s="302"/>
      <c r="H1149" s="299"/>
      <c r="I1149" s="301"/>
    </row>
    <row r="1150" spans="1:9" ht="15" hidden="1" x14ac:dyDescent="0.25">
      <c r="A1150" s="301"/>
      <c r="B1150" s="301"/>
      <c r="C1150" s="301"/>
      <c r="D1150" s="301"/>
      <c r="E1150" s="301"/>
      <c r="F1150" s="299"/>
      <c r="G1150" s="302"/>
      <c r="H1150" s="299"/>
      <c r="I1150" s="301"/>
    </row>
    <row r="1151" spans="1:9" ht="15" hidden="1" x14ac:dyDescent="0.25">
      <c r="A1151" s="301"/>
      <c r="B1151" s="301"/>
      <c r="C1151" s="301"/>
      <c r="D1151" s="301"/>
      <c r="E1151" s="301"/>
      <c r="F1151" s="299"/>
      <c r="G1151" s="302"/>
      <c r="H1151" s="299"/>
      <c r="I1151" s="301"/>
    </row>
    <row r="1152" spans="1:9" ht="15" hidden="1" x14ac:dyDescent="0.25">
      <c r="A1152" s="301"/>
      <c r="B1152" s="301"/>
      <c r="C1152" s="301"/>
      <c r="D1152" s="301"/>
      <c r="E1152" s="301"/>
      <c r="F1152" s="299"/>
      <c r="G1152" s="302"/>
      <c r="H1152" s="299"/>
      <c r="I1152" s="301"/>
    </row>
    <row r="1153" spans="1:9" ht="15" hidden="1" x14ac:dyDescent="0.25">
      <c r="A1153" s="301"/>
      <c r="B1153" s="301"/>
      <c r="C1153" s="301"/>
      <c r="D1153" s="301"/>
      <c r="E1153" s="301"/>
      <c r="F1153" s="299"/>
      <c r="G1153" s="302"/>
      <c r="H1153" s="299"/>
      <c r="I1153" s="301"/>
    </row>
    <row r="1154" spans="1:9" ht="15" hidden="1" x14ac:dyDescent="0.25">
      <c r="A1154" s="301"/>
      <c r="B1154" s="301"/>
      <c r="C1154" s="301"/>
      <c r="D1154" s="301"/>
      <c r="E1154" s="301"/>
      <c r="F1154" s="299"/>
      <c r="G1154" s="302"/>
      <c r="H1154" s="299"/>
      <c r="I1154" s="301"/>
    </row>
    <row r="1155" spans="1:9" ht="15" hidden="1" x14ac:dyDescent="0.25">
      <c r="A1155" s="301"/>
      <c r="B1155" s="301"/>
      <c r="C1155" s="301"/>
      <c r="D1155" s="301"/>
      <c r="E1155" s="301"/>
      <c r="F1155" s="299"/>
      <c r="G1155" s="302"/>
      <c r="H1155" s="299"/>
      <c r="I1155" s="301"/>
    </row>
    <row r="1156" spans="1:9" ht="15" hidden="1" x14ac:dyDescent="0.25">
      <c r="A1156" s="301"/>
      <c r="B1156" s="301"/>
      <c r="C1156" s="301"/>
      <c r="D1156" s="301"/>
      <c r="E1156" s="301"/>
      <c r="F1156" s="299"/>
      <c r="G1156" s="302"/>
      <c r="H1156" s="299"/>
      <c r="I1156" s="301"/>
    </row>
    <row r="1157" spans="1:9" ht="15" hidden="1" x14ac:dyDescent="0.25">
      <c r="A1157" s="301"/>
      <c r="B1157" s="301"/>
      <c r="C1157" s="301"/>
      <c r="D1157" s="301"/>
      <c r="E1157" s="301"/>
      <c r="F1157" s="299"/>
      <c r="G1157" s="302"/>
      <c r="H1157" s="299"/>
      <c r="I1157" s="301"/>
    </row>
    <row r="1158" spans="1:9" ht="15" hidden="1" x14ac:dyDescent="0.25">
      <c r="A1158" s="301"/>
      <c r="B1158" s="301"/>
      <c r="C1158" s="301"/>
      <c r="D1158" s="301"/>
      <c r="E1158" s="301"/>
      <c r="F1158" s="299"/>
      <c r="G1158" s="302"/>
      <c r="H1158" s="299"/>
      <c r="I1158" s="301"/>
    </row>
    <row r="1159" spans="1:9" ht="15" hidden="1" x14ac:dyDescent="0.25">
      <c r="A1159" s="301"/>
      <c r="B1159" s="301"/>
      <c r="C1159" s="301"/>
      <c r="D1159" s="301"/>
      <c r="E1159" s="301"/>
      <c r="F1159" s="299"/>
      <c r="G1159" s="302"/>
      <c r="H1159" s="299"/>
      <c r="I1159" s="301"/>
    </row>
    <row r="1160" spans="1:9" ht="15" hidden="1" x14ac:dyDescent="0.25">
      <c r="A1160" s="301"/>
      <c r="B1160" s="301"/>
      <c r="C1160" s="301"/>
      <c r="D1160" s="301"/>
      <c r="E1160" s="301"/>
      <c r="F1160" s="299"/>
      <c r="G1160" s="302"/>
      <c r="H1160" s="299"/>
      <c r="I1160" s="301"/>
    </row>
    <row r="1161" spans="1:9" ht="15" hidden="1" x14ac:dyDescent="0.25">
      <c r="A1161" s="301"/>
      <c r="B1161" s="301"/>
      <c r="C1161" s="301"/>
      <c r="D1161" s="301"/>
      <c r="E1161" s="301"/>
      <c r="F1161" s="299"/>
      <c r="G1161" s="302"/>
      <c r="H1161" s="299"/>
      <c r="I1161" s="301"/>
    </row>
    <row r="1162" spans="1:9" ht="15" hidden="1" x14ac:dyDescent="0.25">
      <c r="A1162" s="301"/>
      <c r="B1162" s="301"/>
      <c r="C1162" s="301"/>
      <c r="D1162" s="301"/>
      <c r="E1162" s="301"/>
      <c r="F1162" s="299"/>
      <c r="G1162" s="302"/>
      <c r="H1162" s="299"/>
      <c r="I1162" s="301"/>
    </row>
    <row r="1163" spans="1:9" ht="15" hidden="1" x14ac:dyDescent="0.25">
      <c r="A1163" s="301"/>
      <c r="B1163" s="301"/>
      <c r="C1163" s="301"/>
      <c r="D1163" s="301"/>
      <c r="E1163" s="301"/>
      <c r="F1163" s="299"/>
      <c r="G1163" s="302"/>
      <c r="H1163" s="299"/>
      <c r="I1163" s="301"/>
    </row>
    <row r="1164" spans="1:9" ht="15" hidden="1" x14ac:dyDescent="0.25">
      <c r="A1164" s="301"/>
      <c r="B1164" s="301"/>
      <c r="C1164" s="301"/>
      <c r="D1164" s="301"/>
      <c r="E1164" s="301"/>
      <c r="F1164" s="299"/>
      <c r="G1164" s="302"/>
      <c r="H1164" s="299"/>
      <c r="I1164" s="301"/>
    </row>
    <row r="1165" spans="1:9" ht="15" hidden="1" x14ac:dyDescent="0.25">
      <c r="A1165" s="301"/>
      <c r="B1165" s="301"/>
      <c r="C1165" s="301"/>
      <c r="D1165" s="301"/>
      <c r="E1165" s="301"/>
      <c r="F1165" s="299"/>
      <c r="G1165" s="302"/>
      <c r="H1165" s="299"/>
      <c r="I1165" s="301"/>
    </row>
    <row r="1166" spans="1:9" ht="15" hidden="1" x14ac:dyDescent="0.25">
      <c r="A1166" s="301"/>
      <c r="B1166" s="301"/>
      <c r="C1166" s="301"/>
      <c r="D1166" s="301"/>
      <c r="E1166" s="301"/>
      <c r="F1166" s="299"/>
      <c r="G1166" s="302"/>
      <c r="H1166" s="299"/>
      <c r="I1166" s="301"/>
    </row>
    <row r="1167" spans="1:9" ht="15" hidden="1" x14ac:dyDescent="0.25">
      <c r="A1167" s="301"/>
      <c r="B1167" s="301"/>
      <c r="C1167" s="301"/>
      <c r="D1167" s="301"/>
      <c r="E1167" s="301"/>
      <c r="F1167" s="299"/>
      <c r="G1167" s="302"/>
      <c r="H1167" s="299"/>
      <c r="I1167" s="301"/>
    </row>
    <row r="1168" spans="1:9" ht="15" hidden="1" x14ac:dyDescent="0.25">
      <c r="A1168" s="301"/>
      <c r="B1168" s="301"/>
      <c r="C1168" s="301"/>
      <c r="D1168" s="301"/>
      <c r="E1168" s="301"/>
      <c r="F1168" s="299"/>
      <c r="G1168" s="302"/>
      <c r="H1168" s="299"/>
      <c r="I1168" s="301"/>
    </row>
    <row r="1169" spans="1:9" ht="15" hidden="1" x14ac:dyDescent="0.25">
      <c r="A1169" s="301"/>
      <c r="B1169" s="301"/>
      <c r="C1169" s="301"/>
      <c r="D1169" s="301"/>
      <c r="E1169" s="301"/>
      <c r="F1169" s="299"/>
      <c r="G1169" s="302"/>
      <c r="H1169" s="299"/>
      <c r="I1169" s="301"/>
    </row>
    <row r="1170" spans="1:9" ht="15" hidden="1" x14ac:dyDescent="0.25">
      <c r="A1170" s="301"/>
      <c r="B1170" s="301"/>
      <c r="C1170" s="301"/>
      <c r="D1170" s="301"/>
      <c r="E1170" s="301"/>
      <c r="F1170" s="299"/>
      <c r="G1170" s="302"/>
      <c r="H1170" s="299"/>
      <c r="I1170" s="301"/>
    </row>
    <row r="1171" spans="1:9" ht="15" hidden="1" x14ac:dyDescent="0.25">
      <c r="A1171" s="301"/>
      <c r="B1171" s="301"/>
      <c r="C1171" s="301"/>
      <c r="D1171" s="301"/>
      <c r="E1171" s="301"/>
      <c r="F1171" s="299"/>
      <c r="G1171" s="302"/>
      <c r="H1171" s="299"/>
      <c r="I1171" s="301"/>
    </row>
    <row r="1172" spans="1:9" ht="15" hidden="1" x14ac:dyDescent="0.25">
      <c r="A1172" s="301"/>
      <c r="B1172" s="301"/>
      <c r="C1172" s="301"/>
      <c r="D1172" s="301"/>
      <c r="E1172" s="301"/>
      <c r="F1172" s="299"/>
      <c r="G1172" s="302"/>
      <c r="H1172" s="299"/>
      <c r="I1172" s="301"/>
    </row>
    <row r="1173" spans="1:9" ht="15" hidden="1" x14ac:dyDescent="0.25">
      <c r="A1173" s="301"/>
      <c r="B1173" s="301"/>
      <c r="C1173" s="301"/>
      <c r="D1173" s="301"/>
      <c r="E1173" s="301"/>
      <c r="F1173" s="299"/>
      <c r="G1173" s="302"/>
      <c r="H1173" s="299"/>
      <c r="I1173" s="301"/>
    </row>
    <row r="1174" spans="1:9" ht="15" hidden="1" x14ac:dyDescent="0.25">
      <c r="A1174" s="301"/>
      <c r="B1174" s="301"/>
      <c r="C1174" s="301"/>
      <c r="D1174" s="301"/>
      <c r="E1174" s="301"/>
      <c r="F1174" s="299"/>
      <c r="G1174" s="302"/>
      <c r="H1174" s="299"/>
      <c r="I1174" s="301"/>
    </row>
    <row r="1175" spans="1:9" ht="15" hidden="1" x14ac:dyDescent="0.25">
      <c r="A1175" s="301"/>
      <c r="B1175" s="301"/>
      <c r="C1175" s="301"/>
      <c r="D1175" s="301"/>
      <c r="E1175" s="301"/>
      <c r="F1175" s="299"/>
      <c r="G1175" s="302"/>
      <c r="H1175" s="299"/>
      <c r="I1175" s="301"/>
    </row>
    <row r="1176" spans="1:9" ht="15" hidden="1" x14ac:dyDescent="0.25">
      <c r="A1176" s="301"/>
      <c r="B1176" s="301"/>
      <c r="C1176" s="301"/>
      <c r="D1176" s="301"/>
      <c r="E1176" s="301"/>
      <c r="F1176" s="299"/>
      <c r="G1176" s="302"/>
      <c r="H1176" s="299"/>
      <c r="I1176" s="301"/>
    </row>
    <row r="1177" spans="1:9" ht="15" hidden="1" x14ac:dyDescent="0.25">
      <c r="A1177" s="301"/>
      <c r="B1177" s="301"/>
      <c r="C1177" s="301"/>
      <c r="D1177" s="301"/>
      <c r="E1177" s="301"/>
      <c r="F1177" s="299"/>
      <c r="G1177" s="302"/>
      <c r="H1177" s="299"/>
      <c r="I1177" s="301"/>
    </row>
    <row r="1178" spans="1:9" ht="15" hidden="1" x14ac:dyDescent="0.25">
      <c r="A1178" s="301"/>
      <c r="B1178" s="301"/>
      <c r="C1178" s="301"/>
      <c r="D1178" s="301"/>
      <c r="E1178" s="301"/>
      <c r="F1178" s="299"/>
      <c r="G1178" s="302"/>
      <c r="H1178" s="299"/>
      <c r="I1178" s="301"/>
    </row>
    <row r="1179" spans="1:9" ht="15" hidden="1" x14ac:dyDescent="0.25">
      <c r="A1179" s="301"/>
      <c r="B1179" s="301"/>
      <c r="C1179" s="301"/>
      <c r="D1179" s="301"/>
      <c r="E1179" s="301"/>
      <c r="F1179" s="299"/>
      <c r="G1179" s="302"/>
      <c r="H1179" s="299"/>
      <c r="I1179" s="301"/>
    </row>
    <row r="1180" spans="1:9" ht="15" hidden="1" x14ac:dyDescent="0.25">
      <c r="A1180" s="301"/>
      <c r="B1180" s="301"/>
      <c r="C1180" s="301"/>
      <c r="D1180" s="301"/>
      <c r="E1180" s="301"/>
      <c r="F1180" s="299"/>
      <c r="G1180" s="302"/>
      <c r="H1180" s="299"/>
      <c r="I1180" s="301"/>
    </row>
    <row r="1181" spans="1:9" ht="15" hidden="1" x14ac:dyDescent="0.25">
      <c r="A1181" s="301"/>
      <c r="B1181" s="301"/>
      <c r="C1181" s="301"/>
      <c r="D1181" s="301"/>
      <c r="E1181" s="301"/>
      <c r="F1181" s="299"/>
      <c r="G1181" s="302"/>
      <c r="H1181" s="299"/>
      <c r="I1181" s="301"/>
    </row>
    <row r="1182" spans="1:9" ht="15" hidden="1" x14ac:dyDescent="0.25">
      <c r="A1182" s="301"/>
      <c r="B1182" s="301"/>
      <c r="C1182" s="301"/>
      <c r="D1182" s="301"/>
      <c r="E1182" s="301"/>
      <c r="F1182" s="299"/>
      <c r="G1182" s="302"/>
      <c r="H1182" s="299"/>
      <c r="I1182" s="301"/>
    </row>
    <row r="1183" spans="1:9" ht="15" hidden="1" x14ac:dyDescent="0.25">
      <c r="A1183" s="301"/>
      <c r="B1183" s="301"/>
      <c r="C1183" s="301"/>
      <c r="D1183" s="301"/>
      <c r="E1183" s="301"/>
      <c r="F1183" s="299"/>
      <c r="G1183" s="302"/>
      <c r="H1183" s="299"/>
      <c r="I1183" s="301"/>
    </row>
    <row r="1184" spans="1:9" ht="15" hidden="1" x14ac:dyDescent="0.25">
      <c r="A1184" s="301"/>
      <c r="B1184" s="301"/>
      <c r="C1184" s="301"/>
      <c r="D1184" s="301"/>
      <c r="E1184" s="301"/>
      <c r="F1184" s="299"/>
      <c r="G1184" s="302"/>
      <c r="H1184" s="299"/>
      <c r="I1184" s="301"/>
    </row>
    <row r="1185" spans="1:9" ht="15" hidden="1" x14ac:dyDescent="0.25">
      <c r="A1185" s="301"/>
      <c r="B1185" s="301"/>
      <c r="C1185" s="301"/>
      <c r="D1185" s="301"/>
      <c r="E1185" s="301"/>
      <c r="F1185" s="299"/>
      <c r="G1185" s="302"/>
      <c r="H1185" s="299"/>
      <c r="I1185" s="301"/>
    </row>
    <row r="1186" spans="1:9" ht="15" hidden="1" x14ac:dyDescent="0.25">
      <c r="A1186" s="301"/>
      <c r="B1186" s="301"/>
      <c r="C1186" s="301"/>
      <c r="D1186" s="301"/>
      <c r="E1186" s="301"/>
      <c r="F1186" s="299"/>
      <c r="G1186" s="302"/>
      <c r="H1186" s="299"/>
      <c r="I1186" s="301"/>
    </row>
    <row r="1187" spans="1:9" ht="15" hidden="1" x14ac:dyDescent="0.25">
      <c r="A1187" s="301"/>
      <c r="B1187" s="301"/>
      <c r="C1187" s="301"/>
      <c r="D1187" s="301"/>
      <c r="E1187" s="301"/>
      <c r="F1187" s="299"/>
      <c r="G1187" s="302"/>
      <c r="H1187" s="299"/>
      <c r="I1187" s="301"/>
    </row>
    <row r="1188" spans="1:9" ht="15" hidden="1" x14ac:dyDescent="0.25">
      <c r="A1188" s="301"/>
      <c r="B1188" s="301"/>
      <c r="C1188" s="301"/>
      <c r="D1188" s="301"/>
      <c r="E1188" s="301"/>
      <c r="F1188" s="299"/>
      <c r="G1188" s="302"/>
      <c r="H1188" s="299"/>
      <c r="I1188" s="301"/>
    </row>
    <row r="1189" spans="1:9" ht="15" hidden="1" x14ac:dyDescent="0.25">
      <c r="A1189" s="301"/>
      <c r="B1189" s="301"/>
      <c r="C1189" s="301"/>
      <c r="D1189" s="301"/>
      <c r="E1189" s="301"/>
      <c r="F1189" s="299"/>
      <c r="G1189" s="302"/>
      <c r="H1189" s="299"/>
      <c r="I1189" s="301"/>
    </row>
    <row r="1190" spans="1:9" ht="15" hidden="1" x14ac:dyDescent="0.25">
      <c r="A1190" s="301"/>
      <c r="B1190" s="301"/>
      <c r="C1190" s="301"/>
      <c r="D1190" s="301"/>
      <c r="E1190" s="301"/>
      <c r="F1190" s="299"/>
      <c r="G1190" s="302"/>
      <c r="H1190" s="299"/>
      <c r="I1190" s="301"/>
    </row>
    <row r="1191" spans="1:9" ht="15" hidden="1" x14ac:dyDescent="0.25">
      <c r="A1191" s="301"/>
      <c r="B1191" s="301"/>
      <c r="C1191" s="301"/>
      <c r="D1191" s="301"/>
      <c r="E1191" s="301"/>
      <c r="F1191" s="299"/>
      <c r="G1191" s="302"/>
      <c r="H1191" s="299"/>
      <c r="I1191" s="301"/>
    </row>
    <row r="1192" spans="1:9" ht="15" hidden="1" x14ac:dyDescent="0.25">
      <c r="A1192" s="301"/>
      <c r="B1192" s="301"/>
      <c r="C1192" s="301"/>
      <c r="D1192" s="301"/>
      <c r="E1192" s="301"/>
      <c r="F1192" s="299"/>
      <c r="G1192" s="302"/>
      <c r="H1192" s="299"/>
      <c r="I1192" s="301"/>
    </row>
    <row r="1193" spans="1:9" ht="15" hidden="1" x14ac:dyDescent="0.25">
      <c r="A1193" s="301"/>
      <c r="B1193" s="301"/>
      <c r="C1193" s="301"/>
      <c r="D1193" s="301"/>
      <c r="E1193" s="301"/>
      <c r="F1193" s="299"/>
      <c r="G1193" s="302"/>
      <c r="H1193" s="299"/>
      <c r="I1193" s="301"/>
    </row>
    <row r="1194" spans="1:9" ht="15" hidden="1" x14ac:dyDescent="0.25">
      <c r="A1194" s="301"/>
      <c r="B1194" s="301"/>
      <c r="C1194" s="301"/>
      <c r="D1194" s="301"/>
      <c r="E1194" s="301"/>
      <c r="F1194" s="299"/>
      <c r="G1194" s="302"/>
      <c r="H1194" s="299"/>
      <c r="I1194" s="301"/>
    </row>
    <row r="1195" spans="1:9" ht="15" hidden="1" x14ac:dyDescent="0.25">
      <c r="A1195" s="301"/>
      <c r="B1195" s="301"/>
      <c r="C1195" s="301"/>
      <c r="D1195" s="301"/>
      <c r="E1195" s="301"/>
      <c r="F1195" s="299"/>
      <c r="G1195" s="302"/>
      <c r="H1195" s="299"/>
      <c r="I1195" s="301"/>
    </row>
    <row r="1196" spans="1:9" ht="15" hidden="1" x14ac:dyDescent="0.25">
      <c r="A1196" s="301"/>
      <c r="B1196" s="301"/>
      <c r="C1196" s="301"/>
      <c r="D1196" s="301"/>
      <c r="E1196" s="301"/>
      <c r="F1196" s="299"/>
      <c r="G1196" s="302"/>
      <c r="H1196" s="299"/>
      <c r="I1196" s="301"/>
    </row>
    <row r="1197" spans="1:9" ht="15" hidden="1" x14ac:dyDescent="0.25">
      <c r="A1197" s="301"/>
      <c r="B1197" s="301"/>
      <c r="C1197" s="301"/>
      <c r="D1197" s="301"/>
      <c r="E1197" s="301"/>
      <c r="F1197" s="299"/>
      <c r="G1197" s="302"/>
      <c r="H1197" s="299"/>
      <c r="I1197" s="301"/>
    </row>
    <row r="1198" spans="1:9" ht="15" hidden="1" x14ac:dyDescent="0.25">
      <c r="A1198" s="301"/>
      <c r="B1198" s="301"/>
      <c r="C1198" s="301"/>
      <c r="D1198" s="301"/>
      <c r="E1198" s="301"/>
      <c r="F1198" s="299"/>
      <c r="G1198" s="302"/>
      <c r="H1198" s="299"/>
      <c r="I1198" s="301"/>
    </row>
    <row r="1199" spans="1:9" ht="15" hidden="1" x14ac:dyDescent="0.25">
      <c r="A1199" s="301"/>
      <c r="B1199" s="301"/>
      <c r="C1199" s="301"/>
      <c r="D1199" s="301"/>
      <c r="E1199" s="301"/>
      <c r="F1199" s="299"/>
      <c r="G1199" s="302"/>
      <c r="H1199" s="299"/>
      <c r="I1199" s="301"/>
    </row>
    <row r="1200" spans="1:9" ht="15" hidden="1" x14ac:dyDescent="0.25">
      <c r="A1200" s="301"/>
      <c r="B1200" s="301"/>
      <c r="C1200" s="301"/>
      <c r="D1200" s="301"/>
      <c r="E1200" s="301"/>
      <c r="F1200" s="299"/>
      <c r="G1200" s="302"/>
      <c r="H1200" s="299"/>
      <c r="I1200" s="301"/>
    </row>
    <row r="1201" spans="1:9" ht="15" hidden="1" x14ac:dyDescent="0.25">
      <c r="A1201" s="301"/>
      <c r="B1201" s="301"/>
      <c r="C1201" s="301"/>
      <c r="D1201" s="301"/>
      <c r="E1201" s="301"/>
      <c r="F1201" s="299"/>
      <c r="G1201" s="302"/>
      <c r="H1201" s="299"/>
      <c r="I1201" s="301"/>
    </row>
    <row r="1202" spans="1:9" ht="15" hidden="1" x14ac:dyDescent="0.25">
      <c r="A1202" s="301"/>
      <c r="B1202" s="301"/>
      <c r="C1202" s="301"/>
      <c r="D1202" s="301"/>
      <c r="E1202" s="301"/>
      <c r="F1202" s="299"/>
      <c r="G1202" s="302"/>
      <c r="H1202" s="299"/>
      <c r="I1202" s="301"/>
    </row>
    <row r="1203" spans="1:9" ht="15" hidden="1" x14ac:dyDescent="0.25">
      <c r="A1203" s="301"/>
      <c r="B1203" s="301"/>
      <c r="C1203" s="301"/>
      <c r="D1203" s="301"/>
      <c r="E1203" s="301"/>
      <c r="F1203" s="299"/>
      <c r="G1203" s="302"/>
      <c r="H1203" s="299"/>
      <c r="I1203" s="301"/>
    </row>
    <row r="1204" spans="1:9" ht="15" hidden="1" x14ac:dyDescent="0.25">
      <c r="A1204" s="301"/>
      <c r="B1204" s="301"/>
      <c r="C1204" s="301"/>
      <c r="D1204" s="301"/>
      <c r="E1204" s="301"/>
      <c r="F1204" s="299"/>
      <c r="G1204" s="302"/>
      <c r="H1204" s="299"/>
      <c r="I1204" s="301"/>
    </row>
    <row r="1205" spans="1:9" ht="15" hidden="1" x14ac:dyDescent="0.25">
      <c r="A1205" s="301"/>
      <c r="B1205" s="301"/>
      <c r="C1205" s="301"/>
      <c r="D1205" s="301"/>
      <c r="E1205" s="301"/>
      <c r="F1205" s="299"/>
      <c r="G1205" s="302"/>
      <c r="H1205" s="299"/>
      <c r="I1205" s="301"/>
    </row>
    <row r="1206" spans="1:9" ht="15" hidden="1" x14ac:dyDescent="0.25">
      <c r="A1206" s="301"/>
      <c r="B1206" s="301"/>
      <c r="C1206" s="301"/>
      <c r="D1206" s="301"/>
      <c r="E1206" s="301"/>
      <c r="F1206" s="299"/>
      <c r="G1206" s="302"/>
      <c r="H1206" s="299"/>
      <c r="I1206" s="301"/>
    </row>
    <row r="1207" spans="1:9" ht="15" hidden="1" x14ac:dyDescent="0.25">
      <c r="A1207" s="301"/>
      <c r="B1207" s="301"/>
      <c r="C1207" s="301"/>
      <c r="D1207" s="301"/>
      <c r="E1207" s="301"/>
      <c r="F1207" s="299"/>
      <c r="G1207" s="302"/>
      <c r="H1207" s="299"/>
      <c r="I1207" s="301"/>
    </row>
    <row r="1208" spans="1:9" ht="15" hidden="1" x14ac:dyDescent="0.25">
      <c r="A1208" s="301"/>
      <c r="B1208" s="301"/>
      <c r="C1208" s="301"/>
      <c r="D1208" s="301"/>
      <c r="E1208" s="301"/>
      <c r="F1208" s="299"/>
      <c r="G1208" s="302"/>
      <c r="H1208" s="299"/>
      <c r="I1208" s="301"/>
    </row>
    <row r="1209" spans="1:9" ht="15" hidden="1" x14ac:dyDescent="0.25">
      <c r="A1209" s="301"/>
      <c r="B1209" s="301"/>
      <c r="C1209" s="301"/>
      <c r="D1209" s="301"/>
      <c r="E1209" s="301"/>
      <c r="F1209" s="299"/>
      <c r="G1209" s="302"/>
      <c r="H1209" s="299"/>
      <c r="I1209" s="301"/>
    </row>
    <row r="1210" spans="1:9" ht="15" hidden="1" x14ac:dyDescent="0.25">
      <c r="A1210" s="301"/>
      <c r="B1210" s="301"/>
      <c r="C1210" s="301"/>
      <c r="D1210" s="301"/>
      <c r="E1210" s="301"/>
      <c r="F1210" s="299"/>
      <c r="G1210" s="302"/>
      <c r="H1210" s="299"/>
      <c r="I1210" s="301"/>
    </row>
    <row r="1211" spans="1:9" ht="15" hidden="1" x14ac:dyDescent="0.25">
      <c r="A1211" s="301"/>
      <c r="B1211" s="301"/>
      <c r="C1211" s="301"/>
      <c r="D1211" s="301"/>
      <c r="E1211" s="301"/>
      <c r="F1211" s="299"/>
      <c r="G1211" s="302"/>
      <c r="H1211" s="299"/>
      <c r="I1211" s="301"/>
    </row>
    <row r="1212" spans="1:9" ht="15" hidden="1" x14ac:dyDescent="0.25">
      <c r="A1212" s="301"/>
      <c r="B1212" s="301"/>
      <c r="C1212" s="301"/>
      <c r="D1212" s="301"/>
      <c r="E1212" s="301"/>
      <c r="F1212" s="299"/>
      <c r="G1212" s="302"/>
      <c r="H1212" s="299"/>
      <c r="I1212" s="301"/>
    </row>
    <row r="1213" spans="1:9" ht="15" hidden="1" x14ac:dyDescent="0.25">
      <c r="A1213" s="301"/>
      <c r="B1213" s="301"/>
      <c r="C1213" s="301"/>
      <c r="D1213" s="301"/>
      <c r="E1213" s="301"/>
      <c r="F1213" s="299"/>
      <c r="G1213" s="302"/>
      <c r="H1213" s="299"/>
      <c r="I1213" s="301"/>
    </row>
    <row r="1214" spans="1:9" ht="15" hidden="1" x14ac:dyDescent="0.25">
      <c r="A1214" s="301"/>
      <c r="B1214" s="301"/>
      <c r="C1214" s="301"/>
      <c r="D1214" s="301"/>
      <c r="E1214" s="301"/>
      <c r="F1214" s="299"/>
      <c r="G1214" s="302"/>
      <c r="H1214" s="299"/>
      <c r="I1214" s="301"/>
    </row>
    <row r="1215" spans="1:9" ht="15" hidden="1" x14ac:dyDescent="0.25">
      <c r="A1215" s="301"/>
      <c r="B1215" s="301"/>
      <c r="C1215" s="301"/>
      <c r="D1215" s="301"/>
      <c r="E1215" s="301"/>
      <c r="F1215" s="299"/>
      <c r="G1215" s="302"/>
      <c r="H1215" s="299"/>
      <c r="I1215" s="301"/>
    </row>
    <row r="1216" spans="1:9" ht="15" hidden="1" x14ac:dyDescent="0.25">
      <c r="A1216" s="301"/>
      <c r="B1216" s="301"/>
      <c r="C1216" s="301"/>
      <c r="D1216" s="301"/>
      <c r="E1216" s="301"/>
      <c r="F1216" s="299"/>
      <c r="G1216" s="302"/>
      <c r="H1216" s="299"/>
      <c r="I1216" s="301"/>
    </row>
    <row r="1217" spans="1:9" ht="15" hidden="1" x14ac:dyDescent="0.25">
      <c r="A1217" s="301"/>
      <c r="B1217" s="301"/>
      <c r="C1217" s="301"/>
      <c r="D1217" s="301"/>
      <c r="E1217" s="301"/>
      <c r="F1217" s="299"/>
      <c r="G1217" s="302"/>
      <c r="H1217" s="299"/>
      <c r="I1217" s="301"/>
    </row>
    <row r="1218" spans="1:9" ht="15" hidden="1" x14ac:dyDescent="0.25">
      <c r="A1218" s="301"/>
      <c r="B1218" s="301"/>
      <c r="C1218" s="301"/>
      <c r="D1218" s="301"/>
      <c r="E1218" s="301"/>
      <c r="F1218" s="299"/>
      <c r="G1218" s="302"/>
      <c r="H1218" s="299"/>
      <c r="I1218" s="301"/>
    </row>
    <row r="1219" spans="1:9" ht="15" hidden="1" x14ac:dyDescent="0.25">
      <c r="A1219" s="301"/>
      <c r="B1219" s="301"/>
      <c r="C1219" s="301"/>
      <c r="D1219" s="301"/>
      <c r="E1219" s="301"/>
      <c r="F1219" s="299"/>
      <c r="G1219" s="302"/>
      <c r="H1219" s="299"/>
      <c r="I1219" s="301"/>
    </row>
    <row r="1220" spans="1:9" ht="15" hidden="1" x14ac:dyDescent="0.25">
      <c r="A1220" s="301"/>
      <c r="B1220" s="301"/>
      <c r="C1220" s="301"/>
      <c r="D1220" s="301"/>
      <c r="E1220" s="301"/>
      <c r="F1220" s="299"/>
      <c r="G1220" s="302"/>
      <c r="H1220" s="299"/>
      <c r="I1220" s="301"/>
    </row>
    <row r="1221" spans="1:9" ht="15" hidden="1" x14ac:dyDescent="0.25">
      <c r="A1221" s="301"/>
      <c r="B1221" s="301"/>
      <c r="C1221" s="301"/>
      <c r="D1221" s="301"/>
      <c r="E1221" s="301"/>
      <c r="F1221" s="299"/>
      <c r="G1221" s="302"/>
      <c r="H1221" s="299"/>
      <c r="I1221" s="301"/>
    </row>
    <row r="1222" spans="1:9" ht="15" hidden="1" x14ac:dyDescent="0.25">
      <c r="A1222" s="301"/>
      <c r="B1222" s="301"/>
      <c r="C1222" s="301"/>
      <c r="D1222" s="301"/>
      <c r="E1222" s="301"/>
      <c r="F1222" s="299"/>
      <c r="G1222" s="302"/>
      <c r="H1222" s="299"/>
      <c r="I1222" s="301"/>
    </row>
    <row r="1223" spans="1:9" ht="15" hidden="1" x14ac:dyDescent="0.25">
      <c r="A1223" s="301"/>
      <c r="B1223" s="301"/>
      <c r="C1223" s="301"/>
      <c r="D1223" s="301"/>
      <c r="E1223" s="301"/>
      <c r="F1223" s="299"/>
      <c r="G1223" s="302"/>
      <c r="H1223" s="299"/>
      <c r="I1223" s="301"/>
    </row>
    <row r="1224" spans="1:9" ht="15" hidden="1" x14ac:dyDescent="0.25">
      <c r="A1224" s="301"/>
      <c r="B1224" s="301"/>
      <c r="C1224" s="301"/>
      <c r="D1224" s="301"/>
      <c r="E1224" s="301"/>
      <c r="F1224" s="299"/>
      <c r="G1224" s="302"/>
      <c r="H1224" s="299"/>
      <c r="I1224" s="301"/>
    </row>
    <row r="1225" spans="1:9" ht="15" hidden="1" x14ac:dyDescent="0.25">
      <c r="A1225" s="301"/>
      <c r="B1225" s="301"/>
      <c r="C1225" s="301"/>
      <c r="D1225" s="301"/>
      <c r="E1225" s="301"/>
      <c r="F1225" s="299"/>
      <c r="G1225" s="302"/>
      <c r="H1225" s="299"/>
      <c r="I1225" s="301"/>
    </row>
    <row r="1226" spans="1:9" ht="15" hidden="1" x14ac:dyDescent="0.25">
      <c r="A1226" s="301"/>
      <c r="B1226" s="301"/>
      <c r="C1226" s="301"/>
      <c r="D1226" s="301"/>
      <c r="E1226" s="301"/>
      <c r="F1226" s="299"/>
      <c r="G1226" s="302"/>
      <c r="H1226" s="299"/>
      <c r="I1226" s="301"/>
    </row>
    <row r="1227" spans="1:9" ht="15" hidden="1" x14ac:dyDescent="0.25">
      <c r="A1227" s="301"/>
      <c r="B1227" s="301"/>
      <c r="C1227" s="301"/>
      <c r="D1227" s="301"/>
      <c r="E1227" s="301"/>
      <c r="F1227" s="299"/>
      <c r="G1227" s="302"/>
      <c r="H1227" s="299"/>
      <c r="I1227" s="301"/>
    </row>
    <row r="1228" spans="1:9" ht="15" hidden="1" x14ac:dyDescent="0.25">
      <c r="A1228" s="301"/>
      <c r="B1228" s="301"/>
      <c r="C1228" s="301"/>
      <c r="D1228" s="301"/>
      <c r="E1228" s="301"/>
      <c r="F1228" s="299"/>
      <c r="G1228" s="302"/>
      <c r="H1228" s="299"/>
      <c r="I1228" s="301"/>
    </row>
    <row r="1229" spans="1:9" ht="15" hidden="1" x14ac:dyDescent="0.25">
      <c r="A1229" s="301"/>
      <c r="B1229" s="301"/>
      <c r="C1229" s="301"/>
      <c r="D1229" s="301"/>
      <c r="E1229" s="301"/>
      <c r="F1229" s="299"/>
      <c r="G1229" s="302"/>
      <c r="H1229" s="299"/>
      <c r="I1229" s="301"/>
    </row>
    <row r="1230" spans="1:9" ht="15" hidden="1" x14ac:dyDescent="0.25">
      <c r="A1230" s="301"/>
      <c r="B1230" s="301"/>
      <c r="C1230" s="301"/>
      <c r="D1230" s="301"/>
      <c r="E1230" s="301"/>
      <c r="F1230" s="299"/>
      <c r="G1230" s="302"/>
      <c r="H1230" s="299"/>
      <c r="I1230" s="301"/>
    </row>
    <row r="1231" spans="1:9" ht="15" hidden="1" x14ac:dyDescent="0.25">
      <c r="A1231" s="301"/>
      <c r="B1231" s="301"/>
      <c r="C1231" s="301"/>
      <c r="D1231" s="301"/>
      <c r="E1231" s="301"/>
      <c r="F1231" s="299"/>
      <c r="G1231" s="302"/>
      <c r="H1231" s="299"/>
      <c r="I1231" s="301"/>
    </row>
    <row r="1232" spans="1:9" ht="15" hidden="1" x14ac:dyDescent="0.25">
      <c r="A1232" s="301"/>
      <c r="B1232" s="301"/>
      <c r="C1232" s="301"/>
      <c r="D1232" s="301"/>
      <c r="E1232" s="301"/>
      <c r="F1232" s="299"/>
      <c r="G1232" s="302"/>
      <c r="H1232" s="299"/>
      <c r="I1232" s="301"/>
    </row>
    <row r="1233" spans="1:9" ht="15" hidden="1" x14ac:dyDescent="0.25">
      <c r="A1233" s="301"/>
      <c r="B1233" s="301"/>
      <c r="C1233" s="301"/>
      <c r="D1233" s="301"/>
      <c r="E1233" s="301"/>
      <c r="F1233" s="299"/>
      <c r="G1233" s="302"/>
      <c r="H1233" s="299"/>
      <c r="I1233" s="301"/>
    </row>
    <row r="1234" spans="1:9" ht="15" hidden="1" x14ac:dyDescent="0.25">
      <c r="A1234" s="301"/>
      <c r="B1234" s="301"/>
      <c r="C1234" s="301"/>
      <c r="D1234" s="301"/>
      <c r="E1234" s="301"/>
      <c r="F1234" s="299"/>
      <c r="G1234" s="302"/>
      <c r="H1234" s="299"/>
      <c r="I1234" s="301"/>
    </row>
    <row r="1235" spans="1:9" ht="15" hidden="1" x14ac:dyDescent="0.25">
      <c r="A1235" s="301"/>
      <c r="B1235" s="301"/>
      <c r="C1235" s="301"/>
      <c r="D1235" s="301"/>
      <c r="E1235" s="301"/>
      <c r="F1235" s="299"/>
      <c r="G1235" s="302"/>
      <c r="H1235" s="299"/>
      <c r="I1235" s="301"/>
    </row>
    <row r="1236" spans="1:9" ht="15" hidden="1" x14ac:dyDescent="0.25">
      <c r="A1236" s="301"/>
      <c r="B1236" s="301"/>
      <c r="C1236" s="301"/>
      <c r="D1236" s="301"/>
      <c r="E1236" s="301"/>
      <c r="F1236" s="299"/>
      <c r="G1236" s="302"/>
      <c r="H1236" s="299"/>
      <c r="I1236" s="301"/>
    </row>
    <row r="1237" spans="1:9" ht="15" hidden="1" x14ac:dyDescent="0.25">
      <c r="A1237" s="301"/>
      <c r="B1237" s="301"/>
      <c r="C1237" s="301"/>
      <c r="D1237" s="301"/>
      <c r="E1237" s="301"/>
      <c r="F1237" s="299"/>
      <c r="G1237" s="302"/>
      <c r="H1237" s="299"/>
      <c r="I1237" s="301"/>
    </row>
    <row r="1238" spans="1:9" ht="15" hidden="1" x14ac:dyDescent="0.25">
      <c r="A1238" s="301"/>
      <c r="B1238" s="301"/>
      <c r="C1238" s="301"/>
      <c r="D1238" s="301"/>
      <c r="E1238" s="301"/>
      <c r="F1238" s="299"/>
      <c r="G1238" s="302"/>
      <c r="H1238" s="299"/>
      <c r="I1238" s="301"/>
    </row>
    <row r="1239" spans="1:9" ht="15" hidden="1" x14ac:dyDescent="0.25">
      <c r="A1239" s="301"/>
      <c r="B1239" s="301"/>
      <c r="C1239" s="301"/>
      <c r="D1239" s="301"/>
      <c r="E1239" s="301"/>
      <c r="F1239" s="299"/>
      <c r="G1239" s="302"/>
      <c r="H1239" s="299"/>
      <c r="I1239" s="301"/>
    </row>
    <row r="1240" spans="1:9" ht="15" hidden="1" x14ac:dyDescent="0.25">
      <c r="A1240" s="301"/>
      <c r="B1240" s="301"/>
      <c r="C1240" s="301"/>
      <c r="D1240" s="301"/>
      <c r="E1240" s="301"/>
      <c r="F1240" s="299"/>
      <c r="G1240" s="302"/>
      <c r="H1240" s="299"/>
      <c r="I1240" s="301"/>
    </row>
    <row r="1241" spans="1:9" ht="15" hidden="1" x14ac:dyDescent="0.25">
      <c r="A1241" s="301"/>
      <c r="B1241" s="301"/>
      <c r="C1241" s="301"/>
      <c r="D1241" s="301"/>
      <c r="E1241" s="301"/>
      <c r="F1241" s="299"/>
      <c r="G1241" s="302"/>
      <c r="H1241" s="299"/>
      <c r="I1241" s="301"/>
    </row>
    <row r="1242" spans="1:9" ht="15" hidden="1" x14ac:dyDescent="0.25">
      <c r="A1242" s="301"/>
      <c r="B1242" s="301"/>
      <c r="C1242" s="301"/>
      <c r="D1242" s="301"/>
      <c r="E1242" s="301"/>
      <c r="F1242" s="299"/>
      <c r="G1242" s="302"/>
      <c r="H1242" s="299"/>
      <c r="I1242" s="301"/>
    </row>
    <row r="1243" spans="1:9" ht="15" hidden="1" x14ac:dyDescent="0.25">
      <c r="A1243" s="301"/>
      <c r="B1243" s="301"/>
      <c r="C1243" s="301"/>
      <c r="D1243" s="301"/>
      <c r="E1243" s="301"/>
      <c r="F1243" s="299"/>
      <c r="G1243" s="302"/>
      <c r="H1243" s="299"/>
      <c r="I1243" s="301"/>
    </row>
    <row r="1244" spans="1:9" ht="15" hidden="1" x14ac:dyDescent="0.25">
      <c r="A1244" s="301"/>
      <c r="B1244" s="301"/>
      <c r="C1244" s="301"/>
      <c r="D1244" s="301"/>
      <c r="E1244" s="301"/>
      <c r="F1244" s="299"/>
      <c r="G1244" s="302"/>
      <c r="H1244" s="299"/>
      <c r="I1244" s="301"/>
    </row>
    <row r="1245" spans="1:9" ht="15" hidden="1" x14ac:dyDescent="0.25">
      <c r="A1245" s="301"/>
      <c r="B1245" s="301"/>
      <c r="C1245" s="301"/>
      <c r="D1245" s="301"/>
      <c r="E1245" s="301"/>
      <c r="F1245" s="299"/>
      <c r="G1245" s="302"/>
      <c r="H1245" s="299"/>
      <c r="I1245" s="301"/>
    </row>
    <row r="1246" spans="1:9" ht="15" hidden="1" x14ac:dyDescent="0.25">
      <c r="A1246" s="301"/>
      <c r="B1246" s="301"/>
      <c r="C1246" s="301"/>
      <c r="D1246" s="301"/>
      <c r="E1246" s="301"/>
      <c r="F1246" s="299"/>
      <c r="G1246" s="302"/>
      <c r="H1246" s="299"/>
      <c r="I1246" s="301"/>
    </row>
    <row r="1247" spans="1:9" ht="15" hidden="1" x14ac:dyDescent="0.25">
      <c r="A1247" s="301"/>
      <c r="B1247" s="301"/>
      <c r="C1247" s="301"/>
      <c r="D1247" s="301"/>
      <c r="E1247" s="301"/>
      <c r="F1247" s="299"/>
      <c r="G1247" s="302"/>
      <c r="H1247" s="299"/>
      <c r="I1247" s="301"/>
    </row>
    <row r="1248" spans="1:9" ht="15" hidden="1" x14ac:dyDescent="0.25">
      <c r="A1248" s="301"/>
      <c r="B1248" s="301"/>
      <c r="C1248" s="301"/>
      <c r="D1248" s="301"/>
      <c r="E1248" s="301"/>
      <c r="F1248" s="299"/>
      <c r="G1248" s="302"/>
      <c r="H1248" s="299"/>
      <c r="I1248" s="301"/>
    </row>
    <row r="1249" spans="1:9" ht="15" hidden="1" x14ac:dyDescent="0.25">
      <c r="A1249" s="301"/>
      <c r="B1249" s="301"/>
      <c r="C1249" s="301"/>
      <c r="D1249" s="301"/>
      <c r="E1249" s="301"/>
      <c r="F1249" s="299"/>
      <c r="G1249" s="302"/>
      <c r="H1249" s="299"/>
      <c r="I1249" s="301"/>
    </row>
    <row r="1250" spans="1:9" ht="15" hidden="1" x14ac:dyDescent="0.25">
      <c r="A1250" s="301"/>
      <c r="B1250" s="301"/>
      <c r="C1250" s="301"/>
      <c r="D1250" s="301"/>
      <c r="E1250" s="301"/>
      <c r="F1250" s="299"/>
      <c r="G1250" s="302"/>
      <c r="H1250" s="299"/>
      <c r="I1250" s="301"/>
    </row>
    <row r="1251" spans="1:9" ht="15" hidden="1" x14ac:dyDescent="0.25">
      <c r="A1251" s="301"/>
      <c r="B1251" s="301"/>
      <c r="C1251" s="301"/>
      <c r="D1251" s="301"/>
      <c r="E1251" s="301"/>
      <c r="F1251" s="299"/>
      <c r="G1251" s="302"/>
      <c r="H1251" s="299"/>
      <c r="I1251" s="301"/>
    </row>
    <row r="1252" spans="1:9" ht="15" hidden="1" x14ac:dyDescent="0.25">
      <c r="A1252" s="301"/>
      <c r="B1252" s="301"/>
      <c r="C1252" s="301"/>
      <c r="D1252" s="301"/>
      <c r="E1252" s="301"/>
      <c r="F1252" s="299"/>
      <c r="G1252" s="302"/>
      <c r="H1252" s="299"/>
      <c r="I1252" s="301"/>
    </row>
    <row r="1253" spans="1:9" ht="15" hidden="1" x14ac:dyDescent="0.25">
      <c r="A1253" s="301"/>
      <c r="B1253" s="301"/>
      <c r="C1253" s="301"/>
      <c r="D1253" s="301"/>
      <c r="E1253" s="301"/>
      <c r="F1253" s="299"/>
      <c r="G1253" s="302"/>
      <c r="H1253" s="299"/>
      <c r="I1253" s="301"/>
    </row>
    <row r="1254" spans="1:9" ht="15" hidden="1" x14ac:dyDescent="0.25">
      <c r="A1254" s="301"/>
      <c r="B1254" s="301"/>
      <c r="C1254" s="301"/>
      <c r="D1254" s="301"/>
      <c r="E1254" s="301"/>
      <c r="F1254" s="299"/>
      <c r="G1254" s="302"/>
      <c r="H1254" s="299"/>
      <c r="I1254" s="301"/>
    </row>
    <row r="1255" spans="1:9" ht="15" hidden="1" x14ac:dyDescent="0.25">
      <c r="A1255" s="301"/>
      <c r="B1255" s="301"/>
      <c r="C1255" s="301"/>
      <c r="D1255" s="301"/>
      <c r="E1255" s="301"/>
      <c r="F1255" s="299"/>
      <c r="G1255" s="302"/>
      <c r="H1255" s="299"/>
      <c r="I1255" s="301"/>
    </row>
    <row r="1256" spans="1:9" ht="15" hidden="1" x14ac:dyDescent="0.25">
      <c r="A1256" s="301"/>
      <c r="B1256" s="301"/>
      <c r="C1256" s="301"/>
      <c r="D1256" s="301"/>
      <c r="E1256" s="301"/>
      <c r="F1256" s="299"/>
      <c r="G1256" s="302"/>
      <c r="H1256" s="299"/>
      <c r="I1256" s="301"/>
    </row>
    <row r="1257" spans="1:9" ht="15" hidden="1" x14ac:dyDescent="0.25">
      <c r="A1257" s="301"/>
      <c r="B1257" s="301"/>
      <c r="C1257" s="301"/>
      <c r="D1257" s="301"/>
      <c r="E1257" s="301"/>
      <c r="F1257" s="299"/>
      <c r="G1257" s="302"/>
      <c r="H1257" s="299"/>
      <c r="I1257" s="301"/>
    </row>
    <row r="1258" spans="1:9" ht="15" hidden="1" x14ac:dyDescent="0.25">
      <c r="A1258" s="301"/>
      <c r="B1258" s="301"/>
      <c r="C1258" s="301"/>
      <c r="D1258" s="301"/>
      <c r="E1258" s="301"/>
      <c r="F1258" s="299"/>
      <c r="G1258" s="302"/>
      <c r="H1258" s="299"/>
      <c r="I1258" s="301"/>
    </row>
    <row r="1259" spans="1:9" ht="15" hidden="1" x14ac:dyDescent="0.25">
      <c r="A1259" s="301"/>
      <c r="B1259" s="301"/>
      <c r="C1259" s="301"/>
      <c r="D1259" s="301"/>
      <c r="E1259" s="301"/>
      <c r="F1259" s="299"/>
      <c r="G1259" s="302"/>
      <c r="H1259" s="299"/>
      <c r="I1259" s="301"/>
    </row>
    <row r="1260" spans="1:9" ht="15" hidden="1" x14ac:dyDescent="0.25">
      <c r="A1260" s="301"/>
      <c r="B1260" s="301"/>
      <c r="C1260" s="301"/>
      <c r="D1260" s="301"/>
      <c r="E1260" s="301"/>
      <c r="F1260" s="299"/>
      <c r="G1260" s="302"/>
      <c r="H1260" s="299"/>
      <c r="I1260" s="301"/>
    </row>
    <row r="1261" spans="1:9" ht="15" hidden="1" x14ac:dyDescent="0.25">
      <c r="A1261" s="301"/>
      <c r="B1261" s="301"/>
      <c r="C1261" s="301"/>
      <c r="D1261" s="301"/>
      <c r="E1261" s="301"/>
      <c r="F1261" s="299"/>
      <c r="G1261" s="302"/>
      <c r="H1261" s="299"/>
      <c r="I1261" s="301"/>
    </row>
    <row r="1262" spans="1:9" ht="15" hidden="1" x14ac:dyDescent="0.25">
      <c r="A1262" s="301"/>
      <c r="B1262" s="301"/>
      <c r="C1262" s="301"/>
      <c r="D1262" s="301"/>
      <c r="E1262" s="301"/>
      <c r="F1262" s="299"/>
      <c r="G1262" s="302"/>
      <c r="H1262" s="299"/>
      <c r="I1262" s="301"/>
    </row>
    <row r="1263" spans="1:9" ht="15" hidden="1" x14ac:dyDescent="0.25">
      <c r="A1263" s="301"/>
      <c r="B1263" s="301"/>
      <c r="C1263" s="301"/>
      <c r="D1263" s="301"/>
      <c r="E1263" s="301"/>
      <c r="F1263" s="299"/>
      <c r="G1263" s="302"/>
      <c r="H1263" s="299"/>
      <c r="I1263" s="301"/>
    </row>
    <row r="1264" spans="1:9" ht="15" hidden="1" x14ac:dyDescent="0.25">
      <c r="A1264" s="301"/>
      <c r="B1264" s="301"/>
      <c r="C1264" s="301"/>
      <c r="D1264" s="301"/>
      <c r="E1264" s="301"/>
      <c r="F1264" s="299"/>
      <c r="G1264" s="302"/>
      <c r="H1264" s="299"/>
      <c r="I1264" s="301"/>
    </row>
    <row r="1265" spans="1:9" ht="15" hidden="1" x14ac:dyDescent="0.25">
      <c r="A1265" s="301"/>
      <c r="B1265" s="301"/>
      <c r="C1265" s="301"/>
      <c r="D1265" s="301"/>
      <c r="E1265" s="301"/>
      <c r="F1265" s="299"/>
      <c r="G1265" s="302"/>
      <c r="H1265" s="299"/>
      <c r="I1265" s="301"/>
    </row>
    <row r="1266" spans="1:9" ht="15" hidden="1" x14ac:dyDescent="0.25">
      <c r="A1266" s="301"/>
      <c r="B1266" s="301"/>
      <c r="C1266" s="301"/>
      <c r="D1266" s="301"/>
      <c r="E1266" s="301"/>
      <c r="F1266" s="299"/>
      <c r="G1266" s="302"/>
      <c r="H1266" s="299"/>
      <c r="I1266" s="301"/>
    </row>
    <row r="1267" spans="1:9" ht="15" hidden="1" x14ac:dyDescent="0.25">
      <c r="A1267" s="301"/>
      <c r="B1267" s="301"/>
      <c r="C1267" s="301"/>
      <c r="D1267" s="301"/>
      <c r="E1267" s="301"/>
      <c r="F1267" s="299"/>
      <c r="G1267" s="302"/>
      <c r="H1267" s="299"/>
      <c r="I1267" s="301"/>
    </row>
    <row r="1268" spans="1:9" ht="15" hidden="1" x14ac:dyDescent="0.25">
      <c r="A1268" s="301"/>
      <c r="B1268" s="301"/>
      <c r="C1268" s="301"/>
      <c r="D1268" s="301"/>
      <c r="E1268" s="301"/>
      <c r="F1268" s="299"/>
      <c r="G1268" s="302"/>
      <c r="H1268" s="299"/>
      <c r="I1268" s="301"/>
    </row>
    <row r="1269" spans="1:9" ht="15" hidden="1" x14ac:dyDescent="0.25">
      <c r="A1269" s="301"/>
      <c r="B1269" s="301"/>
      <c r="C1269" s="301"/>
      <c r="D1269" s="301"/>
      <c r="E1269" s="301"/>
      <c r="F1269" s="299"/>
      <c r="G1269" s="302"/>
      <c r="H1269" s="299"/>
      <c r="I1269" s="301"/>
    </row>
    <row r="1270" spans="1:9" ht="15" hidden="1" x14ac:dyDescent="0.25">
      <c r="A1270" s="301"/>
      <c r="B1270" s="301"/>
      <c r="C1270" s="301"/>
      <c r="D1270" s="301"/>
      <c r="E1270" s="301"/>
      <c r="F1270" s="299"/>
      <c r="G1270" s="302"/>
      <c r="H1270" s="299"/>
      <c r="I1270" s="301"/>
    </row>
    <row r="1271" spans="1:9" ht="15" hidden="1" x14ac:dyDescent="0.25">
      <c r="A1271" s="301"/>
      <c r="B1271" s="301"/>
      <c r="C1271" s="301"/>
      <c r="D1271" s="301"/>
      <c r="E1271" s="301"/>
      <c r="F1271" s="299"/>
      <c r="G1271" s="302"/>
      <c r="H1271" s="299"/>
      <c r="I1271" s="301"/>
    </row>
    <row r="1272" spans="1:9" ht="15" hidden="1" x14ac:dyDescent="0.25">
      <c r="A1272" s="301"/>
      <c r="B1272" s="301"/>
      <c r="C1272" s="301"/>
      <c r="D1272" s="301"/>
      <c r="E1272" s="301"/>
      <c r="F1272" s="299"/>
      <c r="G1272" s="302"/>
      <c r="H1272" s="299"/>
      <c r="I1272" s="301"/>
    </row>
    <row r="1273" spans="1:9" ht="15" hidden="1" x14ac:dyDescent="0.25">
      <c r="A1273" s="301"/>
      <c r="B1273" s="301"/>
      <c r="C1273" s="301"/>
      <c r="D1273" s="301"/>
      <c r="E1273" s="301"/>
      <c r="F1273" s="299"/>
      <c r="G1273" s="302"/>
      <c r="H1273" s="299"/>
      <c r="I1273" s="301"/>
    </row>
    <row r="1274" spans="1:9" ht="15" hidden="1" x14ac:dyDescent="0.25">
      <c r="A1274" s="301"/>
      <c r="B1274" s="301"/>
      <c r="C1274" s="301"/>
      <c r="D1274" s="301"/>
      <c r="E1274" s="301"/>
      <c r="F1274" s="299"/>
      <c r="G1274" s="302"/>
      <c r="H1274" s="299"/>
      <c r="I1274" s="301"/>
    </row>
    <row r="1275" spans="1:9" ht="15" hidden="1" x14ac:dyDescent="0.25">
      <c r="A1275" s="301"/>
      <c r="B1275" s="301"/>
      <c r="C1275" s="301"/>
      <c r="D1275" s="301"/>
      <c r="E1275" s="301"/>
      <c r="F1275" s="299"/>
      <c r="G1275" s="302"/>
      <c r="H1275" s="299"/>
      <c r="I1275" s="301"/>
    </row>
    <row r="1276" spans="1:9" ht="15" hidden="1" x14ac:dyDescent="0.25">
      <c r="A1276" s="301"/>
      <c r="B1276" s="301"/>
      <c r="C1276" s="301"/>
      <c r="D1276" s="301"/>
      <c r="E1276" s="301"/>
      <c r="F1276" s="299"/>
      <c r="G1276" s="302"/>
      <c r="H1276" s="299"/>
      <c r="I1276" s="301"/>
    </row>
    <row r="1277" spans="1:9" ht="15" hidden="1" x14ac:dyDescent="0.25">
      <c r="A1277" s="301"/>
      <c r="B1277" s="301"/>
      <c r="C1277" s="301"/>
      <c r="D1277" s="301"/>
      <c r="E1277" s="301"/>
      <c r="F1277" s="299"/>
      <c r="G1277" s="302"/>
      <c r="H1277" s="299"/>
      <c r="I1277" s="301"/>
    </row>
    <row r="1278" spans="1:9" ht="15" hidden="1" x14ac:dyDescent="0.25">
      <c r="A1278" s="301"/>
      <c r="B1278" s="301"/>
      <c r="C1278" s="301"/>
      <c r="D1278" s="301"/>
      <c r="E1278" s="301"/>
      <c r="F1278" s="299"/>
      <c r="G1278" s="302"/>
      <c r="H1278" s="299"/>
      <c r="I1278" s="301"/>
    </row>
    <row r="1279" spans="1:9" ht="15" hidden="1" x14ac:dyDescent="0.25">
      <c r="A1279" s="301"/>
      <c r="B1279" s="301"/>
      <c r="C1279" s="301"/>
      <c r="D1279" s="301"/>
      <c r="E1279" s="301"/>
      <c r="F1279" s="299"/>
      <c r="G1279" s="302"/>
      <c r="H1279" s="299"/>
      <c r="I1279" s="301"/>
    </row>
    <row r="1280" spans="1:9" ht="15" hidden="1" x14ac:dyDescent="0.25">
      <c r="A1280" s="301"/>
      <c r="B1280" s="301"/>
      <c r="C1280" s="301"/>
      <c r="D1280" s="301"/>
      <c r="E1280" s="301"/>
      <c r="F1280" s="299"/>
      <c r="G1280" s="302"/>
      <c r="H1280" s="299"/>
      <c r="I1280" s="301"/>
    </row>
    <row r="1281" spans="1:9" ht="15" hidden="1" x14ac:dyDescent="0.25">
      <c r="A1281" s="301"/>
      <c r="B1281" s="301"/>
      <c r="C1281" s="301"/>
      <c r="D1281" s="301"/>
      <c r="E1281" s="301"/>
      <c r="F1281" s="299"/>
      <c r="G1281" s="302"/>
      <c r="H1281" s="299"/>
      <c r="I1281" s="301"/>
    </row>
    <row r="1282" spans="1:9" ht="15" hidden="1" x14ac:dyDescent="0.25">
      <c r="A1282" s="301"/>
      <c r="B1282" s="301"/>
      <c r="C1282" s="301"/>
      <c r="D1282" s="301"/>
      <c r="E1282" s="301"/>
      <c r="F1282" s="299"/>
      <c r="G1282" s="302"/>
      <c r="H1282" s="299"/>
      <c r="I1282" s="301"/>
    </row>
    <row r="1283" spans="1:9" ht="15" hidden="1" x14ac:dyDescent="0.25">
      <c r="A1283" s="301"/>
      <c r="B1283" s="301"/>
      <c r="C1283" s="301"/>
      <c r="D1283" s="301"/>
      <c r="E1283" s="301"/>
      <c r="F1283" s="299"/>
      <c r="G1283" s="302"/>
      <c r="H1283" s="299"/>
      <c r="I1283" s="301"/>
    </row>
    <row r="1284" spans="1:9" ht="15" hidden="1" x14ac:dyDescent="0.25">
      <c r="A1284" s="301"/>
      <c r="B1284" s="301"/>
      <c r="C1284" s="301"/>
      <c r="D1284" s="301"/>
      <c r="E1284" s="301"/>
      <c r="F1284" s="299"/>
      <c r="G1284" s="302"/>
      <c r="H1284" s="299"/>
      <c r="I1284" s="301"/>
    </row>
    <row r="1285" spans="1:9" ht="15" hidden="1" x14ac:dyDescent="0.25">
      <c r="A1285" s="301"/>
      <c r="B1285" s="301"/>
      <c r="C1285" s="301"/>
      <c r="D1285" s="301"/>
      <c r="E1285" s="301"/>
      <c r="F1285" s="299"/>
      <c r="G1285" s="302"/>
      <c r="H1285" s="299"/>
      <c r="I1285" s="301"/>
    </row>
    <row r="1286" spans="1:9" ht="15" hidden="1" x14ac:dyDescent="0.25">
      <c r="A1286" s="301"/>
      <c r="B1286" s="301"/>
      <c r="C1286" s="301"/>
      <c r="D1286" s="301"/>
      <c r="E1286" s="301"/>
      <c r="F1286" s="299"/>
      <c r="G1286" s="302"/>
      <c r="H1286" s="299"/>
      <c r="I1286" s="301"/>
    </row>
    <row r="1287" spans="1:9" ht="15" hidden="1" x14ac:dyDescent="0.25">
      <c r="A1287" s="301"/>
      <c r="B1287" s="301"/>
      <c r="C1287" s="301"/>
      <c r="D1287" s="301"/>
      <c r="E1287" s="301"/>
      <c r="F1287" s="299"/>
      <c r="G1287" s="302"/>
      <c r="H1287" s="299"/>
      <c r="I1287" s="301"/>
    </row>
    <row r="1288" spans="1:9" ht="15" hidden="1" x14ac:dyDescent="0.25">
      <c r="A1288" s="301"/>
      <c r="B1288" s="301"/>
      <c r="C1288" s="301"/>
      <c r="D1288" s="301"/>
      <c r="E1288" s="301"/>
      <c r="F1288" s="299"/>
      <c r="G1288" s="302"/>
      <c r="H1288" s="299"/>
      <c r="I1288" s="301"/>
    </row>
    <row r="1289" spans="1:9" ht="15" hidden="1" x14ac:dyDescent="0.25">
      <c r="A1289" s="301"/>
      <c r="B1289" s="301"/>
      <c r="C1289" s="301"/>
      <c r="D1289" s="301"/>
      <c r="E1289" s="301"/>
      <c r="F1289" s="299"/>
      <c r="G1289" s="302"/>
      <c r="H1289" s="299"/>
      <c r="I1289" s="301"/>
    </row>
    <row r="1290" spans="1:9" ht="15" hidden="1" x14ac:dyDescent="0.25">
      <c r="A1290" s="301"/>
      <c r="B1290" s="301"/>
      <c r="C1290" s="301"/>
      <c r="D1290" s="301"/>
      <c r="E1290" s="301"/>
      <c r="F1290" s="299"/>
      <c r="G1290" s="302"/>
      <c r="H1290" s="299"/>
      <c r="I1290" s="301"/>
    </row>
    <row r="1291" spans="1:9" ht="15" hidden="1" x14ac:dyDescent="0.25">
      <c r="A1291" s="301"/>
      <c r="B1291" s="301"/>
      <c r="C1291" s="301"/>
      <c r="D1291" s="301"/>
      <c r="E1291" s="301"/>
      <c r="F1291" s="299"/>
      <c r="G1291" s="302"/>
      <c r="H1291" s="299"/>
      <c r="I1291" s="301"/>
    </row>
    <row r="1292" spans="1:9" ht="15" hidden="1" x14ac:dyDescent="0.25">
      <c r="A1292" s="301"/>
      <c r="B1292" s="301"/>
      <c r="C1292" s="301"/>
      <c r="D1292" s="301"/>
      <c r="E1292" s="301"/>
      <c r="F1292" s="299"/>
      <c r="G1292" s="302"/>
      <c r="H1292" s="299"/>
      <c r="I1292" s="301"/>
    </row>
    <row r="1293" spans="1:9" ht="15" hidden="1" x14ac:dyDescent="0.25">
      <c r="A1293" s="301"/>
      <c r="B1293" s="301"/>
      <c r="C1293" s="301"/>
      <c r="D1293" s="301"/>
      <c r="E1293" s="301"/>
      <c r="F1293" s="299"/>
      <c r="G1293" s="302"/>
      <c r="H1293" s="299"/>
      <c r="I1293" s="301"/>
    </row>
    <row r="1294" spans="1:9" ht="15" hidden="1" x14ac:dyDescent="0.25">
      <c r="A1294" s="301"/>
      <c r="B1294" s="301"/>
      <c r="C1294" s="301"/>
      <c r="D1294" s="301"/>
      <c r="E1294" s="301"/>
      <c r="F1294" s="299"/>
      <c r="G1294" s="302"/>
      <c r="H1294" s="299"/>
      <c r="I1294" s="301"/>
    </row>
    <row r="1295" spans="1:9" ht="15" hidden="1" x14ac:dyDescent="0.25">
      <c r="A1295" s="301"/>
      <c r="B1295" s="301"/>
      <c r="C1295" s="301"/>
      <c r="D1295" s="301"/>
      <c r="E1295" s="301"/>
      <c r="F1295" s="299"/>
      <c r="G1295" s="302"/>
      <c r="H1295" s="299"/>
      <c r="I1295" s="301"/>
    </row>
    <row r="1296" spans="1:9" ht="15" hidden="1" x14ac:dyDescent="0.25">
      <c r="A1296" s="301"/>
      <c r="B1296" s="301"/>
      <c r="C1296" s="301"/>
      <c r="D1296" s="301"/>
      <c r="E1296" s="301"/>
      <c r="F1296" s="299"/>
      <c r="G1296" s="302"/>
      <c r="H1296" s="299"/>
      <c r="I1296" s="301"/>
    </row>
    <row r="1297" spans="1:9" ht="15" hidden="1" x14ac:dyDescent="0.25">
      <c r="A1297" s="301"/>
      <c r="B1297" s="301"/>
      <c r="C1297" s="301"/>
      <c r="D1297" s="301"/>
      <c r="E1297" s="301"/>
      <c r="F1297" s="299"/>
      <c r="G1297" s="302"/>
      <c r="H1297" s="299"/>
      <c r="I1297" s="301"/>
    </row>
    <row r="1298" spans="1:9" ht="15" hidden="1" x14ac:dyDescent="0.25">
      <c r="A1298" s="301"/>
      <c r="B1298" s="301"/>
      <c r="C1298" s="301"/>
      <c r="D1298" s="301"/>
      <c r="E1298" s="301"/>
      <c r="F1298" s="299"/>
      <c r="G1298" s="302"/>
      <c r="H1298" s="299"/>
      <c r="I1298" s="301"/>
    </row>
    <row r="1299" spans="1:9" ht="15" hidden="1" x14ac:dyDescent="0.25">
      <c r="A1299" s="301"/>
      <c r="B1299" s="301"/>
      <c r="C1299" s="301"/>
      <c r="D1299" s="301"/>
      <c r="E1299" s="301"/>
      <c r="F1299" s="299"/>
      <c r="G1299" s="302"/>
      <c r="H1299" s="299"/>
      <c r="I1299" s="301"/>
    </row>
    <row r="1300" spans="1:9" ht="15" hidden="1" x14ac:dyDescent="0.25">
      <c r="A1300" s="301"/>
      <c r="B1300" s="301"/>
      <c r="C1300" s="301"/>
      <c r="D1300" s="301"/>
      <c r="E1300" s="301"/>
      <c r="F1300" s="299"/>
      <c r="G1300" s="302"/>
      <c r="H1300" s="299"/>
      <c r="I1300" s="301"/>
    </row>
    <row r="1301" spans="1:9" ht="15" hidden="1" x14ac:dyDescent="0.25">
      <c r="A1301" s="301"/>
      <c r="B1301" s="301"/>
      <c r="C1301" s="301"/>
      <c r="D1301" s="301"/>
      <c r="E1301" s="301"/>
      <c r="F1301" s="299"/>
      <c r="G1301" s="302"/>
      <c r="H1301" s="299"/>
      <c r="I1301" s="301"/>
    </row>
    <row r="1302" spans="1:9" ht="15" hidden="1" x14ac:dyDescent="0.25">
      <c r="A1302" s="301"/>
      <c r="B1302" s="301"/>
      <c r="C1302" s="301"/>
      <c r="D1302" s="301"/>
      <c r="E1302" s="301"/>
      <c r="F1302" s="299"/>
      <c r="G1302" s="302"/>
      <c r="H1302" s="299"/>
      <c r="I1302" s="301"/>
    </row>
    <row r="1303" spans="1:9" ht="15" hidden="1" x14ac:dyDescent="0.25">
      <c r="A1303" s="301"/>
      <c r="B1303" s="301"/>
      <c r="C1303" s="301"/>
      <c r="D1303" s="301"/>
      <c r="E1303" s="301"/>
      <c r="F1303" s="299"/>
      <c r="G1303" s="302"/>
      <c r="H1303" s="299"/>
      <c r="I1303" s="301"/>
    </row>
    <row r="1304" spans="1:9" ht="15" hidden="1" x14ac:dyDescent="0.25">
      <c r="A1304" s="301"/>
      <c r="B1304" s="301"/>
      <c r="C1304" s="301"/>
      <c r="D1304" s="301"/>
      <c r="E1304" s="301"/>
      <c r="F1304" s="299"/>
      <c r="G1304" s="302"/>
      <c r="H1304" s="299"/>
      <c r="I1304" s="301"/>
    </row>
    <row r="1305" spans="1:9" ht="15" hidden="1" x14ac:dyDescent="0.25">
      <c r="A1305" s="301"/>
      <c r="B1305" s="301"/>
      <c r="C1305" s="301"/>
      <c r="D1305" s="301"/>
      <c r="E1305" s="301"/>
      <c r="F1305" s="299"/>
      <c r="G1305" s="302"/>
      <c r="H1305" s="299"/>
      <c r="I1305" s="301"/>
    </row>
    <row r="1306" spans="1:9" ht="15" hidden="1" x14ac:dyDescent="0.25">
      <c r="A1306" s="301"/>
      <c r="B1306" s="301"/>
      <c r="C1306" s="301"/>
      <c r="D1306" s="301"/>
      <c r="E1306" s="301"/>
      <c r="F1306" s="299"/>
      <c r="G1306" s="302"/>
      <c r="H1306" s="299"/>
      <c r="I1306" s="301"/>
    </row>
    <row r="1307" spans="1:9" ht="15" hidden="1" x14ac:dyDescent="0.25">
      <c r="A1307" s="301"/>
      <c r="B1307" s="301"/>
      <c r="C1307" s="301"/>
      <c r="D1307" s="301"/>
      <c r="E1307" s="301"/>
      <c r="F1307" s="299"/>
      <c r="G1307" s="302"/>
      <c r="H1307" s="299"/>
      <c r="I1307" s="301"/>
    </row>
    <row r="1308" spans="1:9" ht="15" hidden="1" x14ac:dyDescent="0.25">
      <c r="A1308" s="301"/>
      <c r="B1308" s="301"/>
      <c r="C1308" s="301"/>
      <c r="D1308" s="301"/>
      <c r="E1308" s="301"/>
      <c r="F1308" s="299"/>
      <c r="G1308" s="302"/>
      <c r="H1308" s="299"/>
      <c r="I1308" s="301"/>
    </row>
    <row r="1309" spans="1:9" ht="15" hidden="1" x14ac:dyDescent="0.25">
      <c r="A1309" s="301"/>
      <c r="B1309" s="301"/>
      <c r="C1309" s="301"/>
      <c r="D1309" s="301"/>
      <c r="E1309" s="301"/>
      <c r="F1309" s="299"/>
      <c r="G1309" s="302"/>
      <c r="H1309" s="299"/>
      <c r="I1309" s="301"/>
    </row>
    <row r="1310" spans="1:9" ht="15" hidden="1" x14ac:dyDescent="0.25">
      <c r="A1310" s="301"/>
      <c r="B1310" s="301"/>
      <c r="C1310" s="301"/>
      <c r="D1310" s="301"/>
      <c r="E1310" s="301"/>
      <c r="F1310" s="299"/>
      <c r="G1310" s="302"/>
      <c r="H1310" s="299"/>
      <c r="I1310" s="301"/>
    </row>
    <row r="1311" spans="1:9" ht="15" hidden="1" x14ac:dyDescent="0.25">
      <c r="A1311" s="301"/>
      <c r="B1311" s="301"/>
      <c r="C1311" s="301"/>
      <c r="D1311" s="301"/>
      <c r="E1311" s="301"/>
      <c r="F1311" s="299"/>
      <c r="G1311" s="302"/>
      <c r="H1311" s="299"/>
      <c r="I1311" s="301"/>
    </row>
    <row r="1312" spans="1:9" ht="15" hidden="1" x14ac:dyDescent="0.25">
      <c r="A1312" s="301"/>
      <c r="B1312" s="301"/>
      <c r="C1312" s="301"/>
      <c r="D1312" s="301"/>
      <c r="E1312" s="301"/>
      <c r="F1312" s="299"/>
      <c r="G1312" s="302"/>
      <c r="H1312" s="299"/>
      <c r="I1312" s="301"/>
    </row>
    <row r="1313" spans="1:9" ht="15" hidden="1" x14ac:dyDescent="0.25">
      <c r="A1313" s="301"/>
      <c r="B1313" s="301"/>
      <c r="C1313" s="301"/>
      <c r="D1313" s="301"/>
      <c r="E1313" s="301"/>
      <c r="F1313" s="299"/>
      <c r="G1313" s="302"/>
      <c r="H1313" s="299"/>
      <c r="I1313" s="301"/>
    </row>
    <row r="1314" spans="1:9" ht="15" hidden="1" x14ac:dyDescent="0.25">
      <c r="A1314" s="301"/>
      <c r="B1314" s="301"/>
      <c r="C1314" s="301"/>
      <c r="D1314" s="301"/>
      <c r="E1314" s="301"/>
      <c r="F1314" s="299"/>
      <c r="G1314" s="302"/>
      <c r="H1314" s="299"/>
      <c r="I1314" s="301"/>
    </row>
    <row r="1315" spans="1:9" ht="15" hidden="1" x14ac:dyDescent="0.25">
      <c r="A1315" s="301"/>
      <c r="B1315" s="301"/>
      <c r="C1315" s="301"/>
      <c r="D1315" s="301"/>
      <c r="E1315" s="301"/>
      <c r="F1315" s="299"/>
      <c r="G1315" s="302"/>
      <c r="H1315" s="299"/>
      <c r="I1315" s="301"/>
    </row>
    <row r="1316" spans="1:9" ht="15" hidden="1" x14ac:dyDescent="0.25">
      <c r="A1316" s="301"/>
      <c r="B1316" s="301"/>
      <c r="C1316" s="301"/>
      <c r="D1316" s="301"/>
      <c r="E1316" s="301"/>
      <c r="F1316" s="299"/>
      <c r="G1316" s="302"/>
      <c r="H1316" s="299"/>
      <c r="I1316" s="301"/>
    </row>
    <row r="1317" spans="1:9" ht="15" hidden="1" x14ac:dyDescent="0.25">
      <c r="A1317" s="301"/>
      <c r="B1317" s="301"/>
      <c r="C1317" s="301"/>
      <c r="D1317" s="301"/>
      <c r="E1317" s="301"/>
      <c r="F1317" s="299"/>
      <c r="G1317" s="302"/>
      <c r="H1317" s="299"/>
      <c r="I1317" s="301"/>
    </row>
    <row r="1318" spans="1:9" ht="15" hidden="1" x14ac:dyDescent="0.25">
      <c r="A1318" s="301"/>
      <c r="B1318" s="301"/>
      <c r="C1318" s="301"/>
      <c r="D1318" s="301"/>
      <c r="E1318" s="301"/>
      <c r="F1318" s="299"/>
      <c r="G1318" s="302"/>
      <c r="H1318" s="299"/>
      <c r="I1318" s="301"/>
    </row>
    <row r="1319" spans="1:9" ht="15" hidden="1" x14ac:dyDescent="0.25">
      <c r="A1319" s="301"/>
      <c r="B1319" s="301"/>
      <c r="C1319" s="301"/>
      <c r="D1319" s="301"/>
      <c r="E1319" s="301"/>
      <c r="F1319" s="299"/>
      <c r="G1319" s="302"/>
      <c r="H1319" s="299"/>
      <c r="I1319" s="301"/>
    </row>
    <row r="1320" spans="1:9" ht="15" hidden="1" x14ac:dyDescent="0.25">
      <c r="A1320" s="301"/>
      <c r="B1320" s="301"/>
      <c r="C1320" s="301"/>
      <c r="D1320" s="301"/>
      <c r="E1320" s="301"/>
      <c r="F1320" s="299"/>
      <c r="G1320" s="302"/>
      <c r="H1320" s="299"/>
      <c r="I1320" s="301"/>
    </row>
    <row r="1321" spans="1:9" ht="15" hidden="1" x14ac:dyDescent="0.25">
      <c r="A1321" s="301"/>
      <c r="B1321" s="301"/>
      <c r="C1321" s="301"/>
      <c r="D1321" s="301"/>
      <c r="E1321" s="301"/>
      <c r="F1321" s="299"/>
      <c r="G1321" s="302"/>
      <c r="H1321" s="299"/>
      <c r="I1321" s="301"/>
    </row>
    <row r="1322" spans="1:9" ht="15" hidden="1" x14ac:dyDescent="0.25">
      <c r="A1322" s="301"/>
      <c r="B1322" s="301"/>
      <c r="C1322" s="301"/>
      <c r="D1322" s="301"/>
      <c r="E1322" s="301"/>
      <c r="F1322" s="299"/>
      <c r="G1322" s="302"/>
      <c r="H1322" s="299"/>
      <c r="I1322" s="301"/>
    </row>
    <row r="1323" spans="1:9" ht="15" hidden="1" x14ac:dyDescent="0.25">
      <c r="A1323" s="301"/>
      <c r="B1323" s="301"/>
      <c r="C1323" s="301"/>
      <c r="D1323" s="301"/>
      <c r="E1323" s="301"/>
      <c r="F1323" s="299"/>
      <c r="G1323" s="302"/>
      <c r="H1323" s="299"/>
      <c r="I1323" s="301"/>
    </row>
    <row r="1324" spans="1:9" ht="15" hidden="1" x14ac:dyDescent="0.25">
      <c r="A1324" s="301"/>
      <c r="B1324" s="301"/>
      <c r="C1324" s="301"/>
      <c r="D1324" s="301"/>
      <c r="E1324" s="301"/>
      <c r="F1324" s="299"/>
      <c r="G1324" s="302"/>
      <c r="H1324" s="299"/>
      <c r="I1324" s="301"/>
    </row>
    <row r="1325" spans="1:9" ht="15" hidden="1" x14ac:dyDescent="0.25">
      <c r="A1325" s="301"/>
      <c r="B1325" s="301"/>
      <c r="C1325" s="301"/>
      <c r="D1325" s="301"/>
      <c r="E1325" s="301"/>
      <c r="F1325" s="299"/>
      <c r="G1325" s="302"/>
      <c r="H1325" s="299"/>
      <c r="I1325" s="301"/>
    </row>
    <row r="1326" spans="1:9" ht="15" hidden="1" x14ac:dyDescent="0.25">
      <c r="A1326" s="301"/>
      <c r="B1326" s="301"/>
      <c r="C1326" s="301"/>
      <c r="D1326" s="301"/>
      <c r="E1326" s="301"/>
      <c r="F1326" s="299"/>
      <c r="G1326" s="302"/>
      <c r="H1326" s="299"/>
      <c r="I1326" s="301"/>
    </row>
    <row r="1327" spans="1:9" ht="15" hidden="1" x14ac:dyDescent="0.25">
      <c r="A1327" s="301"/>
      <c r="B1327" s="301"/>
      <c r="C1327" s="301"/>
      <c r="D1327" s="301"/>
      <c r="E1327" s="301"/>
      <c r="F1327" s="299"/>
      <c r="G1327" s="302"/>
      <c r="H1327" s="299"/>
      <c r="I1327" s="301"/>
    </row>
    <row r="1328" spans="1:9" ht="15" hidden="1" x14ac:dyDescent="0.25">
      <c r="A1328" s="301"/>
      <c r="B1328" s="301"/>
      <c r="C1328" s="301"/>
      <c r="D1328" s="301"/>
      <c r="E1328" s="301"/>
      <c r="F1328" s="299"/>
      <c r="G1328" s="302"/>
      <c r="H1328" s="299"/>
      <c r="I1328" s="301"/>
    </row>
    <row r="1329" spans="1:9" ht="15" hidden="1" x14ac:dyDescent="0.25">
      <c r="A1329" s="301"/>
      <c r="B1329" s="301"/>
      <c r="C1329" s="301"/>
      <c r="D1329" s="301"/>
      <c r="E1329" s="301"/>
      <c r="F1329" s="299"/>
      <c r="G1329" s="302"/>
      <c r="H1329" s="299"/>
      <c r="I1329" s="301"/>
    </row>
    <row r="1330" spans="1:9" ht="15" hidden="1" x14ac:dyDescent="0.25">
      <c r="A1330" s="301"/>
      <c r="B1330" s="301"/>
      <c r="C1330" s="301"/>
      <c r="D1330" s="301"/>
      <c r="E1330" s="301"/>
      <c r="F1330" s="299"/>
      <c r="G1330" s="302"/>
      <c r="H1330" s="299"/>
      <c r="I1330" s="301"/>
    </row>
    <row r="1331" spans="1:9" ht="15" hidden="1" x14ac:dyDescent="0.25">
      <c r="A1331" s="301"/>
      <c r="B1331" s="301"/>
      <c r="C1331" s="301"/>
      <c r="D1331" s="301"/>
      <c r="E1331" s="301"/>
      <c r="F1331" s="299"/>
      <c r="G1331" s="302"/>
      <c r="H1331" s="299"/>
      <c r="I1331" s="301"/>
    </row>
    <row r="1332" spans="1:9" ht="15" hidden="1" x14ac:dyDescent="0.25">
      <c r="A1332" s="301"/>
      <c r="B1332" s="301"/>
      <c r="C1332" s="301"/>
      <c r="D1332" s="301"/>
      <c r="E1332" s="301"/>
      <c r="F1332" s="299"/>
      <c r="G1332" s="302"/>
      <c r="H1332" s="299"/>
      <c r="I1332" s="301"/>
    </row>
    <row r="1333" spans="1:9" ht="15" hidden="1" x14ac:dyDescent="0.25">
      <c r="A1333" s="301"/>
      <c r="B1333" s="301"/>
      <c r="C1333" s="301"/>
      <c r="D1333" s="301"/>
      <c r="E1333" s="301"/>
      <c r="F1333" s="299"/>
      <c r="G1333" s="302"/>
      <c r="H1333" s="299"/>
      <c r="I1333" s="301"/>
    </row>
    <row r="1334" spans="1:9" ht="15" hidden="1" x14ac:dyDescent="0.25">
      <c r="A1334" s="301"/>
      <c r="B1334" s="301"/>
      <c r="C1334" s="301"/>
      <c r="D1334" s="301"/>
      <c r="E1334" s="301"/>
      <c r="F1334" s="299"/>
      <c r="G1334" s="302"/>
      <c r="H1334" s="299"/>
      <c r="I1334" s="301"/>
    </row>
    <row r="1335" spans="1:9" ht="15" hidden="1" x14ac:dyDescent="0.25">
      <c r="A1335" s="301"/>
      <c r="B1335" s="301"/>
      <c r="C1335" s="301"/>
      <c r="D1335" s="301"/>
      <c r="E1335" s="301"/>
      <c r="F1335" s="299"/>
      <c r="G1335" s="302"/>
      <c r="H1335" s="299"/>
      <c r="I1335" s="301"/>
    </row>
    <row r="1336" spans="1:9" ht="15" hidden="1" x14ac:dyDescent="0.25">
      <c r="A1336" s="301"/>
      <c r="B1336" s="301"/>
      <c r="C1336" s="301"/>
      <c r="D1336" s="301"/>
      <c r="E1336" s="301"/>
      <c r="F1336" s="299"/>
      <c r="G1336" s="302"/>
      <c r="H1336" s="299"/>
      <c r="I1336" s="301"/>
    </row>
    <row r="1337" spans="1:9" ht="15" hidden="1" x14ac:dyDescent="0.25">
      <c r="A1337" s="301"/>
      <c r="B1337" s="301"/>
      <c r="C1337" s="301"/>
      <c r="D1337" s="301"/>
      <c r="E1337" s="301"/>
      <c r="F1337" s="299"/>
      <c r="G1337" s="302"/>
      <c r="H1337" s="299"/>
      <c r="I1337" s="301"/>
    </row>
    <row r="1338" spans="1:9" ht="15" hidden="1" x14ac:dyDescent="0.25">
      <c r="A1338" s="301"/>
      <c r="B1338" s="301"/>
      <c r="C1338" s="301"/>
      <c r="D1338" s="301"/>
      <c r="E1338" s="301"/>
      <c r="F1338" s="299"/>
      <c r="G1338" s="302"/>
      <c r="H1338" s="299"/>
      <c r="I1338" s="301"/>
    </row>
    <row r="1339" spans="1:9" ht="15" hidden="1" x14ac:dyDescent="0.25">
      <c r="A1339" s="301"/>
      <c r="B1339" s="301"/>
      <c r="C1339" s="301"/>
      <c r="D1339" s="301"/>
      <c r="E1339" s="301"/>
      <c r="F1339" s="299"/>
      <c r="G1339" s="302"/>
      <c r="H1339" s="299"/>
      <c r="I1339" s="301"/>
    </row>
    <row r="1340" spans="1:9" ht="15" hidden="1" x14ac:dyDescent="0.25">
      <c r="A1340" s="301"/>
      <c r="B1340" s="301"/>
      <c r="C1340" s="301"/>
      <c r="D1340" s="301"/>
      <c r="E1340" s="301"/>
      <c r="F1340" s="299"/>
      <c r="G1340" s="302"/>
      <c r="H1340" s="299"/>
      <c r="I1340" s="301"/>
    </row>
    <row r="1341" spans="1:9" ht="15" hidden="1" x14ac:dyDescent="0.25">
      <c r="A1341" s="301"/>
      <c r="B1341" s="301"/>
      <c r="C1341" s="301"/>
      <c r="D1341" s="301"/>
      <c r="E1341" s="301"/>
      <c r="F1341" s="299"/>
      <c r="G1341" s="302"/>
      <c r="H1341" s="299"/>
      <c r="I1341" s="301"/>
    </row>
    <row r="1342" spans="1:9" ht="15" hidden="1" x14ac:dyDescent="0.25">
      <c r="A1342" s="301"/>
      <c r="B1342" s="301"/>
      <c r="C1342" s="301"/>
      <c r="D1342" s="301"/>
      <c r="E1342" s="301"/>
      <c r="F1342" s="299"/>
      <c r="G1342" s="302"/>
      <c r="H1342" s="299"/>
      <c r="I1342" s="301"/>
    </row>
    <row r="1343" spans="1:9" ht="15" hidden="1" x14ac:dyDescent="0.25">
      <c r="A1343" s="301"/>
      <c r="B1343" s="301"/>
      <c r="C1343" s="301"/>
      <c r="D1343" s="301"/>
      <c r="E1343" s="301"/>
      <c r="F1343" s="299"/>
      <c r="G1343" s="302"/>
      <c r="H1343" s="299"/>
      <c r="I1343" s="301"/>
    </row>
    <row r="1344" spans="1:9" ht="15" hidden="1" x14ac:dyDescent="0.25">
      <c r="A1344" s="301"/>
      <c r="B1344" s="301"/>
      <c r="C1344" s="301"/>
      <c r="D1344" s="301"/>
      <c r="E1344" s="301"/>
      <c r="F1344" s="299"/>
      <c r="G1344" s="302"/>
      <c r="H1344" s="299"/>
      <c r="I1344" s="301"/>
    </row>
    <row r="1345" spans="1:9" ht="15" hidden="1" x14ac:dyDescent="0.25">
      <c r="A1345" s="301"/>
      <c r="B1345" s="301"/>
      <c r="C1345" s="301"/>
      <c r="D1345" s="301"/>
      <c r="E1345" s="301"/>
      <c r="F1345" s="299"/>
      <c r="G1345" s="302"/>
      <c r="H1345" s="299"/>
      <c r="I1345" s="301"/>
    </row>
    <row r="1346" spans="1:9" ht="15" hidden="1" x14ac:dyDescent="0.25">
      <c r="A1346" s="301"/>
      <c r="B1346" s="301"/>
      <c r="C1346" s="301"/>
      <c r="D1346" s="301"/>
      <c r="E1346" s="301"/>
      <c r="F1346" s="299"/>
      <c r="G1346" s="302"/>
      <c r="H1346" s="299"/>
      <c r="I1346" s="301"/>
    </row>
    <row r="1347" spans="1:9" ht="15" hidden="1" x14ac:dyDescent="0.25">
      <c r="A1347" s="301"/>
      <c r="B1347" s="301"/>
      <c r="C1347" s="301"/>
      <c r="D1347" s="301"/>
      <c r="E1347" s="301"/>
      <c r="F1347" s="299"/>
      <c r="G1347" s="302"/>
      <c r="H1347" s="299"/>
      <c r="I1347" s="301"/>
    </row>
    <row r="1348" spans="1:9" ht="15" hidden="1" x14ac:dyDescent="0.25">
      <c r="A1348" s="301"/>
      <c r="B1348" s="301"/>
      <c r="C1348" s="301"/>
      <c r="D1348" s="301"/>
      <c r="E1348" s="301"/>
      <c r="F1348" s="299"/>
      <c r="G1348" s="302"/>
      <c r="H1348" s="299"/>
      <c r="I1348" s="301"/>
    </row>
    <row r="1349" spans="1:9" ht="15" hidden="1" x14ac:dyDescent="0.25">
      <c r="A1349" s="301"/>
      <c r="B1349" s="301"/>
      <c r="C1349" s="301"/>
      <c r="D1349" s="301"/>
      <c r="E1349" s="301"/>
      <c r="F1349" s="299"/>
      <c r="G1349" s="302"/>
      <c r="H1349" s="299"/>
      <c r="I1349" s="301"/>
    </row>
    <row r="1350" spans="1:9" ht="15" hidden="1" x14ac:dyDescent="0.25">
      <c r="A1350" s="301"/>
      <c r="B1350" s="301"/>
      <c r="C1350" s="301"/>
      <c r="D1350" s="301"/>
      <c r="E1350" s="301"/>
      <c r="F1350" s="299"/>
      <c r="G1350" s="302"/>
      <c r="H1350" s="299"/>
      <c r="I1350" s="301"/>
    </row>
    <row r="1351" spans="1:9" ht="15" hidden="1" x14ac:dyDescent="0.25">
      <c r="A1351" s="301"/>
      <c r="B1351" s="301"/>
      <c r="C1351" s="301"/>
      <c r="D1351" s="301"/>
      <c r="E1351" s="301"/>
      <c r="F1351" s="299"/>
      <c r="G1351" s="302"/>
      <c r="H1351" s="299"/>
      <c r="I1351" s="301"/>
    </row>
    <row r="1352" spans="1:9" ht="15" hidden="1" x14ac:dyDescent="0.25">
      <c r="A1352" s="301"/>
      <c r="B1352" s="301"/>
      <c r="C1352" s="301"/>
      <c r="D1352" s="301"/>
      <c r="E1352" s="301"/>
      <c r="F1352" s="299"/>
      <c r="G1352" s="302"/>
      <c r="H1352" s="299"/>
      <c r="I1352" s="301"/>
    </row>
    <row r="1353" spans="1:9" ht="15" hidden="1" x14ac:dyDescent="0.25">
      <c r="A1353" s="301"/>
      <c r="B1353" s="301"/>
      <c r="C1353" s="301"/>
      <c r="D1353" s="301"/>
      <c r="E1353" s="301"/>
      <c r="F1353" s="299"/>
      <c r="G1353" s="302"/>
      <c r="H1353" s="299"/>
      <c r="I1353" s="301"/>
    </row>
    <row r="1354" spans="1:9" ht="15" hidden="1" x14ac:dyDescent="0.25">
      <c r="A1354" s="301"/>
      <c r="B1354" s="301"/>
      <c r="C1354" s="301"/>
      <c r="D1354" s="301"/>
      <c r="E1354" s="301"/>
      <c r="F1354" s="299"/>
      <c r="G1354" s="302"/>
      <c r="H1354" s="299"/>
      <c r="I1354" s="301"/>
    </row>
    <row r="1355" spans="1:9" ht="15" hidden="1" x14ac:dyDescent="0.25">
      <c r="A1355" s="301"/>
      <c r="B1355" s="301"/>
      <c r="C1355" s="301"/>
      <c r="D1355" s="301"/>
      <c r="E1355" s="301"/>
      <c r="F1355" s="299"/>
      <c r="G1355" s="302"/>
      <c r="H1355" s="299"/>
      <c r="I1355" s="301"/>
    </row>
    <row r="1356" spans="1:9" ht="15" hidden="1" x14ac:dyDescent="0.25">
      <c r="A1356" s="301"/>
      <c r="B1356" s="301"/>
      <c r="C1356" s="301"/>
      <c r="D1356" s="301"/>
      <c r="E1356" s="301"/>
      <c r="F1356" s="299"/>
      <c r="G1356" s="302"/>
      <c r="H1356" s="299"/>
      <c r="I1356" s="301"/>
    </row>
    <row r="1357" spans="1:9" ht="15" hidden="1" x14ac:dyDescent="0.25">
      <c r="A1357" s="301"/>
      <c r="B1357" s="301"/>
      <c r="C1357" s="301"/>
      <c r="D1357" s="301"/>
      <c r="E1357" s="301"/>
      <c r="F1357" s="299"/>
      <c r="G1357" s="302"/>
      <c r="H1357" s="299"/>
      <c r="I1357" s="301"/>
    </row>
    <row r="1358" spans="1:9" ht="15" hidden="1" x14ac:dyDescent="0.25">
      <c r="A1358" s="301"/>
      <c r="B1358" s="301"/>
      <c r="C1358" s="301"/>
      <c r="D1358" s="301"/>
      <c r="E1358" s="301"/>
      <c r="F1358" s="299"/>
      <c r="G1358" s="302"/>
      <c r="H1358" s="299"/>
      <c r="I1358" s="301"/>
    </row>
    <row r="1359" spans="1:9" ht="15" hidden="1" x14ac:dyDescent="0.25">
      <c r="A1359" s="301"/>
      <c r="B1359" s="301"/>
      <c r="C1359" s="301"/>
      <c r="D1359" s="301"/>
      <c r="E1359" s="301"/>
      <c r="F1359" s="299"/>
      <c r="G1359" s="302"/>
      <c r="H1359" s="299"/>
      <c r="I1359" s="301"/>
    </row>
    <row r="1360" spans="1:9" ht="15" hidden="1" x14ac:dyDescent="0.25">
      <c r="A1360" s="301"/>
      <c r="B1360" s="301"/>
      <c r="C1360" s="301"/>
      <c r="D1360" s="301"/>
      <c r="E1360" s="301"/>
      <c r="F1360" s="299"/>
      <c r="G1360" s="302"/>
      <c r="H1360" s="299"/>
      <c r="I1360" s="301"/>
    </row>
    <row r="1361" spans="1:9" ht="15" hidden="1" x14ac:dyDescent="0.25">
      <c r="A1361" s="301"/>
      <c r="B1361" s="301"/>
      <c r="C1361" s="301"/>
      <c r="D1361" s="301"/>
      <c r="E1361" s="301"/>
      <c r="F1361" s="299"/>
      <c r="G1361" s="302"/>
      <c r="H1361" s="299"/>
      <c r="I1361" s="301"/>
    </row>
    <row r="1362" spans="1:9" ht="15" hidden="1" x14ac:dyDescent="0.25">
      <c r="A1362" s="301"/>
      <c r="B1362" s="301"/>
      <c r="C1362" s="301"/>
      <c r="D1362" s="301"/>
      <c r="E1362" s="301"/>
      <c r="F1362" s="299"/>
      <c r="G1362" s="302"/>
      <c r="H1362" s="299"/>
      <c r="I1362" s="301"/>
    </row>
    <row r="1363" spans="1:9" ht="15" hidden="1" x14ac:dyDescent="0.25">
      <c r="A1363" s="301"/>
      <c r="B1363" s="301"/>
      <c r="C1363" s="301"/>
      <c r="D1363" s="301"/>
      <c r="E1363" s="301"/>
      <c r="F1363" s="299"/>
      <c r="G1363" s="302"/>
      <c r="H1363" s="299"/>
      <c r="I1363" s="301"/>
    </row>
    <row r="1364" spans="1:9" ht="15" hidden="1" x14ac:dyDescent="0.25">
      <c r="A1364" s="301"/>
      <c r="B1364" s="301"/>
      <c r="C1364" s="301"/>
      <c r="D1364" s="301"/>
      <c r="E1364" s="301"/>
      <c r="F1364" s="299"/>
      <c r="G1364" s="302"/>
      <c r="H1364" s="299"/>
      <c r="I1364" s="301"/>
    </row>
    <row r="1365" spans="1:9" ht="15" hidden="1" x14ac:dyDescent="0.25">
      <c r="A1365" s="301"/>
      <c r="B1365" s="301"/>
      <c r="C1365" s="301"/>
      <c r="D1365" s="301"/>
      <c r="E1365" s="301"/>
      <c r="F1365" s="299"/>
      <c r="G1365" s="302"/>
      <c r="H1365" s="299"/>
      <c r="I1365" s="301"/>
    </row>
    <row r="1366" spans="1:9" ht="15" hidden="1" x14ac:dyDescent="0.25">
      <c r="A1366" s="301"/>
      <c r="B1366" s="301"/>
      <c r="C1366" s="301"/>
      <c r="D1366" s="301"/>
      <c r="E1366" s="301"/>
      <c r="F1366" s="299"/>
      <c r="G1366" s="302"/>
      <c r="H1366" s="299"/>
      <c r="I1366" s="301"/>
    </row>
    <row r="1367" spans="1:9" ht="15" hidden="1" x14ac:dyDescent="0.25">
      <c r="A1367" s="301"/>
      <c r="B1367" s="301"/>
      <c r="C1367" s="301"/>
      <c r="D1367" s="301"/>
      <c r="E1367" s="301"/>
      <c r="F1367" s="299"/>
      <c r="G1367" s="302"/>
      <c r="H1367" s="299"/>
      <c r="I1367" s="301"/>
    </row>
    <row r="1368" spans="1:9" ht="15" hidden="1" x14ac:dyDescent="0.25">
      <c r="A1368" s="301"/>
      <c r="B1368" s="301"/>
      <c r="C1368" s="301"/>
      <c r="D1368" s="301"/>
      <c r="E1368" s="301"/>
      <c r="F1368" s="299"/>
      <c r="G1368" s="302"/>
      <c r="H1368" s="299"/>
      <c r="I1368" s="301"/>
    </row>
    <row r="1369" spans="1:9" ht="15" hidden="1" x14ac:dyDescent="0.25">
      <c r="A1369" s="301"/>
      <c r="B1369" s="301"/>
      <c r="C1369" s="301"/>
      <c r="D1369" s="301"/>
      <c r="E1369" s="301"/>
      <c r="F1369" s="299"/>
      <c r="G1369" s="302"/>
      <c r="H1369" s="299"/>
      <c r="I1369" s="301"/>
    </row>
    <row r="1370" spans="1:9" ht="15" hidden="1" x14ac:dyDescent="0.25">
      <c r="A1370" s="301"/>
      <c r="B1370" s="301"/>
      <c r="C1370" s="301"/>
      <c r="D1370" s="301"/>
      <c r="E1370" s="301"/>
      <c r="F1370" s="299"/>
      <c r="G1370" s="302"/>
      <c r="H1370" s="299"/>
      <c r="I1370" s="301"/>
    </row>
    <row r="1371" spans="1:9" ht="15" hidden="1" x14ac:dyDescent="0.25">
      <c r="A1371" s="301"/>
      <c r="B1371" s="301"/>
      <c r="C1371" s="301"/>
      <c r="D1371" s="301"/>
      <c r="E1371" s="301"/>
      <c r="F1371" s="299"/>
      <c r="G1371" s="302"/>
      <c r="H1371" s="299"/>
      <c r="I1371" s="301"/>
    </row>
    <row r="1372" spans="1:9" ht="15" hidden="1" x14ac:dyDescent="0.25">
      <c r="A1372" s="301"/>
      <c r="B1372" s="301"/>
      <c r="C1372" s="301"/>
      <c r="D1372" s="301"/>
      <c r="E1372" s="301"/>
      <c r="F1372" s="299"/>
      <c r="G1372" s="302"/>
      <c r="H1372" s="299"/>
      <c r="I1372" s="301"/>
    </row>
    <row r="1373" spans="1:9" ht="15" hidden="1" x14ac:dyDescent="0.25">
      <c r="A1373" s="301"/>
      <c r="B1373" s="301"/>
      <c r="C1373" s="301"/>
      <c r="D1373" s="301"/>
      <c r="E1373" s="301"/>
      <c r="F1373" s="299"/>
      <c r="G1373" s="302"/>
      <c r="H1373" s="299"/>
      <c r="I1373" s="301"/>
    </row>
    <row r="1374" spans="1:9" ht="15" hidden="1" x14ac:dyDescent="0.25">
      <c r="A1374" s="301"/>
      <c r="B1374" s="301"/>
      <c r="C1374" s="301"/>
      <c r="D1374" s="301"/>
      <c r="E1374" s="301"/>
      <c r="F1374" s="299"/>
      <c r="G1374" s="302"/>
      <c r="H1374" s="299"/>
      <c r="I1374" s="301"/>
    </row>
    <row r="1375" spans="1:9" ht="15" hidden="1" x14ac:dyDescent="0.25">
      <c r="A1375" s="301"/>
      <c r="B1375" s="301"/>
      <c r="C1375" s="301"/>
      <c r="D1375" s="301"/>
      <c r="E1375" s="301"/>
      <c r="F1375" s="299"/>
      <c r="G1375" s="302"/>
      <c r="H1375" s="299"/>
      <c r="I1375" s="301"/>
    </row>
    <row r="1376" spans="1:9" ht="15" hidden="1" x14ac:dyDescent="0.25">
      <c r="A1376" s="301"/>
      <c r="B1376" s="301"/>
      <c r="C1376" s="301"/>
      <c r="D1376" s="301"/>
      <c r="E1376" s="301"/>
      <c r="F1376" s="299"/>
      <c r="G1376" s="302"/>
      <c r="H1376" s="299"/>
      <c r="I1376" s="301"/>
    </row>
    <row r="1377" spans="1:9" ht="15" hidden="1" x14ac:dyDescent="0.25">
      <c r="A1377" s="301"/>
      <c r="B1377" s="301"/>
      <c r="C1377" s="301"/>
      <c r="D1377" s="301"/>
      <c r="E1377" s="301"/>
      <c r="F1377" s="299"/>
      <c r="G1377" s="302"/>
      <c r="H1377" s="299"/>
      <c r="I1377" s="301"/>
    </row>
    <row r="1378" spans="1:9" ht="15" hidden="1" x14ac:dyDescent="0.25">
      <c r="A1378" s="301"/>
      <c r="B1378" s="301"/>
      <c r="C1378" s="301"/>
      <c r="D1378" s="301"/>
      <c r="E1378" s="301"/>
      <c r="F1378" s="299"/>
      <c r="G1378" s="302"/>
      <c r="H1378" s="299"/>
      <c r="I1378" s="301"/>
    </row>
    <row r="1379" spans="1:9" ht="15" hidden="1" x14ac:dyDescent="0.25">
      <c r="A1379" s="301"/>
      <c r="B1379" s="301"/>
      <c r="C1379" s="301"/>
      <c r="D1379" s="301"/>
      <c r="E1379" s="301"/>
      <c r="F1379" s="299"/>
      <c r="G1379" s="302"/>
      <c r="H1379" s="299"/>
      <c r="I1379" s="301"/>
    </row>
    <row r="1380" spans="1:9" ht="15" hidden="1" x14ac:dyDescent="0.25">
      <c r="A1380" s="301"/>
      <c r="B1380" s="301"/>
      <c r="C1380" s="301"/>
      <c r="D1380" s="301"/>
      <c r="E1380" s="301"/>
      <c r="F1380" s="299"/>
      <c r="G1380" s="302"/>
      <c r="H1380" s="299"/>
      <c r="I1380" s="301"/>
    </row>
    <row r="1381" spans="1:9" ht="15" hidden="1" x14ac:dyDescent="0.25">
      <c r="A1381" s="301"/>
      <c r="B1381" s="301"/>
      <c r="C1381" s="301"/>
      <c r="D1381" s="301"/>
      <c r="E1381" s="301"/>
      <c r="F1381" s="299"/>
      <c r="G1381" s="302"/>
      <c r="H1381" s="299"/>
      <c r="I1381" s="301"/>
    </row>
    <row r="1382" spans="1:9" ht="15" hidden="1" x14ac:dyDescent="0.25">
      <c r="A1382" s="301"/>
      <c r="B1382" s="301"/>
      <c r="C1382" s="301"/>
      <c r="D1382" s="301"/>
      <c r="E1382" s="301"/>
      <c r="F1382" s="299"/>
      <c r="G1382" s="302"/>
      <c r="H1382" s="299"/>
      <c r="I1382" s="301"/>
    </row>
    <row r="1383" spans="1:9" ht="15" hidden="1" x14ac:dyDescent="0.25">
      <c r="A1383" s="301"/>
      <c r="B1383" s="301"/>
      <c r="C1383" s="301"/>
      <c r="D1383" s="301"/>
      <c r="E1383" s="301"/>
      <c r="F1383" s="299"/>
      <c r="G1383" s="302"/>
      <c r="H1383" s="299"/>
      <c r="I1383" s="301"/>
    </row>
    <row r="1384" spans="1:9" ht="15" hidden="1" x14ac:dyDescent="0.25">
      <c r="A1384" s="301"/>
      <c r="B1384" s="301"/>
      <c r="C1384" s="301"/>
      <c r="D1384" s="301"/>
      <c r="E1384" s="301"/>
      <c r="F1384" s="299"/>
      <c r="G1384" s="302"/>
      <c r="H1384" s="299"/>
      <c r="I1384" s="301"/>
    </row>
    <row r="1385" spans="1:9" ht="15" hidden="1" x14ac:dyDescent="0.25">
      <c r="A1385" s="301"/>
      <c r="B1385" s="301"/>
      <c r="C1385" s="301"/>
      <c r="D1385" s="301"/>
      <c r="E1385" s="301"/>
      <c r="F1385" s="299"/>
      <c r="G1385" s="302"/>
      <c r="H1385" s="299"/>
      <c r="I1385" s="301"/>
    </row>
    <row r="1386" spans="1:9" ht="15" hidden="1" x14ac:dyDescent="0.25">
      <c r="A1386" s="301"/>
      <c r="B1386" s="301"/>
      <c r="C1386" s="301"/>
      <c r="D1386" s="301"/>
      <c r="E1386" s="301"/>
      <c r="F1386" s="299"/>
      <c r="G1386" s="302"/>
      <c r="H1386" s="299"/>
      <c r="I1386" s="301"/>
    </row>
    <row r="1387" spans="1:9" ht="15" hidden="1" x14ac:dyDescent="0.25">
      <c r="A1387" s="301"/>
      <c r="B1387" s="301"/>
      <c r="C1387" s="301"/>
      <c r="D1387" s="301"/>
      <c r="E1387" s="301"/>
      <c r="F1387" s="299"/>
      <c r="G1387" s="302"/>
      <c r="H1387" s="299"/>
      <c r="I1387" s="301"/>
    </row>
    <row r="1388" spans="1:9" ht="15" hidden="1" x14ac:dyDescent="0.25">
      <c r="A1388" s="301"/>
      <c r="B1388" s="301"/>
      <c r="C1388" s="301"/>
      <c r="D1388" s="301"/>
      <c r="E1388" s="301"/>
      <c r="F1388" s="299"/>
      <c r="G1388" s="302"/>
      <c r="H1388" s="299"/>
      <c r="I1388" s="301"/>
    </row>
    <row r="1389" spans="1:9" ht="15" hidden="1" x14ac:dyDescent="0.25">
      <c r="A1389" s="301"/>
      <c r="B1389" s="301"/>
      <c r="C1389" s="301"/>
      <c r="D1389" s="301"/>
      <c r="E1389" s="301"/>
      <c r="F1389" s="299"/>
      <c r="G1389" s="302"/>
      <c r="H1389" s="299"/>
      <c r="I1389" s="301"/>
    </row>
    <row r="1390" spans="1:9" ht="15" hidden="1" x14ac:dyDescent="0.25">
      <c r="A1390" s="301"/>
      <c r="B1390" s="301"/>
      <c r="C1390" s="301"/>
      <c r="D1390" s="301"/>
      <c r="E1390" s="301"/>
      <c r="F1390" s="299"/>
      <c r="G1390" s="302"/>
      <c r="H1390" s="299"/>
      <c r="I1390" s="301"/>
    </row>
    <row r="1391" spans="1:9" ht="15" hidden="1" x14ac:dyDescent="0.25">
      <c r="A1391" s="301"/>
      <c r="B1391" s="301"/>
      <c r="C1391" s="301"/>
      <c r="D1391" s="301"/>
      <c r="E1391" s="301"/>
      <c r="F1391" s="299"/>
      <c r="G1391" s="302"/>
      <c r="H1391" s="299"/>
      <c r="I1391" s="301"/>
    </row>
    <row r="1392" spans="1:9" ht="15" hidden="1" x14ac:dyDescent="0.25">
      <c r="A1392" s="301"/>
      <c r="B1392" s="301"/>
      <c r="C1392" s="301"/>
      <c r="D1392" s="301"/>
      <c r="E1392" s="301"/>
      <c r="F1392" s="299"/>
      <c r="G1392" s="302"/>
      <c r="H1392" s="299"/>
      <c r="I1392" s="301"/>
    </row>
    <row r="1393" spans="1:9" ht="15" hidden="1" x14ac:dyDescent="0.25">
      <c r="A1393" s="301"/>
      <c r="B1393" s="301"/>
      <c r="C1393" s="301"/>
      <c r="D1393" s="301"/>
      <c r="E1393" s="301"/>
      <c r="F1393" s="299"/>
      <c r="G1393" s="302"/>
      <c r="H1393" s="299"/>
      <c r="I1393" s="301"/>
    </row>
    <row r="1394" spans="1:9" ht="15" hidden="1" x14ac:dyDescent="0.25">
      <c r="A1394" s="301"/>
      <c r="B1394" s="301"/>
      <c r="C1394" s="301"/>
      <c r="D1394" s="301"/>
      <c r="E1394" s="301"/>
      <c r="F1394" s="299"/>
      <c r="G1394" s="302"/>
      <c r="H1394" s="299"/>
      <c r="I1394" s="301"/>
    </row>
    <row r="1395" spans="1:9" ht="15" hidden="1" x14ac:dyDescent="0.25">
      <c r="A1395" s="301"/>
      <c r="B1395" s="301"/>
      <c r="C1395" s="301"/>
      <c r="D1395" s="301"/>
      <c r="E1395" s="301"/>
      <c r="F1395" s="299"/>
      <c r="G1395" s="302"/>
      <c r="H1395" s="299"/>
      <c r="I1395" s="301"/>
    </row>
    <row r="1396" spans="1:9" ht="15" hidden="1" x14ac:dyDescent="0.25">
      <c r="A1396" s="301"/>
      <c r="B1396" s="301"/>
      <c r="C1396" s="301"/>
      <c r="D1396" s="301"/>
      <c r="E1396" s="301"/>
      <c r="F1396" s="299"/>
      <c r="G1396" s="302"/>
      <c r="H1396" s="299"/>
      <c r="I1396" s="301"/>
    </row>
    <row r="1397" spans="1:9" ht="15" hidden="1" x14ac:dyDescent="0.25">
      <c r="A1397" s="301"/>
      <c r="B1397" s="301"/>
      <c r="C1397" s="301"/>
      <c r="D1397" s="301"/>
      <c r="E1397" s="301"/>
      <c r="F1397" s="299"/>
      <c r="G1397" s="302"/>
      <c r="H1397" s="299"/>
      <c r="I1397" s="301"/>
    </row>
    <row r="1398" spans="1:9" ht="15" hidden="1" x14ac:dyDescent="0.25">
      <c r="A1398" s="301"/>
      <c r="B1398" s="301"/>
      <c r="C1398" s="301"/>
      <c r="D1398" s="301"/>
      <c r="E1398" s="301"/>
      <c r="F1398" s="299"/>
      <c r="G1398" s="302"/>
      <c r="H1398" s="299"/>
      <c r="I1398" s="301"/>
    </row>
    <row r="1399" spans="1:9" ht="15" hidden="1" x14ac:dyDescent="0.25">
      <c r="A1399" s="301"/>
      <c r="B1399" s="301"/>
      <c r="C1399" s="301"/>
      <c r="D1399" s="301"/>
      <c r="E1399" s="301"/>
      <c r="F1399" s="299"/>
      <c r="G1399" s="302"/>
      <c r="H1399" s="299"/>
      <c r="I1399" s="301"/>
    </row>
    <row r="1400" spans="1:9" ht="15" hidden="1" x14ac:dyDescent="0.25">
      <c r="A1400" s="301"/>
      <c r="B1400" s="301"/>
      <c r="C1400" s="301"/>
      <c r="D1400" s="301"/>
      <c r="E1400" s="301"/>
      <c r="F1400" s="299"/>
      <c r="G1400" s="302"/>
      <c r="H1400" s="299"/>
      <c r="I1400" s="301"/>
    </row>
    <row r="1401" spans="1:9" ht="15" hidden="1" x14ac:dyDescent="0.25">
      <c r="A1401" s="301"/>
      <c r="B1401" s="301"/>
      <c r="C1401" s="301"/>
      <c r="D1401" s="301"/>
      <c r="E1401" s="301"/>
      <c r="F1401" s="299"/>
      <c r="G1401" s="302"/>
      <c r="H1401" s="299"/>
      <c r="I1401" s="301"/>
    </row>
    <row r="1402" spans="1:9" ht="15" hidden="1" x14ac:dyDescent="0.25">
      <c r="A1402" s="301"/>
      <c r="B1402" s="301"/>
      <c r="C1402" s="301"/>
      <c r="D1402" s="301"/>
      <c r="E1402" s="301"/>
      <c r="F1402" s="299"/>
      <c r="G1402" s="302"/>
      <c r="H1402" s="299"/>
      <c r="I1402" s="301"/>
    </row>
    <row r="1403" spans="1:9" ht="15" hidden="1" x14ac:dyDescent="0.25">
      <c r="A1403" s="301"/>
      <c r="B1403" s="301"/>
      <c r="C1403" s="301"/>
      <c r="D1403" s="301"/>
      <c r="E1403" s="301"/>
      <c r="F1403" s="299"/>
      <c r="G1403" s="302"/>
      <c r="H1403" s="299"/>
      <c r="I1403" s="301"/>
    </row>
    <row r="1404" spans="1:9" ht="15" hidden="1" x14ac:dyDescent="0.25">
      <c r="A1404" s="301"/>
      <c r="B1404" s="301"/>
      <c r="C1404" s="301"/>
      <c r="D1404" s="301"/>
      <c r="E1404" s="301"/>
      <c r="F1404" s="299"/>
      <c r="G1404" s="302"/>
      <c r="H1404" s="299"/>
      <c r="I1404" s="301"/>
    </row>
    <row r="1405" spans="1:9" ht="15" hidden="1" x14ac:dyDescent="0.25">
      <c r="A1405" s="301"/>
      <c r="B1405" s="301"/>
      <c r="C1405" s="301"/>
      <c r="D1405" s="301"/>
      <c r="E1405" s="301"/>
      <c r="F1405" s="299"/>
      <c r="G1405" s="302"/>
      <c r="H1405" s="299"/>
      <c r="I1405" s="301"/>
    </row>
    <row r="1406" spans="1:9" ht="15" hidden="1" x14ac:dyDescent="0.25">
      <c r="A1406" s="301"/>
      <c r="B1406" s="301"/>
      <c r="C1406" s="301"/>
      <c r="D1406" s="301"/>
      <c r="E1406" s="301"/>
      <c r="F1406" s="299"/>
      <c r="G1406" s="302"/>
      <c r="H1406" s="299"/>
      <c r="I1406" s="301"/>
    </row>
    <row r="1407" spans="1:9" ht="15" hidden="1" x14ac:dyDescent="0.25">
      <c r="A1407" s="301"/>
      <c r="B1407" s="301"/>
      <c r="C1407" s="301"/>
      <c r="D1407" s="301"/>
      <c r="E1407" s="301"/>
      <c r="F1407" s="299"/>
      <c r="G1407" s="302"/>
      <c r="H1407" s="299"/>
      <c r="I1407" s="301"/>
    </row>
    <row r="1408" spans="1:9" ht="15" hidden="1" x14ac:dyDescent="0.25">
      <c r="A1408" s="301"/>
      <c r="B1408" s="301"/>
      <c r="C1408" s="301"/>
      <c r="D1408" s="301"/>
      <c r="E1408" s="301"/>
      <c r="F1408" s="299"/>
      <c r="G1408" s="302"/>
      <c r="H1408" s="299"/>
      <c r="I1408" s="301"/>
    </row>
    <row r="1409" spans="1:9" ht="15" hidden="1" x14ac:dyDescent="0.25">
      <c r="A1409" s="301"/>
      <c r="B1409" s="301"/>
      <c r="C1409" s="301"/>
      <c r="D1409" s="301"/>
      <c r="E1409" s="301"/>
      <c r="F1409" s="299"/>
      <c r="G1409" s="302"/>
      <c r="H1409" s="299"/>
      <c r="I1409" s="301"/>
    </row>
    <row r="1410" spans="1:9" ht="15" hidden="1" x14ac:dyDescent="0.25">
      <c r="A1410" s="301"/>
      <c r="B1410" s="301"/>
      <c r="C1410" s="301"/>
      <c r="D1410" s="301"/>
      <c r="E1410" s="301"/>
      <c r="F1410" s="299"/>
      <c r="G1410" s="302"/>
      <c r="H1410" s="299"/>
      <c r="I1410" s="301"/>
    </row>
    <row r="1411" spans="1:9" ht="15" hidden="1" x14ac:dyDescent="0.25">
      <c r="A1411" s="301"/>
      <c r="B1411" s="301"/>
      <c r="C1411" s="301"/>
      <c r="D1411" s="301"/>
      <c r="E1411" s="301"/>
      <c r="F1411" s="299"/>
      <c r="G1411" s="302"/>
      <c r="H1411" s="299"/>
      <c r="I1411" s="301"/>
    </row>
    <row r="1412" spans="1:9" ht="15" hidden="1" x14ac:dyDescent="0.25">
      <c r="A1412" s="301"/>
      <c r="B1412" s="301"/>
      <c r="C1412" s="301"/>
      <c r="D1412" s="301"/>
      <c r="E1412" s="301"/>
      <c r="F1412" s="299"/>
      <c r="G1412" s="302"/>
      <c r="H1412" s="299"/>
      <c r="I1412" s="301"/>
    </row>
    <row r="1413" spans="1:9" ht="15" hidden="1" x14ac:dyDescent="0.25">
      <c r="A1413" s="301"/>
      <c r="B1413" s="301"/>
      <c r="C1413" s="301"/>
      <c r="D1413" s="301"/>
      <c r="E1413" s="301"/>
      <c r="F1413" s="299"/>
      <c r="G1413" s="302"/>
      <c r="H1413" s="299"/>
      <c r="I1413" s="301"/>
    </row>
    <row r="1414" spans="1:9" ht="15" hidden="1" x14ac:dyDescent="0.25">
      <c r="A1414" s="301"/>
      <c r="B1414" s="301"/>
      <c r="C1414" s="301"/>
      <c r="D1414" s="301"/>
      <c r="E1414" s="301"/>
      <c r="F1414" s="299"/>
      <c r="G1414" s="302"/>
      <c r="H1414" s="299"/>
      <c r="I1414" s="301"/>
    </row>
    <row r="1415" spans="1:9" ht="15" hidden="1" x14ac:dyDescent="0.25">
      <c r="A1415" s="301"/>
      <c r="B1415" s="301"/>
      <c r="C1415" s="301"/>
      <c r="D1415" s="301"/>
      <c r="E1415" s="301"/>
      <c r="F1415" s="299"/>
      <c r="G1415" s="302"/>
      <c r="H1415" s="299"/>
      <c r="I1415" s="301"/>
    </row>
    <row r="1416" spans="1:9" ht="15" hidden="1" x14ac:dyDescent="0.25">
      <c r="A1416" s="301"/>
      <c r="B1416" s="301"/>
      <c r="C1416" s="301"/>
      <c r="D1416" s="301"/>
      <c r="E1416" s="301"/>
      <c r="F1416" s="299"/>
      <c r="G1416" s="302"/>
      <c r="H1416" s="299"/>
      <c r="I1416" s="301"/>
    </row>
    <row r="1417" spans="1:9" ht="15" hidden="1" x14ac:dyDescent="0.25">
      <c r="A1417" s="301"/>
      <c r="B1417" s="301"/>
      <c r="C1417" s="301"/>
      <c r="D1417" s="301"/>
      <c r="E1417" s="301"/>
      <c r="F1417" s="299"/>
      <c r="G1417" s="302"/>
      <c r="H1417" s="299"/>
      <c r="I1417" s="301"/>
    </row>
    <row r="1418" spans="1:9" ht="15" hidden="1" x14ac:dyDescent="0.25">
      <c r="A1418" s="301"/>
      <c r="B1418" s="301"/>
      <c r="C1418" s="301"/>
      <c r="D1418" s="301"/>
      <c r="E1418" s="301"/>
      <c r="F1418" s="299"/>
      <c r="G1418" s="302"/>
      <c r="H1418" s="299"/>
      <c r="I1418" s="301"/>
    </row>
    <row r="1419" spans="1:9" ht="15" hidden="1" x14ac:dyDescent="0.25">
      <c r="A1419" s="301"/>
      <c r="B1419" s="301"/>
      <c r="C1419" s="301"/>
      <c r="D1419" s="301"/>
      <c r="E1419" s="301"/>
      <c r="F1419" s="299"/>
      <c r="G1419" s="302"/>
      <c r="H1419" s="299"/>
      <c r="I1419" s="301"/>
    </row>
    <row r="1420" spans="1:9" ht="15" hidden="1" x14ac:dyDescent="0.25">
      <c r="A1420" s="301"/>
      <c r="B1420" s="301"/>
      <c r="C1420" s="301"/>
      <c r="D1420" s="301"/>
      <c r="E1420" s="301"/>
      <c r="F1420" s="299"/>
      <c r="G1420" s="302"/>
      <c r="H1420" s="299"/>
      <c r="I1420" s="301"/>
    </row>
    <row r="1421" spans="1:9" ht="15" hidden="1" x14ac:dyDescent="0.25">
      <c r="A1421" s="301"/>
      <c r="B1421" s="301"/>
      <c r="C1421" s="301"/>
      <c r="D1421" s="301"/>
      <c r="E1421" s="301"/>
      <c r="F1421" s="299"/>
      <c r="G1421" s="302"/>
      <c r="H1421" s="299"/>
      <c r="I1421" s="301"/>
    </row>
    <row r="1422" spans="1:9" ht="15" hidden="1" x14ac:dyDescent="0.25">
      <c r="A1422" s="301"/>
      <c r="B1422" s="301"/>
      <c r="C1422" s="301"/>
      <c r="D1422" s="301"/>
      <c r="E1422" s="301"/>
      <c r="F1422" s="299"/>
      <c r="G1422" s="302"/>
      <c r="H1422" s="299"/>
      <c r="I1422" s="301"/>
    </row>
    <row r="1423" spans="1:9" ht="15" hidden="1" x14ac:dyDescent="0.25">
      <c r="A1423" s="301"/>
      <c r="B1423" s="301"/>
      <c r="C1423" s="301"/>
      <c r="D1423" s="301"/>
      <c r="E1423" s="301"/>
      <c r="F1423" s="299"/>
      <c r="G1423" s="302"/>
      <c r="H1423" s="299"/>
      <c r="I1423" s="301"/>
    </row>
    <row r="1424" spans="1:9" ht="15" hidden="1" x14ac:dyDescent="0.25">
      <c r="A1424" s="301"/>
      <c r="B1424" s="301"/>
      <c r="C1424" s="301"/>
      <c r="D1424" s="301"/>
      <c r="E1424" s="301"/>
      <c r="F1424" s="299"/>
      <c r="G1424" s="302"/>
      <c r="H1424" s="299"/>
      <c r="I1424" s="301"/>
    </row>
    <row r="1425" spans="1:9" ht="15" hidden="1" x14ac:dyDescent="0.25">
      <c r="A1425" s="301"/>
      <c r="B1425" s="301"/>
      <c r="C1425" s="301"/>
      <c r="D1425" s="301"/>
      <c r="E1425" s="301"/>
      <c r="F1425" s="299"/>
      <c r="G1425" s="302"/>
      <c r="H1425" s="299"/>
      <c r="I1425" s="301"/>
    </row>
    <row r="1426" spans="1:9" ht="15" hidden="1" x14ac:dyDescent="0.25">
      <c r="A1426" s="301"/>
      <c r="B1426" s="301"/>
      <c r="C1426" s="301"/>
      <c r="D1426" s="301"/>
      <c r="E1426" s="301"/>
      <c r="F1426" s="299"/>
      <c r="G1426" s="302"/>
      <c r="H1426" s="299"/>
      <c r="I1426" s="301"/>
    </row>
    <row r="1427" spans="1:9" ht="15" hidden="1" x14ac:dyDescent="0.25">
      <c r="A1427" s="301"/>
      <c r="B1427" s="301"/>
      <c r="C1427" s="301"/>
      <c r="D1427" s="301"/>
      <c r="E1427" s="301"/>
      <c r="F1427" s="299"/>
      <c r="G1427" s="302"/>
      <c r="H1427" s="299"/>
      <c r="I1427" s="301"/>
    </row>
    <row r="1428" spans="1:9" ht="15" hidden="1" x14ac:dyDescent="0.25">
      <c r="A1428" s="301"/>
      <c r="B1428" s="301"/>
      <c r="C1428" s="301"/>
      <c r="D1428" s="301"/>
      <c r="E1428" s="301"/>
      <c r="F1428" s="299"/>
      <c r="G1428" s="302"/>
      <c r="H1428" s="299"/>
      <c r="I1428" s="301"/>
    </row>
    <row r="1429" spans="1:9" ht="15" hidden="1" x14ac:dyDescent="0.25">
      <c r="A1429" s="301"/>
      <c r="B1429" s="301"/>
      <c r="C1429" s="301"/>
      <c r="D1429" s="301"/>
      <c r="E1429" s="301"/>
      <c r="F1429" s="299"/>
      <c r="G1429" s="302"/>
      <c r="H1429" s="299"/>
      <c r="I1429" s="301"/>
    </row>
    <row r="1430" spans="1:9" ht="15" hidden="1" x14ac:dyDescent="0.25">
      <c r="A1430" s="301"/>
      <c r="B1430" s="301"/>
      <c r="C1430" s="301"/>
      <c r="D1430" s="301"/>
      <c r="E1430" s="301"/>
      <c r="F1430" s="299"/>
      <c r="G1430" s="302"/>
      <c r="H1430" s="299"/>
      <c r="I1430" s="301"/>
    </row>
    <row r="1431" spans="1:9" ht="15" hidden="1" x14ac:dyDescent="0.25">
      <c r="A1431" s="301"/>
      <c r="B1431" s="301"/>
      <c r="C1431" s="301"/>
      <c r="D1431" s="301"/>
      <c r="E1431" s="301"/>
      <c r="F1431" s="299"/>
      <c r="G1431" s="302"/>
      <c r="H1431" s="299"/>
      <c r="I1431" s="301"/>
    </row>
    <row r="1432" spans="1:9" ht="15" hidden="1" x14ac:dyDescent="0.25">
      <c r="A1432" s="301"/>
      <c r="B1432" s="301"/>
      <c r="C1432" s="301"/>
      <c r="D1432" s="301"/>
      <c r="E1432" s="301"/>
      <c r="F1432" s="299"/>
      <c r="G1432" s="302"/>
      <c r="H1432" s="299"/>
      <c r="I1432" s="301"/>
    </row>
    <row r="1433" spans="1:9" ht="15" hidden="1" x14ac:dyDescent="0.25">
      <c r="A1433" s="301"/>
      <c r="B1433" s="301"/>
      <c r="C1433" s="301"/>
      <c r="D1433" s="301"/>
      <c r="E1433" s="301"/>
      <c r="F1433" s="299"/>
      <c r="G1433" s="302"/>
      <c r="H1433" s="299"/>
      <c r="I1433" s="301"/>
    </row>
    <row r="1434" spans="1:9" ht="15" hidden="1" x14ac:dyDescent="0.25">
      <c r="A1434" s="301"/>
      <c r="B1434" s="301"/>
      <c r="C1434" s="301"/>
      <c r="D1434" s="301"/>
      <c r="E1434" s="301"/>
      <c r="F1434" s="299"/>
      <c r="G1434" s="302"/>
      <c r="H1434" s="299"/>
      <c r="I1434" s="301"/>
    </row>
    <row r="1435" spans="1:9" ht="15" hidden="1" x14ac:dyDescent="0.25">
      <c r="A1435" s="301"/>
      <c r="B1435" s="301"/>
      <c r="C1435" s="301"/>
      <c r="D1435" s="301"/>
      <c r="E1435" s="301"/>
      <c r="F1435" s="299"/>
      <c r="G1435" s="302"/>
      <c r="H1435" s="299"/>
      <c r="I1435" s="301"/>
    </row>
    <row r="1436" spans="1:9" ht="15" hidden="1" x14ac:dyDescent="0.25">
      <c r="A1436" s="301"/>
      <c r="B1436" s="301"/>
      <c r="C1436" s="301"/>
      <c r="D1436" s="301"/>
      <c r="E1436" s="301"/>
      <c r="F1436" s="299"/>
      <c r="G1436" s="302"/>
      <c r="H1436" s="299"/>
      <c r="I1436" s="301"/>
    </row>
    <row r="1437" spans="1:9" ht="15" hidden="1" x14ac:dyDescent="0.25">
      <c r="A1437" s="301"/>
      <c r="B1437" s="301"/>
      <c r="C1437" s="301"/>
      <c r="D1437" s="301"/>
      <c r="E1437" s="301"/>
      <c r="F1437" s="299"/>
      <c r="G1437" s="302"/>
      <c r="H1437" s="299"/>
      <c r="I1437" s="301"/>
    </row>
    <row r="1438" spans="1:9" ht="15" hidden="1" x14ac:dyDescent="0.25">
      <c r="A1438" s="301"/>
      <c r="B1438" s="301"/>
      <c r="C1438" s="301"/>
      <c r="D1438" s="301"/>
      <c r="E1438" s="301"/>
      <c r="F1438" s="299"/>
      <c r="G1438" s="302"/>
      <c r="H1438" s="299"/>
      <c r="I1438" s="301"/>
    </row>
    <row r="1439" spans="1:9" ht="15" hidden="1" x14ac:dyDescent="0.25">
      <c r="A1439" s="301"/>
      <c r="B1439" s="301"/>
      <c r="C1439" s="301"/>
      <c r="D1439" s="301"/>
      <c r="E1439" s="301"/>
      <c r="F1439" s="299"/>
      <c r="G1439" s="302"/>
      <c r="H1439" s="299"/>
      <c r="I1439" s="301"/>
    </row>
    <row r="1440" spans="1:9" ht="15" hidden="1" x14ac:dyDescent="0.25">
      <c r="A1440" s="301"/>
      <c r="B1440" s="301"/>
      <c r="C1440" s="301"/>
      <c r="D1440" s="301"/>
      <c r="E1440" s="301"/>
      <c r="F1440" s="299"/>
      <c r="G1440" s="302"/>
      <c r="H1440" s="299"/>
      <c r="I1440" s="301"/>
    </row>
    <row r="1441" spans="1:9" ht="15" hidden="1" x14ac:dyDescent="0.25">
      <c r="A1441" s="301"/>
      <c r="B1441" s="301"/>
      <c r="C1441" s="301"/>
      <c r="D1441" s="301"/>
      <c r="E1441" s="301"/>
      <c r="F1441" s="299"/>
      <c r="G1441" s="302"/>
      <c r="H1441" s="299"/>
      <c r="I1441" s="301"/>
    </row>
    <row r="1442" spans="1:9" ht="15" hidden="1" x14ac:dyDescent="0.25">
      <c r="A1442" s="301"/>
      <c r="B1442" s="301"/>
      <c r="C1442" s="301"/>
      <c r="D1442" s="301"/>
      <c r="E1442" s="301"/>
      <c r="F1442" s="299"/>
      <c r="G1442" s="302"/>
      <c r="H1442" s="299"/>
      <c r="I1442" s="301"/>
    </row>
    <row r="1443" spans="1:9" ht="15" hidden="1" x14ac:dyDescent="0.25">
      <c r="A1443" s="301"/>
      <c r="B1443" s="301"/>
      <c r="C1443" s="301"/>
      <c r="D1443" s="301"/>
      <c r="E1443" s="301"/>
      <c r="F1443" s="299"/>
      <c r="G1443" s="302"/>
      <c r="H1443" s="299"/>
      <c r="I1443" s="301"/>
    </row>
    <row r="1444" spans="1:9" ht="15" hidden="1" x14ac:dyDescent="0.25">
      <c r="A1444" s="301"/>
      <c r="B1444" s="301"/>
      <c r="C1444" s="301"/>
      <c r="D1444" s="301"/>
      <c r="E1444" s="301"/>
      <c r="F1444" s="299"/>
      <c r="G1444" s="302"/>
      <c r="H1444" s="299"/>
      <c r="I1444" s="301"/>
    </row>
    <row r="1445" spans="1:9" ht="15" hidden="1" x14ac:dyDescent="0.25">
      <c r="A1445" s="301"/>
      <c r="B1445" s="301"/>
      <c r="C1445" s="301"/>
      <c r="D1445" s="301"/>
      <c r="E1445" s="301"/>
      <c r="F1445" s="299"/>
      <c r="G1445" s="302"/>
      <c r="H1445" s="299"/>
      <c r="I1445" s="301"/>
    </row>
    <row r="1446" spans="1:9" ht="15" hidden="1" x14ac:dyDescent="0.25">
      <c r="A1446" s="301"/>
      <c r="B1446" s="301"/>
      <c r="C1446" s="301"/>
      <c r="D1446" s="301"/>
      <c r="E1446" s="301"/>
      <c r="F1446" s="299"/>
      <c r="G1446" s="302"/>
      <c r="H1446" s="299"/>
      <c r="I1446" s="301"/>
    </row>
    <row r="1447" spans="1:9" ht="15" hidden="1" x14ac:dyDescent="0.25">
      <c r="A1447" s="301"/>
      <c r="B1447" s="301"/>
      <c r="C1447" s="301"/>
      <c r="D1447" s="301"/>
      <c r="E1447" s="301"/>
      <c r="F1447" s="299"/>
      <c r="G1447" s="302"/>
      <c r="H1447" s="299"/>
      <c r="I1447" s="301"/>
    </row>
    <row r="1448" spans="1:9" ht="15" hidden="1" x14ac:dyDescent="0.25">
      <c r="A1448" s="301"/>
      <c r="B1448" s="301"/>
      <c r="C1448" s="301"/>
      <c r="D1448" s="301"/>
      <c r="E1448" s="301"/>
      <c r="F1448" s="299"/>
      <c r="G1448" s="302"/>
      <c r="H1448" s="299"/>
      <c r="I1448" s="301"/>
    </row>
    <row r="1449" spans="1:9" ht="15" hidden="1" x14ac:dyDescent="0.25">
      <c r="A1449" s="301"/>
      <c r="B1449" s="301"/>
      <c r="C1449" s="301"/>
      <c r="D1449" s="301"/>
      <c r="E1449" s="301"/>
      <c r="F1449" s="299"/>
      <c r="G1449" s="302"/>
      <c r="H1449" s="299"/>
      <c r="I1449" s="301"/>
    </row>
    <row r="1450" spans="1:9" ht="15" hidden="1" x14ac:dyDescent="0.25">
      <c r="A1450" s="301"/>
      <c r="B1450" s="301"/>
      <c r="C1450" s="301"/>
      <c r="D1450" s="301"/>
      <c r="E1450" s="301"/>
      <c r="F1450" s="299"/>
      <c r="G1450" s="302"/>
      <c r="H1450" s="299"/>
      <c r="I1450" s="301"/>
    </row>
    <row r="1451" spans="1:9" ht="15" hidden="1" x14ac:dyDescent="0.25">
      <c r="A1451" s="301"/>
      <c r="B1451" s="301"/>
      <c r="C1451" s="301"/>
      <c r="D1451" s="301"/>
      <c r="E1451" s="301"/>
      <c r="F1451" s="299"/>
      <c r="G1451" s="302"/>
      <c r="H1451" s="299"/>
      <c r="I1451" s="301"/>
    </row>
    <row r="1452" spans="1:9" ht="15" hidden="1" x14ac:dyDescent="0.25">
      <c r="A1452" s="301"/>
      <c r="B1452" s="301"/>
      <c r="C1452" s="301"/>
      <c r="D1452" s="301"/>
      <c r="E1452" s="301"/>
      <c r="F1452" s="299"/>
      <c r="G1452" s="302"/>
      <c r="H1452" s="299"/>
      <c r="I1452" s="301"/>
    </row>
    <row r="1453" spans="1:9" ht="15" hidden="1" x14ac:dyDescent="0.25">
      <c r="A1453" s="301"/>
      <c r="B1453" s="301"/>
      <c r="C1453" s="301"/>
      <c r="D1453" s="301"/>
      <c r="E1453" s="301"/>
      <c r="F1453" s="299"/>
      <c r="G1453" s="302"/>
      <c r="H1453" s="299"/>
      <c r="I1453" s="301"/>
    </row>
    <row r="1454" spans="1:9" ht="15" hidden="1" x14ac:dyDescent="0.25">
      <c r="A1454" s="301"/>
      <c r="B1454" s="301"/>
      <c r="C1454" s="301"/>
      <c r="D1454" s="301"/>
      <c r="E1454" s="301"/>
      <c r="F1454" s="299"/>
      <c r="G1454" s="302"/>
      <c r="H1454" s="299"/>
      <c r="I1454" s="301"/>
    </row>
    <row r="1455" spans="1:9" ht="15" hidden="1" x14ac:dyDescent="0.25">
      <c r="A1455" s="301"/>
      <c r="B1455" s="301"/>
      <c r="C1455" s="301"/>
      <c r="D1455" s="301"/>
      <c r="E1455" s="301"/>
      <c r="F1455" s="299"/>
      <c r="G1455" s="302"/>
      <c r="H1455" s="299"/>
      <c r="I1455" s="301"/>
    </row>
    <row r="1456" spans="1:9" ht="15" hidden="1" x14ac:dyDescent="0.25">
      <c r="A1456" s="301"/>
      <c r="B1456" s="301"/>
      <c r="C1456" s="301"/>
      <c r="D1456" s="301"/>
      <c r="E1456" s="301"/>
      <c r="F1456" s="299"/>
      <c r="G1456" s="302"/>
      <c r="H1456" s="299"/>
      <c r="I1456" s="301"/>
    </row>
    <row r="1457" spans="1:9" ht="15" hidden="1" x14ac:dyDescent="0.25">
      <c r="A1457" s="301"/>
      <c r="B1457" s="301"/>
      <c r="C1457" s="301"/>
      <c r="D1457" s="301"/>
      <c r="E1457" s="301"/>
      <c r="F1457" s="299"/>
      <c r="G1457" s="302"/>
      <c r="H1457" s="299"/>
      <c r="I1457" s="301"/>
    </row>
    <row r="1458" spans="1:9" ht="15" hidden="1" x14ac:dyDescent="0.25">
      <c r="A1458" s="301"/>
      <c r="B1458" s="301"/>
      <c r="C1458" s="301"/>
      <c r="D1458" s="301"/>
      <c r="E1458" s="301"/>
      <c r="F1458" s="299"/>
      <c r="G1458" s="302"/>
      <c r="H1458" s="299"/>
      <c r="I1458" s="301"/>
    </row>
    <row r="1459" spans="1:9" ht="15" hidden="1" x14ac:dyDescent="0.25">
      <c r="A1459" s="301"/>
      <c r="B1459" s="301"/>
      <c r="C1459" s="301"/>
      <c r="D1459" s="301"/>
      <c r="E1459" s="301"/>
      <c r="F1459" s="299"/>
      <c r="G1459" s="302"/>
      <c r="H1459" s="299"/>
      <c r="I1459" s="301"/>
    </row>
    <row r="1460" spans="1:9" ht="15" hidden="1" x14ac:dyDescent="0.25">
      <c r="A1460" s="301"/>
      <c r="B1460" s="301"/>
      <c r="C1460" s="301"/>
      <c r="D1460" s="301"/>
      <c r="E1460" s="301"/>
      <c r="F1460" s="299"/>
      <c r="G1460" s="302"/>
      <c r="H1460" s="299"/>
      <c r="I1460" s="301"/>
    </row>
    <row r="1461" spans="1:9" ht="15" hidden="1" x14ac:dyDescent="0.25">
      <c r="A1461" s="301"/>
      <c r="B1461" s="301"/>
      <c r="C1461" s="301"/>
      <c r="D1461" s="301"/>
      <c r="E1461" s="301"/>
      <c r="F1461" s="299"/>
      <c r="G1461" s="302"/>
      <c r="H1461" s="299"/>
      <c r="I1461" s="301"/>
    </row>
    <row r="1462" spans="1:9" ht="15" hidden="1" x14ac:dyDescent="0.25">
      <c r="A1462" s="301"/>
      <c r="B1462" s="301"/>
      <c r="C1462" s="301"/>
      <c r="D1462" s="301"/>
      <c r="E1462" s="301"/>
      <c r="F1462" s="299"/>
      <c r="G1462" s="302"/>
      <c r="H1462" s="299"/>
      <c r="I1462" s="301"/>
    </row>
    <row r="1463" spans="1:9" ht="15" hidden="1" x14ac:dyDescent="0.25">
      <c r="A1463" s="301"/>
      <c r="B1463" s="301"/>
      <c r="C1463" s="301"/>
      <c r="D1463" s="301"/>
      <c r="E1463" s="301"/>
      <c r="F1463" s="299"/>
      <c r="G1463" s="302"/>
      <c r="H1463" s="299"/>
      <c r="I1463" s="301"/>
    </row>
    <row r="1464" spans="1:9" ht="15" hidden="1" x14ac:dyDescent="0.25">
      <c r="A1464" s="301"/>
      <c r="B1464" s="301"/>
      <c r="C1464" s="301"/>
      <c r="D1464" s="301"/>
      <c r="E1464" s="301"/>
      <c r="F1464" s="299"/>
      <c r="G1464" s="302"/>
      <c r="H1464" s="299"/>
      <c r="I1464" s="301"/>
    </row>
    <row r="1465" spans="1:9" ht="15" hidden="1" x14ac:dyDescent="0.25">
      <c r="A1465" s="301"/>
      <c r="B1465" s="301"/>
      <c r="C1465" s="301"/>
      <c r="D1465" s="301"/>
      <c r="E1465" s="301"/>
      <c r="F1465" s="299"/>
      <c r="G1465" s="302"/>
      <c r="H1465" s="299"/>
      <c r="I1465" s="301"/>
    </row>
    <row r="1466" spans="1:9" ht="15" hidden="1" x14ac:dyDescent="0.25">
      <c r="A1466" s="301"/>
      <c r="B1466" s="301"/>
      <c r="C1466" s="301"/>
      <c r="D1466" s="301"/>
      <c r="E1466" s="301"/>
      <c r="F1466" s="299"/>
      <c r="G1466" s="302"/>
      <c r="H1466" s="299"/>
      <c r="I1466" s="301"/>
    </row>
    <row r="1467" spans="1:9" ht="15" hidden="1" x14ac:dyDescent="0.25">
      <c r="A1467" s="301"/>
      <c r="B1467" s="301"/>
      <c r="C1467" s="301"/>
      <c r="D1467" s="301"/>
      <c r="E1467" s="301"/>
      <c r="F1467" s="299"/>
      <c r="G1467" s="302"/>
      <c r="H1467" s="299"/>
      <c r="I1467" s="301"/>
    </row>
    <row r="1468" spans="1:9" ht="15" hidden="1" x14ac:dyDescent="0.25">
      <c r="A1468" s="301"/>
      <c r="B1468" s="301"/>
      <c r="C1468" s="301"/>
      <c r="D1468" s="301"/>
      <c r="E1468" s="301"/>
      <c r="F1468" s="299"/>
      <c r="G1468" s="302"/>
      <c r="H1468" s="299"/>
      <c r="I1468" s="301"/>
    </row>
    <row r="1469" spans="1:9" ht="15" hidden="1" x14ac:dyDescent="0.25">
      <c r="A1469" s="301"/>
      <c r="B1469" s="301"/>
      <c r="C1469" s="301"/>
      <c r="D1469" s="301"/>
      <c r="E1469" s="301"/>
      <c r="F1469" s="299"/>
      <c r="G1469" s="302"/>
      <c r="H1469" s="299"/>
      <c r="I1469" s="301"/>
    </row>
    <row r="1470" spans="1:9" ht="15" hidden="1" x14ac:dyDescent="0.25">
      <c r="A1470" s="301"/>
      <c r="B1470" s="301"/>
      <c r="C1470" s="301"/>
      <c r="D1470" s="301"/>
      <c r="E1470" s="301"/>
      <c r="F1470" s="299"/>
      <c r="G1470" s="302"/>
      <c r="H1470" s="299"/>
      <c r="I1470" s="301"/>
    </row>
    <row r="1471" spans="1:9" ht="15" hidden="1" x14ac:dyDescent="0.25">
      <c r="A1471" s="301"/>
      <c r="B1471" s="301"/>
      <c r="C1471" s="301"/>
      <c r="D1471" s="301"/>
      <c r="E1471" s="301"/>
      <c r="F1471" s="299"/>
      <c r="G1471" s="302"/>
      <c r="H1471" s="299"/>
      <c r="I1471" s="301"/>
    </row>
    <row r="1472" spans="1:9" ht="15" hidden="1" x14ac:dyDescent="0.25">
      <c r="A1472" s="301"/>
      <c r="B1472" s="301"/>
      <c r="C1472" s="301"/>
      <c r="D1472" s="301"/>
      <c r="E1472" s="301"/>
      <c r="F1472" s="299"/>
      <c r="G1472" s="302"/>
      <c r="H1472" s="299"/>
      <c r="I1472" s="301"/>
    </row>
    <row r="1473" spans="1:9" ht="15" hidden="1" x14ac:dyDescent="0.25">
      <c r="A1473" s="301"/>
      <c r="B1473" s="301"/>
      <c r="C1473" s="301"/>
      <c r="D1473" s="301"/>
      <c r="E1473" s="301"/>
      <c r="F1473" s="299"/>
      <c r="G1473" s="302"/>
      <c r="H1473" s="299"/>
      <c r="I1473" s="301"/>
    </row>
    <row r="1474" spans="1:9" ht="15" hidden="1" x14ac:dyDescent="0.25">
      <c r="A1474" s="301"/>
      <c r="B1474" s="301"/>
      <c r="C1474" s="301"/>
      <c r="D1474" s="301"/>
      <c r="E1474" s="301"/>
      <c r="F1474" s="299"/>
      <c r="G1474" s="302"/>
      <c r="H1474" s="299"/>
      <c r="I1474" s="301"/>
    </row>
    <row r="1475" spans="1:9" ht="15" hidden="1" x14ac:dyDescent="0.25">
      <c r="A1475" s="301"/>
      <c r="B1475" s="301"/>
      <c r="C1475" s="301"/>
      <c r="D1475" s="301"/>
      <c r="E1475" s="301"/>
      <c r="F1475" s="299"/>
      <c r="G1475" s="302"/>
      <c r="H1475" s="299"/>
      <c r="I1475" s="301"/>
    </row>
    <row r="1476" spans="1:9" ht="15" hidden="1" x14ac:dyDescent="0.25">
      <c r="A1476" s="301"/>
      <c r="B1476" s="301"/>
      <c r="C1476" s="301"/>
      <c r="D1476" s="301"/>
      <c r="E1476" s="301"/>
      <c r="F1476" s="299"/>
      <c r="G1476" s="302"/>
      <c r="H1476" s="299"/>
      <c r="I1476" s="301"/>
    </row>
    <row r="1477" spans="1:9" ht="15" hidden="1" x14ac:dyDescent="0.25">
      <c r="A1477" s="301"/>
      <c r="B1477" s="301"/>
      <c r="C1477" s="301"/>
      <c r="D1477" s="301"/>
      <c r="E1477" s="301"/>
      <c r="F1477" s="299"/>
      <c r="G1477" s="302"/>
      <c r="H1477" s="299"/>
      <c r="I1477" s="301"/>
    </row>
    <row r="1478" spans="1:9" ht="15" hidden="1" x14ac:dyDescent="0.25">
      <c r="A1478" s="301"/>
      <c r="B1478" s="301"/>
      <c r="C1478" s="301"/>
      <c r="D1478" s="301"/>
      <c r="E1478" s="301"/>
      <c r="F1478" s="299"/>
      <c r="G1478" s="302"/>
      <c r="H1478" s="299"/>
      <c r="I1478" s="301"/>
    </row>
    <row r="1479" spans="1:9" ht="15" hidden="1" x14ac:dyDescent="0.25">
      <c r="A1479" s="301"/>
      <c r="B1479" s="301"/>
      <c r="C1479" s="301"/>
      <c r="D1479" s="301"/>
      <c r="E1479" s="301"/>
      <c r="F1479" s="299"/>
      <c r="G1479" s="302"/>
      <c r="H1479" s="299"/>
      <c r="I1479" s="301"/>
    </row>
    <row r="1480" spans="1:9" ht="15" hidden="1" x14ac:dyDescent="0.25">
      <c r="A1480" s="301"/>
      <c r="B1480" s="301"/>
      <c r="C1480" s="301"/>
      <c r="D1480" s="301"/>
      <c r="E1480" s="301"/>
      <c r="F1480" s="299"/>
      <c r="G1480" s="302"/>
      <c r="H1480" s="299"/>
      <c r="I1480" s="301"/>
    </row>
    <row r="1481" spans="1:9" ht="15" hidden="1" x14ac:dyDescent="0.25">
      <c r="A1481" s="301"/>
      <c r="B1481" s="301"/>
      <c r="C1481" s="301"/>
      <c r="D1481" s="301"/>
      <c r="E1481" s="301"/>
      <c r="F1481" s="299"/>
      <c r="G1481" s="302"/>
      <c r="H1481" s="299"/>
      <c r="I1481" s="301"/>
    </row>
    <row r="1482" spans="1:9" ht="15" hidden="1" x14ac:dyDescent="0.25">
      <c r="A1482" s="301"/>
      <c r="B1482" s="301"/>
      <c r="C1482" s="301"/>
      <c r="D1482" s="301"/>
      <c r="E1482" s="301"/>
      <c r="F1482" s="299"/>
      <c r="G1482" s="302"/>
      <c r="H1482" s="299"/>
      <c r="I1482" s="301"/>
    </row>
    <row r="1483" spans="1:9" ht="15" hidden="1" x14ac:dyDescent="0.25">
      <c r="A1483" s="301"/>
      <c r="B1483" s="301"/>
      <c r="C1483" s="301"/>
      <c r="D1483" s="301"/>
      <c r="E1483" s="301"/>
      <c r="F1483" s="299"/>
      <c r="G1483" s="302"/>
      <c r="H1483" s="299"/>
      <c r="I1483" s="301"/>
    </row>
    <row r="1484" spans="1:9" ht="15" hidden="1" x14ac:dyDescent="0.25">
      <c r="A1484" s="301"/>
      <c r="B1484" s="301"/>
      <c r="C1484" s="301"/>
      <c r="D1484" s="301"/>
      <c r="E1484" s="301"/>
      <c r="F1484" s="299"/>
      <c r="G1484" s="302"/>
      <c r="H1484" s="299"/>
      <c r="I1484" s="301"/>
    </row>
    <row r="1485" spans="1:9" ht="15" hidden="1" x14ac:dyDescent="0.25">
      <c r="A1485" s="301"/>
      <c r="B1485" s="301"/>
      <c r="C1485" s="301"/>
      <c r="D1485" s="301"/>
      <c r="E1485" s="301"/>
      <c r="F1485" s="299"/>
      <c r="G1485" s="302"/>
      <c r="H1485" s="299"/>
      <c r="I1485" s="301"/>
    </row>
    <row r="1486" spans="1:9" ht="15" hidden="1" x14ac:dyDescent="0.25">
      <c r="A1486" s="301"/>
      <c r="B1486" s="301"/>
      <c r="C1486" s="301"/>
      <c r="D1486" s="301"/>
      <c r="E1486" s="301"/>
      <c r="F1486" s="299"/>
      <c r="G1486" s="302"/>
      <c r="H1486" s="299"/>
      <c r="I1486" s="301"/>
    </row>
    <row r="1487" spans="1:9" ht="15" hidden="1" x14ac:dyDescent="0.25">
      <c r="A1487" s="301"/>
      <c r="B1487" s="301"/>
      <c r="C1487" s="301"/>
      <c r="D1487" s="301"/>
      <c r="E1487" s="301"/>
      <c r="F1487" s="299"/>
      <c r="G1487" s="302"/>
      <c r="H1487" s="299"/>
      <c r="I1487" s="301"/>
    </row>
    <row r="1488" spans="1:9" ht="15" hidden="1" x14ac:dyDescent="0.25">
      <c r="A1488" s="301"/>
      <c r="B1488" s="301"/>
      <c r="C1488" s="301"/>
      <c r="D1488" s="301"/>
      <c r="E1488" s="301"/>
      <c r="F1488" s="299"/>
      <c r="G1488" s="302"/>
      <c r="H1488" s="299"/>
      <c r="I1488" s="301"/>
    </row>
    <row r="1489" spans="1:9" ht="15" hidden="1" x14ac:dyDescent="0.25">
      <c r="A1489" s="301"/>
      <c r="B1489" s="301"/>
      <c r="C1489" s="301"/>
      <c r="D1489" s="301"/>
      <c r="E1489" s="301"/>
      <c r="F1489" s="299"/>
      <c r="G1489" s="302"/>
      <c r="H1489" s="299"/>
      <c r="I1489" s="301"/>
    </row>
    <row r="1490" spans="1:9" ht="15" hidden="1" x14ac:dyDescent="0.25">
      <c r="A1490" s="301"/>
      <c r="B1490" s="301"/>
      <c r="C1490" s="301"/>
      <c r="D1490" s="301"/>
      <c r="E1490" s="301"/>
      <c r="F1490" s="299"/>
      <c r="G1490" s="302"/>
      <c r="H1490" s="299"/>
      <c r="I1490" s="301"/>
    </row>
    <row r="1491" spans="1:9" ht="15" hidden="1" x14ac:dyDescent="0.25">
      <c r="A1491" s="301"/>
      <c r="B1491" s="301"/>
      <c r="C1491" s="301"/>
      <c r="D1491" s="301"/>
      <c r="E1491" s="301"/>
      <c r="F1491" s="299"/>
      <c r="G1491" s="302"/>
      <c r="H1491" s="299"/>
      <c r="I1491" s="301"/>
    </row>
    <row r="1492" spans="1:9" ht="15" hidden="1" x14ac:dyDescent="0.25">
      <c r="A1492" s="301"/>
      <c r="B1492" s="301"/>
      <c r="C1492" s="301"/>
      <c r="D1492" s="301"/>
      <c r="E1492" s="301"/>
      <c r="F1492" s="299"/>
      <c r="G1492" s="302"/>
      <c r="H1492" s="299"/>
      <c r="I1492" s="301"/>
    </row>
    <row r="1493" spans="1:9" ht="15" hidden="1" x14ac:dyDescent="0.25">
      <c r="A1493" s="301"/>
      <c r="B1493" s="301"/>
      <c r="C1493" s="301"/>
      <c r="D1493" s="301"/>
      <c r="E1493" s="301"/>
      <c r="F1493" s="299"/>
      <c r="G1493" s="302"/>
      <c r="H1493" s="299"/>
      <c r="I1493" s="301"/>
    </row>
    <row r="1494" spans="1:9" ht="15" hidden="1" x14ac:dyDescent="0.25">
      <c r="A1494" s="301"/>
      <c r="B1494" s="301"/>
      <c r="C1494" s="301"/>
      <c r="D1494" s="301"/>
      <c r="E1494" s="301"/>
      <c r="F1494" s="299"/>
      <c r="G1494" s="302"/>
      <c r="H1494" s="299"/>
      <c r="I1494" s="301"/>
    </row>
    <row r="1495" spans="1:9" ht="15" hidden="1" x14ac:dyDescent="0.25">
      <c r="A1495" s="301"/>
      <c r="B1495" s="301"/>
      <c r="C1495" s="301"/>
      <c r="D1495" s="301"/>
      <c r="E1495" s="301"/>
      <c r="F1495" s="299"/>
      <c r="G1495" s="302"/>
      <c r="H1495" s="299"/>
      <c r="I1495" s="301"/>
    </row>
    <row r="1496" spans="1:9" ht="15" hidden="1" x14ac:dyDescent="0.25">
      <c r="A1496" s="301"/>
      <c r="B1496" s="301"/>
      <c r="C1496" s="301"/>
      <c r="D1496" s="301"/>
      <c r="E1496" s="301"/>
      <c r="F1496" s="299"/>
      <c r="G1496" s="302"/>
      <c r="H1496" s="299"/>
      <c r="I1496" s="301"/>
    </row>
    <row r="1497" spans="1:9" ht="15" hidden="1" x14ac:dyDescent="0.25">
      <c r="A1497" s="301"/>
      <c r="B1497" s="301"/>
      <c r="C1497" s="301"/>
      <c r="D1497" s="301"/>
      <c r="E1497" s="301"/>
      <c r="F1497" s="299"/>
      <c r="G1497" s="302"/>
      <c r="H1497" s="299"/>
      <c r="I1497" s="301"/>
    </row>
    <row r="1498" spans="1:9" ht="15" hidden="1" x14ac:dyDescent="0.25">
      <c r="A1498" s="301"/>
      <c r="B1498" s="301"/>
      <c r="C1498" s="301"/>
      <c r="D1498" s="301"/>
      <c r="E1498" s="301"/>
      <c r="F1498" s="299"/>
      <c r="G1498" s="302"/>
      <c r="H1498" s="299"/>
      <c r="I1498" s="301"/>
    </row>
    <row r="1499" spans="1:9" ht="15" hidden="1" x14ac:dyDescent="0.25">
      <c r="A1499" s="301"/>
      <c r="B1499" s="301"/>
      <c r="C1499" s="301"/>
      <c r="D1499" s="301"/>
      <c r="E1499" s="301"/>
      <c r="F1499" s="299"/>
      <c r="G1499" s="302"/>
      <c r="H1499" s="299"/>
      <c r="I1499" s="301"/>
    </row>
    <row r="1500" spans="1:9" ht="15" hidden="1" x14ac:dyDescent="0.25">
      <c r="A1500" s="301"/>
      <c r="B1500" s="301"/>
      <c r="C1500" s="301"/>
      <c r="D1500" s="301"/>
      <c r="E1500" s="301"/>
      <c r="F1500" s="299"/>
      <c r="G1500" s="302"/>
      <c r="H1500" s="299"/>
      <c r="I1500" s="301"/>
    </row>
    <row r="1501" spans="1:9" ht="15" hidden="1" x14ac:dyDescent="0.25">
      <c r="A1501" s="301"/>
      <c r="B1501" s="301"/>
      <c r="C1501" s="301"/>
      <c r="D1501" s="301"/>
      <c r="E1501" s="301"/>
      <c r="F1501" s="299"/>
      <c r="G1501" s="302"/>
      <c r="H1501" s="299"/>
      <c r="I1501" s="301"/>
    </row>
    <row r="1502" spans="1:9" ht="15" hidden="1" x14ac:dyDescent="0.25">
      <c r="A1502" s="301"/>
      <c r="B1502" s="301"/>
      <c r="C1502" s="301"/>
      <c r="D1502" s="301"/>
      <c r="E1502" s="301"/>
      <c r="F1502" s="299"/>
      <c r="G1502" s="302"/>
      <c r="H1502" s="299"/>
      <c r="I1502" s="301"/>
    </row>
    <row r="1503" spans="1:9" ht="15" hidden="1" x14ac:dyDescent="0.25">
      <c r="A1503" s="301"/>
      <c r="B1503" s="301"/>
      <c r="C1503" s="301"/>
      <c r="D1503" s="301"/>
      <c r="E1503" s="301"/>
      <c r="F1503" s="299"/>
      <c r="G1503" s="302"/>
      <c r="H1503" s="299"/>
      <c r="I1503" s="301"/>
    </row>
    <row r="1504" spans="1:9" ht="15" hidden="1" x14ac:dyDescent="0.25">
      <c r="A1504" s="301"/>
      <c r="B1504" s="301"/>
      <c r="C1504" s="301"/>
      <c r="D1504" s="301"/>
      <c r="E1504" s="301"/>
      <c r="F1504" s="299"/>
      <c r="G1504" s="302"/>
      <c r="H1504" s="299"/>
      <c r="I1504" s="301"/>
    </row>
    <row r="1505" spans="1:9" ht="15" hidden="1" x14ac:dyDescent="0.25">
      <c r="A1505" s="301"/>
      <c r="B1505" s="301"/>
      <c r="C1505" s="301"/>
      <c r="D1505" s="301"/>
      <c r="E1505" s="301"/>
      <c r="F1505" s="299"/>
      <c r="G1505" s="302"/>
      <c r="H1505" s="299"/>
      <c r="I1505" s="301"/>
    </row>
    <row r="1506" spans="1:9" ht="15" hidden="1" x14ac:dyDescent="0.25">
      <c r="A1506" s="301"/>
      <c r="B1506" s="301"/>
      <c r="C1506" s="301"/>
      <c r="D1506" s="301"/>
      <c r="E1506" s="301"/>
      <c r="F1506" s="299"/>
      <c r="G1506" s="302"/>
      <c r="H1506" s="299"/>
      <c r="I1506" s="301"/>
    </row>
    <row r="1507" spans="1:9" ht="15" hidden="1" x14ac:dyDescent="0.25">
      <c r="A1507" s="301"/>
      <c r="B1507" s="301"/>
      <c r="C1507" s="301"/>
      <c r="D1507" s="301"/>
      <c r="E1507" s="301"/>
      <c r="F1507" s="299"/>
      <c r="G1507" s="302"/>
      <c r="H1507" s="299"/>
      <c r="I1507" s="301"/>
    </row>
    <row r="1508" spans="1:9" ht="15" hidden="1" x14ac:dyDescent="0.25">
      <c r="A1508" s="301"/>
      <c r="B1508" s="301"/>
      <c r="C1508" s="301"/>
      <c r="D1508" s="301"/>
      <c r="E1508" s="301"/>
      <c r="F1508" s="299"/>
      <c r="G1508" s="302"/>
      <c r="H1508" s="299"/>
      <c r="I1508" s="301"/>
    </row>
    <row r="1509" spans="1:9" ht="15" hidden="1" x14ac:dyDescent="0.25">
      <c r="A1509" s="301"/>
      <c r="B1509" s="301"/>
      <c r="C1509" s="301"/>
      <c r="D1509" s="301"/>
      <c r="E1509" s="301"/>
      <c r="F1509" s="299"/>
      <c r="G1509" s="302"/>
      <c r="H1509" s="299"/>
      <c r="I1509" s="301"/>
    </row>
    <row r="1510" spans="1:9" ht="15" hidden="1" x14ac:dyDescent="0.25">
      <c r="A1510" s="301"/>
      <c r="B1510" s="301"/>
      <c r="C1510" s="301"/>
      <c r="D1510" s="301"/>
      <c r="E1510" s="301"/>
      <c r="F1510" s="299"/>
      <c r="G1510" s="302"/>
      <c r="H1510" s="299"/>
      <c r="I1510" s="301"/>
    </row>
    <row r="1511" spans="1:9" ht="15" hidden="1" x14ac:dyDescent="0.25">
      <c r="A1511" s="301"/>
      <c r="B1511" s="301"/>
      <c r="C1511" s="301"/>
      <c r="D1511" s="301"/>
      <c r="E1511" s="301"/>
      <c r="F1511" s="299"/>
      <c r="G1511" s="302"/>
      <c r="H1511" s="299"/>
      <c r="I1511" s="301"/>
    </row>
    <row r="1512" spans="1:9" ht="15" hidden="1" x14ac:dyDescent="0.25">
      <c r="A1512" s="301"/>
      <c r="B1512" s="301"/>
      <c r="C1512" s="301"/>
      <c r="D1512" s="301"/>
      <c r="E1512" s="301"/>
      <c r="F1512" s="299"/>
      <c r="G1512" s="302"/>
      <c r="H1512" s="299"/>
      <c r="I1512" s="301"/>
    </row>
    <row r="1513" spans="1:9" ht="15" hidden="1" x14ac:dyDescent="0.25">
      <c r="A1513" s="301"/>
      <c r="B1513" s="301"/>
      <c r="C1513" s="301"/>
      <c r="D1513" s="301"/>
      <c r="E1513" s="301"/>
      <c r="F1513" s="299"/>
      <c r="G1513" s="302"/>
      <c r="H1513" s="299"/>
      <c r="I1513" s="301"/>
    </row>
    <row r="1514" spans="1:9" ht="15" hidden="1" x14ac:dyDescent="0.25">
      <c r="A1514" s="301"/>
      <c r="B1514" s="301"/>
      <c r="C1514" s="301"/>
      <c r="D1514" s="301"/>
      <c r="E1514" s="301"/>
      <c r="F1514" s="299"/>
      <c r="G1514" s="302"/>
      <c r="H1514" s="299"/>
      <c r="I1514" s="301"/>
    </row>
    <row r="1515" spans="1:9" ht="15" hidden="1" x14ac:dyDescent="0.25">
      <c r="A1515" s="301"/>
      <c r="B1515" s="301"/>
      <c r="C1515" s="301"/>
      <c r="D1515" s="301"/>
      <c r="E1515" s="301"/>
      <c r="F1515" s="299"/>
      <c r="G1515" s="302"/>
      <c r="H1515" s="299"/>
      <c r="I1515" s="301"/>
    </row>
    <row r="1516" spans="1:9" ht="15" hidden="1" x14ac:dyDescent="0.25">
      <c r="A1516" s="301"/>
      <c r="B1516" s="301"/>
      <c r="C1516" s="301"/>
      <c r="D1516" s="301"/>
      <c r="E1516" s="301"/>
      <c r="F1516" s="299"/>
      <c r="G1516" s="302"/>
      <c r="H1516" s="299"/>
      <c r="I1516" s="301"/>
    </row>
    <row r="1517" spans="1:9" ht="15" hidden="1" x14ac:dyDescent="0.25">
      <c r="A1517" s="301"/>
      <c r="B1517" s="301"/>
      <c r="C1517" s="301"/>
      <c r="D1517" s="301"/>
      <c r="E1517" s="301"/>
      <c r="F1517" s="299"/>
      <c r="G1517" s="302"/>
      <c r="H1517" s="299"/>
      <c r="I1517" s="301"/>
    </row>
    <row r="1518" spans="1:9" ht="15" hidden="1" x14ac:dyDescent="0.25">
      <c r="A1518" s="301"/>
      <c r="B1518" s="301"/>
      <c r="C1518" s="301"/>
      <c r="D1518" s="301"/>
      <c r="E1518" s="301"/>
      <c r="F1518" s="299"/>
      <c r="G1518" s="302"/>
      <c r="H1518" s="299"/>
      <c r="I1518" s="301"/>
    </row>
    <row r="1519" spans="1:9" ht="15" hidden="1" x14ac:dyDescent="0.25">
      <c r="A1519" s="301"/>
      <c r="B1519" s="301"/>
      <c r="C1519" s="301"/>
      <c r="D1519" s="301"/>
      <c r="E1519" s="301"/>
      <c r="F1519" s="299"/>
      <c r="G1519" s="302"/>
      <c r="H1519" s="299"/>
      <c r="I1519" s="301"/>
    </row>
    <row r="1520" spans="1:9" ht="15" hidden="1" x14ac:dyDescent="0.25">
      <c r="A1520" s="301"/>
      <c r="B1520" s="301"/>
      <c r="C1520" s="301"/>
      <c r="D1520" s="301"/>
      <c r="E1520" s="301"/>
      <c r="F1520" s="299"/>
      <c r="G1520" s="302"/>
      <c r="H1520" s="299"/>
      <c r="I1520" s="301"/>
    </row>
    <row r="1521" spans="1:9" ht="15" hidden="1" x14ac:dyDescent="0.25">
      <c r="A1521" s="301"/>
      <c r="B1521" s="301"/>
      <c r="C1521" s="301"/>
      <c r="D1521" s="301"/>
      <c r="E1521" s="301"/>
      <c r="F1521" s="299"/>
      <c r="G1521" s="302"/>
      <c r="H1521" s="299"/>
      <c r="I1521" s="301"/>
    </row>
    <row r="1522" spans="1:9" ht="15" hidden="1" x14ac:dyDescent="0.25">
      <c r="A1522" s="301"/>
      <c r="B1522" s="301"/>
      <c r="C1522" s="301"/>
      <c r="D1522" s="301"/>
      <c r="E1522" s="301"/>
      <c r="F1522" s="299"/>
      <c r="G1522" s="302"/>
      <c r="H1522" s="299"/>
      <c r="I1522" s="301"/>
    </row>
    <row r="1523" spans="1:9" ht="15" hidden="1" x14ac:dyDescent="0.25">
      <c r="A1523" s="301"/>
      <c r="B1523" s="301"/>
      <c r="C1523" s="301"/>
      <c r="D1523" s="301"/>
      <c r="E1523" s="301"/>
      <c r="F1523" s="299"/>
      <c r="G1523" s="302"/>
      <c r="H1523" s="299"/>
      <c r="I1523" s="301"/>
    </row>
    <row r="1524" spans="1:9" ht="15" hidden="1" x14ac:dyDescent="0.25">
      <c r="A1524" s="301"/>
      <c r="B1524" s="301"/>
      <c r="C1524" s="301"/>
      <c r="D1524" s="301"/>
      <c r="E1524" s="301"/>
      <c r="F1524" s="299"/>
      <c r="G1524" s="302"/>
      <c r="H1524" s="299"/>
      <c r="I1524" s="301"/>
    </row>
    <row r="1525" spans="1:9" ht="15" hidden="1" x14ac:dyDescent="0.25">
      <c r="A1525" s="301"/>
      <c r="B1525" s="301"/>
      <c r="C1525" s="301"/>
      <c r="D1525" s="301"/>
      <c r="E1525" s="301"/>
      <c r="F1525" s="299"/>
      <c r="G1525" s="302"/>
      <c r="H1525" s="299"/>
      <c r="I1525" s="301"/>
    </row>
    <row r="1526" spans="1:9" ht="15" hidden="1" x14ac:dyDescent="0.25">
      <c r="A1526" s="301"/>
      <c r="B1526" s="301"/>
      <c r="C1526" s="301"/>
      <c r="D1526" s="301"/>
      <c r="E1526" s="301"/>
      <c r="F1526" s="299"/>
      <c r="G1526" s="302"/>
      <c r="H1526" s="299"/>
      <c r="I1526" s="301"/>
    </row>
    <row r="1527" spans="1:9" ht="15" hidden="1" x14ac:dyDescent="0.25">
      <c r="A1527" s="301"/>
      <c r="B1527" s="301"/>
      <c r="C1527" s="301"/>
      <c r="D1527" s="301"/>
      <c r="E1527" s="301"/>
      <c r="F1527" s="299"/>
      <c r="G1527" s="302"/>
      <c r="H1527" s="299"/>
      <c r="I1527" s="301"/>
    </row>
    <row r="1528" spans="1:9" ht="15" hidden="1" x14ac:dyDescent="0.25">
      <c r="A1528" s="301"/>
      <c r="B1528" s="301"/>
      <c r="C1528" s="301"/>
      <c r="D1528" s="301"/>
      <c r="E1528" s="301"/>
      <c r="F1528" s="299"/>
      <c r="G1528" s="302"/>
      <c r="H1528" s="299"/>
      <c r="I1528" s="301"/>
    </row>
    <row r="1529" spans="1:9" ht="15" hidden="1" x14ac:dyDescent="0.25">
      <c r="A1529" s="301"/>
      <c r="B1529" s="301"/>
      <c r="C1529" s="301"/>
      <c r="D1529" s="301"/>
      <c r="E1529" s="301"/>
      <c r="F1529" s="299"/>
      <c r="G1529" s="302"/>
      <c r="H1529" s="299"/>
      <c r="I1529" s="301"/>
    </row>
    <row r="1530" spans="1:9" ht="15" hidden="1" x14ac:dyDescent="0.25">
      <c r="A1530" s="301"/>
      <c r="B1530" s="301"/>
      <c r="C1530" s="301"/>
      <c r="D1530" s="301"/>
      <c r="E1530" s="301"/>
      <c r="F1530" s="299"/>
      <c r="G1530" s="302"/>
      <c r="H1530" s="299"/>
      <c r="I1530" s="301"/>
    </row>
    <row r="1531" spans="1:9" ht="15" hidden="1" x14ac:dyDescent="0.25">
      <c r="A1531" s="301"/>
      <c r="B1531" s="301"/>
      <c r="C1531" s="301"/>
      <c r="D1531" s="301"/>
      <c r="E1531" s="301"/>
      <c r="F1531" s="299"/>
      <c r="G1531" s="302"/>
      <c r="H1531" s="299"/>
      <c r="I1531" s="301"/>
    </row>
    <row r="1532" spans="1:9" ht="15" hidden="1" x14ac:dyDescent="0.25">
      <c r="A1532" s="301"/>
      <c r="B1532" s="301"/>
      <c r="C1532" s="301"/>
      <c r="D1532" s="301"/>
      <c r="E1532" s="301"/>
      <c r="F1532" s="299"/>
      <c r="G1532" s="302"/>
      <c r="H1532" s="299"/>
      <c r="I1532" s="301"/>
    </row>
    <row r="1533" spans="1:9" ht="15" hidden="1" x14ac:dyDescent="0.25">
      <c r="A1533" s="301"/>
      <c r="B1533" s="301"/>
      <c r="C1533" s="301"/>
      <c r="D1533" s="301"/>
      <c r="E1533" s="301"/>
      <c r="F1533" s="299"/>
      <c r="G1533" s="302"/>
      <c r="H1533" s="299"/>
      <c r="I1533" s="301"/>
    </row>
    <row r="1534" spans="1:9" ht="15" hidden="1" x14ac:dyDescent="0.25">
      <c r="A1534" s="301"/>
      <c r="B1534" s="301"/>
      <c r="C1534" s="301"/>
      <c r="D1534" s="301"/>
      <c r="E1534" s="301"/>
      <c r="F1534" s="299"/>
      <c r="G1534" s="302"/>
      <c r="H1534" s="299"/>
      <c r="I1534" s="301"/>
    </row>
    <row r="1535" spans="1:9" ht="15" hidden="1" x14ac:dyDescent="0.25">
      <c r="A1535" s="301"/>
      <c r="B1535" s="301"/>
      <c r="C1535" s="301"/>
      <c r="D1535" s="301"/>
      <c r="E1535" s="301"/>
      <c r="F1535" s="299"/>
      <c r="G1535" s="302"/>
      <c r="H1535" s="299"/>
      <c r="I1535" s="301"/>
    </row>
    <row r="1536" spans="1:9" ht="15" hidden="1" x14ac:dyDescent="0.25">
      <c r="A1536" s="301"/>
      <c r="B1536" s="301"/>
      <c r="C1536" s="301"/>
      <c r="D1536" s="301"/>
      <c r="E1536" s="301"/>
      <c r="F1536" s="299"/>
      <c r="G1536" s="302"/>
      <c r="H1536" s="299"/>
      <c r="I1536" s="301"/>
    </row>
    <row r="1537" spans="1:9" ht="15" hidden="1" x14ac:dyDescent="0.25">
      <c r="A1537" s="301"/>
      <c r="B1537" s="301"/>
      <c r="C1537" s="301"/>
      <c r="D1537" s="301"/>
      <c r="E1537" s="301"/>
      <c r="F1537" s="299"/>
      <c r="G1537" s="302"/>
      <c r="H1537" s="299"/>
      <c r="I1537" s="301"/>
    </row>
    <row r="1538" spans="1:9" ht="15" hidden="1" x14ac:dyDescent="0.25">
      <c r="A1538" s="301"/>
      <c r="B1538" s="301"/>
      <c r="C1538" s="301"/>
      <c r="D1538" s="301"/>
      <c r="E1538" s="301"/>
      <c r="F1538" s="299"/>
      <c r="G1538" s="302"/>
      <c r="H1538" s="299"/>
      <c r="I1538" s="301"/>
    </row>
    <row r="1539" spans="1:9" ht="15" hidden="1" x14ac:dyDescent="0.25">
      <c r="A1539" s="301"/>
      <c r="B1539" s="301"/>
      <c r="C1539" s="301"/>
      <c r="D1539" s="301"/>
      <c r="E1539" s="301"/>
      <c r="F1539" s="299"/>
      <c r="G1539" s="302"/>
      <c r="H1539" s="299"/>
      <c r="I1539" s="301"/>
    </row>
    <row r="1540" spans="1:9" ht="15" hidden="1" x14ac:dyDescent="0.25">
      <c r="A1540" s="301"/>
      <c r="B1540" s="301"/>
      <c r="C1540" s="301"/>
      <c r="D1540" s="301"/>
      <c r="E1540" s="301"/>
      <c r="F1540" s="299"/>
      <c r="G1540" s="302"/>
      <c r="H1540" s="299"/>
      <c r="I1540" s="301"/>
    </row>
    <row r="1541" spans="1:9" ht="15" hidden="1" x14ac:dyDescent="0.25">
      <c r="A1541" s="301"/>
      <c r="B1541" s="301"/>
      <c r="C1541" s="301"/>
      <c r="D1541" s="301"/>
      <c r="E1541" s="301"/>
      <c r="F1541" s="299"/>
      <c r="G1541" s="302"/>
      <c r="H1541" s="299"/>
      <c r="I1541" s="301"/>
    </row>
    <row r="1542" spans="1:9" ht="15" hidden="1" x14ac:dyDescent="0.25">
      <c r="A1542" s="301"/>
      <c r="B1542" s="301"/>
      <c r="C1542" s="301"/>
      <c r="D1542" s="301"/>
      <c r="E1542" s="301"/>
      <c r="F1542" s="299"/>
      <c r="G1542" s="302"/>
      <c r="H1542" s="299"/>
      <c r="I1542" s="301"/>
    </row>
    <row r="1543" spans="1:9" ht="15" hidden="1" x14ac:dyDescent="0.25">
      <c r="A1543" s="301"/>
      <c r="B1543" s="301"/>
      <c r="C1543" s="301"/>
      <c r="D1543" s="301"/>
      <c r="E1543" s="301"/>
      <c r="F1543" s="299"/>
      <c r="G1543" s="302"/>
      <c r="H1543" s="299"/>
      <c r="I1543" s="301"/>
    </row>
    <row r="1544" spans="1:9" ht="15" hidden="1" x14ac:dyDescent="0.25">
      <c r="A1544" s="301"/>
      <c r="B1544" s="301"/>
      <c r="C1544" s="301"/>
      <c r="D1544" s="301"/>
      <c r="E1544" s="301"/>
      <c r="F1544" s="299"/>
      <c r="G1544" s="302"/>
      <c r="H1544" s="299"/>
      <c r="I1544" s="301"/>
    </row>
    <row r="1545" spans="1:9" ht="15" hidden="1" x14ac:dyDescent="0.25">
      <c r="A1545" s="301"/>
      <c r="B1545" s="301"/>
      <c r="C1545" s="301"/>
      <c r="D1545" s="301"/>
      <c r="E1545" s="301"/>
      <c r="F1545" s="299"/>
      <c r="G1545" s="302"/>
      <c r="H1545" s="301"/>
      <c r="I1545" s="301"/>
    </row>
    <row r="1546" spans="1:9" ht="15" hidden="1" x14ac:dyDescent="0.25">
      <c r="A1546" s="301"/>
      <c r="B1546" s="301"/>
      <c r="C1546" s="301"/>
      <c r="D1546" s="301"/>
      <c r="E1546" s="301"/>
      <c r="F1546" s="299"/>
      <c r="G1546" s="302"/>
      <c r="H1546" s="301"/>
      <c r="I1546" s="301"/>
    </row>
    <row r="1547" spans="1:9" ht="15" hidden="1" x14ac:dyDescent="0.25">
      <c r="A1547" s="301"/>
      <c r="B1547" s="301"/>
      <c r="C1547" s="301"/>
      <c r="D1547" s="301"/>
      <c r="E1547" s="301"/>
      <c r="F1547" s="299"/>
      <c r="G1547" s="302"/>
      <c r="H1547" s="301"/>
      <c r="I1547" s="301"/>
    </row>
    <row r="1548" spans="1:9" ht="15" hidden="1" x14ac:dyDescent="0.25">
      <c r="A1548" s="301"/>
      <c r="B1548" s="301"/>
      <c r="C1548" s="301"/>
      <c r="D1548" s="301"/>
      <c r="E1548" s="301"/>
      <c r="F1548" s="299"/>
      <c r="G1548" s="302"/>
      <c r="H1548" s="301"/>
      <c r="I1548" s="301"/>
    </row>
    <row r="1549" spans="1:9" ht="15" hidden="1" x14ac:dyDescent="0.25">
      <c r="A1549" s="301"/>
      <c r="B1549" s="301"/>
      <c r="C1549" s="301"/>
      <c r="D1549" s="301"/>
      <c r="E1549" s="301"/>
      <c r="F1549" s="299"/>
      <c r="G1549" s="302"/>
      <c r="H1549" s="301"/>
      <c r="I1549" s="301"/>
    </row>
    <row r="1550" spans="1:9" ht="15" hidden="1" x14ac:dyDescent="0.25">
      <c r="A1550" s="301"/>
      <c r="B1550" s="301"/>
      <c r="C1550" s="301"/>
      <c r="D1550" s="301"/>
      <c r="E1550" s="301"/>
      <c r="F1550" s="299"/>
      <c r="G1550" s="302"/>
      <c r="H1550" s="301"/>
      <c r="I1550" s="301"/>
    </row>
    <row r="1551" spans="1:9" ht="15" hidden="1" x14ac:dyDescent="0.25">
      <c r="A1551" s="301"/>
      <c r="B1551" s="301"/>
      <c r="C1551" s="301"/>
      <c r="D1551" s="301"/>
      <c r="E1551" s="301"/>
      <c r="F1551" s="299"/>
      <c r="G1551" s="302"/>
      <c r="H1551" s="301"/>
      <c r="I1551" s="301"/>
    </row>
    <row r="1552" spans="1:9" ht="15" hidden="1" x14ac:dyDescent="0.25">
      <c r="A1552" s="301"/>
      <c r="B1552" s="301"/>
      <c r="C1552" s="301"/>
      <c r="D1552" s="301"/>
      <c r="E1552" s="301"/>
      <c r="F1552" s="299"/>
      <c r="G1552" s="302"/>
      <c r="H1552" s="301"/>
      <c r="I1552" s="301"/>
    </row>
    <row r="1553" spans="1:9" ht="15" hidden="1" x14ac:dyDescent="0.25">
      <c r="A1553" s="301"/>
      <c r="B1553" s="301"/>
      <c r="C1553" s="301"/>
      <c r="D1553" s="301"/>
      <c r="E1553" s="301"/>
      <c r="F1553" s="299"/>
      <c r="G1553" s="302"/>
      <c r="H1553" s="301"/>
      <c r="I1553" s="301"/>
    </row>
    <row r="1554" spans="1:9" ht="15" hidden="1" x14ac:dyDescent="0.25">
      <c r="A1554" s="301"/>
      <c r="B1554" s="301"/>
      <c r="C1554" s="301"/>
      <c r="D1554" s="301"/>
      <c r="E1554" s="301"/>
      <c r="F1554" s="299"/>
      <c r="G1554" s="302"/>
      <c r="H1554" s="301"/>
      <c r="I1554" s="301"/>
    </row>
    <row r="1555" spans="1:9" ht="15" hidden="1" x14ac:dyDescent="0.25">
      <c r="A1555" s="301"/>
      <c r="B1555" s="301"/>
      <c r="C1555" s="301"/>
      <c r="D1555" s="301"/>
      <c r="E1555" s="301"/>
      <c r="F1555" s="299"/>
      <c r="G1555" s="302"/>
      <c r="H1555" s="301"/>
      <c r="I1555" s="301"/>
    </row>
    <row r="1556" spans="1:9" ht="15" hidden="1" x14ac:dyDescent="0.25">
      <c r="A1556" s="301"/>
      <c r="B1556" s="301"/>
      <c r="C1556" s="301"/>
      <c r="D1556" s="301"/>
      <c r="E1556" s="301"/>
      <c r="F1556" s="299"/>
      <c r="G1556" s="302"/>
      <c r="H1556" s="301"/>
      <c r="I1556" s="301"/>
    </row>
    <row r="1557" spans="1:9" ht="15" hidden="1" x14ac:dyDescent="0.25">
      <c r="A1557" s="301"/>
      <c r="B1557" s="301"/>
      <c r="C1557" s="301"/>
      <c r="D1557" s="301"/>
      <c r="E1557" s="301"/>
      <c r="F1557" s="299"/>
      <c r="G1557" s="302"/>
      <c r="H1557" s="301"/>
      <c r="I1557" s="301"/>
    </row>
    <row r="1558" spans="1:9" ht="15" hidden="1" x14ac:dyDescent="0.25">
      <c r="A1558" s="301"/>
      <c r="B1558" s="301"/>
      <c r="C1558" s="301"/>
      <c r="D1558" s="301"/>
      <c r="E1558" s="301"/>
      <c r="F1558" s="299"/>
      <c r="G1558" s="302"/>
      <c r="H1558" s="301"/>
      <c r="I1558" s="301"/>
    </row>
    <row r="1559" spans="1:9" ht="15" hidden="1" x14ac:dyDescent="0.25">
      <c r="A1559" s="301"/>
      <c r="B1559" s="301"/>
      <c r="C1559" s="301"/>
      <c r="D1559" s="301"/>
      <c r="E1559" s="301"/>
      <c r="F1559" s="299"/>
      <c r="G1559" s="302"/>
      <c r="H1559" s="301"/>
      <c r="I1559" s="301"/>
    </row>
    <row r="1560" spans="1:9" ht="15" hidden="1" x14ac:dyDescent="0.25">
      <c r="A1560" s="301"/>
      <c r="B1560" s="301"/>
      <c r="C1560" s="301"/>
      <c r="D1560" s="301"/>
      <c r="E1560" s="301"/>
      <c r="F1560" s="299"/>
      <c r="G1560" s="302"/>
      <c r="H1560" s="301"/>
      <c r="I1560" s="301"/>
    </row>
    <row r="1561" spans="1:9" ht="15" hidden="1" x14ac:dyDescent="0.25">
      <c r="A1561" s="301"/>
      <c r="B1561" s="301"/>
      <c r="C1561" s="301"/>
      <c r="D1561" s="301"/>
      <c r="E1561" s="301"/>
      <c r="F1561" s="299"/>
      <c r="G1561" s="302"/>
      <c r="H1561" s="301"/>
      <c r="I1561" s="301"/>
    </row>
    <row r="1562" spans="1:9" ht="15" hidden="1" x14ac:dyDescent="0.25">
      <c r="A1562" s="301"/>
      <c r="B1562" s="301"/>
      <c r="C1562" s="301"/>
      <c r="D1562" s="301"/>
      <c r="E1562" s="301"/>
      <c r="F1562" s="299"/>
      <c r="G1562" s="302"/>
      <c r="H1562" s="301"/>
      <c r="I1562" s="301"/>
    </row>
    <row r="1563" spans="1:9" ht="15" hidden="1" x14ac:dyDescent="0.25">
      <c r="A1563" s="301"/>
      <c r="B1563" s="301"/>
      <c r="C1563" s="301"/>
      <c r="D1563" s="301"/>
      <c r="E1563" s="301"/>
      <c r="F1563" s="299"/>
      <c r="G1563" s="302"/>
      <c r="H1563" s="301"/>
      <c r="I1563" s="301"/>
    </row>
    <row r="1564" spans="1:9" ht="15" hidden="1" x14ac:dyDescent="0.25">
      <c r="A1564" s="301"/>
      <c r="B1564" s="301"/>
      <c r="C1564" s="301"/>
      <c r="D1564" s="301"/>
      <c r="E1564" s="301"/>
      <c r="F1564" s="299"/>
      <c r="G1564" s="302"/>
      <c r="H1564" s="301"/>
      <c r="I1564" s="301"/>
    </row>
    <row r="1565" spans="1:9" ht="15" hidden="1" x14ac:dyDescent="0.25">
      <c r="A1565" s="301"/>
      <c r="B1565" s="301"/>
      <c r="C1565" s="301"/>
      <c r="D1565" s="301"/>
      <c r="E1565" s="301"/>
      <c r="F1565" s="299"/>
      <c r="G1565" s="302"/>
      <c r="H1565" s="301"/>
      <c r="I1565" s="301"/>
    </row>
    <row r="1566" spans="1:9" ht="15" hidden="1" x14ac:dyDescent="0.25">
      <c r="A1566" s="301"/>
      <c r="B1566" s="301"/>
      <c r="C1566" s="301"/>
      <c r="D1566" s="301"/>
      <c r="E1566" s="301"/>
      <c r="F1566" s="299"/>
      <c r="G1566" s="302"/>
      <c r="H1566" s="301"/>
      <c r="I1566" s="301"/>
    </row>
    <row r="1567" spans="1:9" ht="15" hidden="1" x14ac:dyDescent="0.25">
      <c r="A1567" s="301"/>
      <c r="B1567" s="301"/>
      <c r="C1567" s="301"/>
      <c r="D1567" s="301"/>
      <c r="E1567" s="301"/>
      <c r="F1567" s="299"/>
      <c r="G1567" s="302"/>
      <c r="H1567" s="301"/>
      <c r="I1567" s="301"/>
    </row>
    <row r="1568" spans="1:9" ht="15" hidden="1" x14ac:dyDescent="0.25">
      <c r="A1568" s="301"/>
      <c r="B1568" s="301"/>
      <c r="C1568" s="301"/>
      <c r="D1568" s="301"/>
      <c r="E1568" s="301"/>
      <c r="F1568" s="299"/>
      <c r="G1568" s="302"/>
      <c r="H1568" s="301"/>
      <c r="I1568" s="301"/>
    </row>
    <row r="1569" spans="1:9" ht="15" hidden="1" x14ac:dyDescent="0.25">
      <c r="A1569" s="301"/>
      <c r="B1569" s="301"/>
      <c r="C1569" s="301"/>
      <c r="D1569" s="301"/>
      <c r="E1569" s="301"/>
      <c r="F1569" s="299"/>
      <c r="G1569" s="302"/>
      <c r="H1569" s="301"/>
      <c r="I1569" s="301"/>
    </row>
    <row r="1570" spans="1:9" ht="15" hidden="1" x14ac:dyDescent="0.25">
      <c r="A1570" s="301"/>
      <c r="B1570" s="301"/>
      <c r="C1570" s="301"/>
      <c r="D1570" s="301"/>
      <c r="E1570" s="301"/>
      <c r="F1570" s="299"/>
      <c r="G1570" s="302"/>
      <c r="H1570" s="301"/>
      <c r="I1570" s="301"/>
    </row>
    <row r="1571" spans="1:9" ht="15" hidden="1" x14ac:dyDescent="0.25">
      <c r="A1571" s="301"/>
      <c r="B1571" s="301"/>
      <c r="C1571" s="301"/>
      <c r="D1571" s="301"/>
      <c r="E1571" s="301"/>
      <c r="F1571" s="299"/>
      <c r="G1571" s="302"/>
      <c r="H1571" s="301"/>
      <c r="I1571" s="301"/>
    </row>
    <row r="1572" spans="1:9" ht="15" hidden="1" x14ac:dyDescent="0.25">
      <c r="A1572" s="301"/>
      <c r="B1572" s="301"/>
      <c r="C1572" s="301"/>
      <c r="D1572" s="301"/>
      <c r="E1572" s="301"/>
      <c r="F1572" s="299"/>
      <c r="G1572" s="302"/>
      <c r="H1572" s="301"/>
      <c r="I1572" s="301"/>
    </row>
    <row r="1573" spans="1:9" ht="15" hidden="1" x14ac:dyDescent="0.25">
      <c r="A1573" s="301"/>
      <c r="B1573" s="301"/>
      <c r="C1573" s="301"/>
      <c r="D1573" s="301"/>
      <c r="E1573" s="301"/>
      <c r="F1573" s="299"/>
      <c r="G1573" s="302"/>
      <c r="H1573" s="301"/>
      <c r="I1573" s="301"/>
    </row>
    <row r="1574" spans="1:9" ht="15" hidden="1" x14ac:dyDescent="0.25">
      <c r="A1574" s="301"/>
      <c r="B1574" s="301"/>
      <c r="C1574" s="301"/>
      <c r="D1574" s="301"/>
      <c r="E1574" s="301"/>
      <c r="F1574" s="299"/>
      <c r="G1574" s="302"/>
      <c r="H1574" s="301"/>
      <c r="I1574" s="301"/>
    </row>
    <row r="1575" spans="1:9" ht="15" hidden="1" x14ac:dyDescent="0.25">
      <c r="A1575" s="301"/>
      <c r="B1575" s="301"/>
      <c r="C1575" s="301"/>
      <c r="D1575" s="301"/>
      <c r="E1575" s="301"/>
      <c r="F1575" s="299"/>
      <c r="G1575" s="302"/>
      <c r="H1575" s="301"/>
      <c r="I1575" s="301"/>
    </row>
    <row r="1576" spans="1:9" ht="15" hidden="1" x14ac:dyDescent="0.25">
      <c r="A1576" s="301"/>
      <c r="B1576" s="301"/>
      <c r="C1576" s="301"/>
      <c r="D1576" s="301"/>
      <c r="E1576" s="301"/>
      <c r="F1576" s="299"/>
      <c r="G1576" s="302"/>
      <c r="H1576" s="301"/>
      <c r="I1576" s="301"/>
    </row>
    <row r="1577" spans="1:9" ht="15" hidden="1" x14ac:dyDescent="0.25">
      <c r="A1577" s="301"/>
      <c r="B1577" s="301"/>
      <c r="C1577" s="301"/>
      <c r="D1577" s="301"/>
      <c r="E1577" s="301"/>
      <c r="F1577" s="299"/>
      <c r="G1577" s="302"/>
      <c r="H1577" s="301"/>
      <c r="I1577" s="301"/>
    </row>
    <row r="1578" spans="1:9" ht="15" hidden="1" x14ac:dyDescent="0.25">
      <c r="A1578" s="301"/>
      <c r="B1578" s="301"/>
      <c r="C1578" s="301"/>
      <c r="D1578" s="301"/>
      <c r="E1578" s="301"/>
      <c r="F1578" s="299"/>
      <c r="G1578" s="302"/>
      <c r="H1578" s="301"/>
      <c r="I1578" s="301"/>
    </row>
    <row r="1579" spans="1:9" ht="15" hidden="1" x14ac:dyDescent="0.25">
      <c r="A1579" s="301"/>
      <c r="B1579" s="301"/>
      <c r="C1579" s="301"/>
      <c r="D1579" s="301"/>
      <c r="E1579" s="301"/>
      <c r="F1579" s="299"/>
      <c r="G1579" s="302"/>
      <c r="H1579" s="301"/>
      <c r="I1579" s="301"/>
    </row>
    <row r="1580" spans="1:9" ht="15" hidden="1" x14ac:dyDescent="0.25">
      <c r="A1580" s="301"/>
      <c r="B1580" s="301"/>
      <c r="C1580" s="301"/>
      <c r="D1580" s="301"/>
      <c r="E1580" s="301"/>
      <c r="F1580" s="299"/>
      <c r="G1580" s="302"/>
      <c r="H1580" s="301"/>
      <c r="I1580" s="301"/>
    </row>
    <row r="1581" spans="1:9" ht="15" hidden="1" x14ac:dyDescent="0.25">
      <c r="A1581" s="301"/>
      <c r="B1581" s="301"/>
      <c r="C1581" s="301"/>
      <c r="D1581" s="301"/>
      <c r="E1581" s="301"/>
      <c r="F1581" s="299"/>
      <c r="G1581" s="302"/>
      <c r="H1581" s="301"/>
      <c r="I1581" s="301"/>
    </row>
    <row r="1582" spans="1:9" ht="15" hidden="1" x14ac:dyDescent="0.25">
      <c r="A1582" s="301"/>
      <c r="B1582" s="301"/>
      <c r="C1582" s="301"/>
      <c r="D1582" s="301"/>
      <c r="E1582" s="301"/>
      <c r="F1582" s="299"/>
      <c r="G1582" s="302"/>
      <c r="H1582" s="301"/>
      <c r="I1582" s="301"/>
    </row>
    <row r="1583" spans="1:9" ht="15" hidden="1" x14ac:dyDescent="0.25">
      <c r="A1583" s="301"/>
      <c r="B1583" s="301"/>
      <c r="C1583" s="301"/>
      <c r="D1583" s="301"/>
      <c r="E1583" s="301"/>
      <c r="F1583" s="299"/>
      <c r="G1583" s="302"/>
      <c r="H1583" s="301"/>
      <c r="I1583" s="301"/>
    </row>
    <row r="1584" spans="1:9" ht="15" hidden="1" x14ac:dyDescent="0.25">
      <c r="A1584" s="301"/>
      <c r="B1584" s="301"/>
      <c r="C1584" s="301"/>
      <c r="D1584" s="301"/>
      <c r="E1584" s="301"/>
      <c r="F1584" s="299"/>
      <c r="G1584" s="302"/>
      <c r="H1584" s="301"/>
      <c r="I1584" s="301"/>
    </row>
    <row r="1585" spans="1:9" ht="15" hidden="1" x14ac:dyDescent="0.25">
      <c r="A1585" s="301"/>
      <c r="B1585" s="301"/>
      <c r="C1585" s="301"/>
      <c r="D1585" s="301"/>
      <c r="E1585" s="301"/>
      <c r="F1585" s="299"/>
      <c r="G1585" s="302"/>
      <c r="H1585" s="301"/>
      <c r="I1585" s="301"/>
    </row>
    <row r="1586" spans="1:9" ht="15" hidden="1" x14ac:dyDescent="0.25">
      <c r="A1586" s="301"/>
      <c r="B1586" s="301"/>
      <c r="C1586" s="301"/>
      <c r="D1586" s="301"/>
      <c r="E1586" s="301"/>
      <c r="F1586" s="299"/>
      <c r="G1586" s="302"/>
      <c r="H1586" s="301"/>
      <c r="I1586" s="301"/>
    </row>
    <row r="1587" spans="1:9" ht="15" hidden="1" x14ac:dyDescent="0.25">
      <c r="A1587" s="301"/>
      <c r="B1587" s="301"/>
      <c r="C1587" s="301"/>
      <c r="D1587" s="301"/>
      <c r="E1587" s="301"/>
      <c r="F1587" s="299"/>
      <c r="G1587" s="302"/>
      <c r="H1587" s="301"/>
      <c r="I1587" s="301"/>
    </row>
    <row r="1588" spans="1:9" ht="15" hidden="1" x14ac:dyDescent="0.25">
      <c r="A1588" s="301"/>
      <c r="B1588" s="301"/>
      <c r="C1588" s="301"/>
      <c r="D1588" s="301"/>
      <c r="E1588" s="301"/>
      <c r="F1588" s="299"/>
      <c r="G1588" s="302"/>
      <c r="H1588" s="301"/>
      <c r="I1588" s="301"/>
    </row>
    <row r="1589" spans="1:9" ht="15" hidden="1" x14ac:dyDescent="0.25">
      <c r="A1589" s="301"/>
      <c r="B1589" s="301"/>
      <c r="C1589" s="301"/>
      <c r="D1589" s="301"/>
      <c r="E1589" s="301"/>
      <c r="F1589" s="299"/>
      <c r="G1589" s="302"/>
      <c r="H1589" s="301"/>
      <c r="I1589" s="301"/>
    </row>
    <row r="1590" spans="1:9" ht="15" hidden="1" x14ac:dyDescent="0.25">
      <c r="A1590" s="301"/>
      <c r="B1590" s="301"/>
      <c r="C1590" s="301"/>
      <c r="D1590" s="301"/>
      <c r="E1590" s="301"/>
      <c r="F1590" s="299"/>
      <c r="G1590" s="302"/>
      <c r="H1590" s="301"/>
      <c r="I1590" s="301"/>
    </row>
    <row r="1591" spans="1:9" ht="15" hidden="1" x14ac:dyDescent="0.25">
      <c r="A1591" s="301"/>
      <c r="B1591" s="301"/>
      <c r="C1591" s="301"/>
      <c r="D1591" s="301"/>
      <c r="E1591" s="301"/>
      <c r="F1591" s="299"/>
      <c r="G1591" s="302"/>
      <c r="H1591" s="301"/>
      <c r="I1591" s="301"/>
    </row>
    <row r="1592" spans="1:9" ht="15" hidden="1" x14ac:dyDescent="0.25">
      <c r="A1592" s="301"/>
      <c r="B1592" s="301"/>
      <c r="C1592" s="301"/>
      <c r="D1592" s="301"/>
      <c r="E1592" s="301"/>
      <c r="F1592" s="299"/>
      <c r="G1592" s="302"/>
      <c r="H1592" s="301"/>
      <c r="I1592" s="301"/>
    </row>
    <row r="1593" spans="1:9" ht="15" hidden="1" x14ac:dyDescent="0.25">
      <c r="A1593" s="301"/>
      <c r="B1593" s="301"/>
      <c r="C1593" s="301"/>
      <c r="D1593" s="301"/>
      <c r="E1593" s="301"/>
      <c r="F1593" s="299"/>
      <c r="G1593" s="302"/>
      <c r="H1593" s="301"/>
      <c r="I1593" s="301"/>
    </row>
    <row r="1594" spans="1:9" ht="15" hidden="1" x14ac:dyDescent="0.25">
      <c r="A1594" s="301"/>
      <c r="B1594" s="301"/>
      <c r="C1594" s="301"/>
      <c r="D1594" s="301"/>
      <c r="E1594" s="301"/>
      <c r="F1594" s="299"/>
      <c r="G1594" s="302"/>
      <c r="H1594" s="301"/>
      <c r="I1594" s="301"/>
    </row>
    <row r="1595" spans="1:9" ht="15" hidden="1" x14ac:dyDescent="0.25">
      <c r="A1595" s="301"/>
      <c r="B1595" s="301"/>
      <c r="C1595" s="301"/>
      <c r="D1595" s="301"/>
      <c r="E1595" s="301"/>
      <c r="F1595" s="299"/>
      <c r="G1595" s="302"/>
      <c r="H1595" s="301"/>
      <c r="I1595" s="301"/>
    </row>
    <row r="1596" spans="1:9" ht="15" hidden="1" x14ac:dyDescent="0.25">
      <c r="A1596" s="301"/>
      <c r="B1596" s="301"/>
      <c r="C1596" s="301"/>
      <c r="D1596" s="301"/>
      <c r="E1596" s="301"/>
      <c r="F1596" s="299"/>
      <c r="G1596" s="302"/>
      <c r="H1596" s="301"/>
      <c r="I1596" s="301"/>
    </row>
    <row r="1597" spans="1:9" ht="15" hidden="1" x14ac:dyDescent="0.25">
      <c r="A1597" s="301"/>
      <c r="B1597" s="301"/>
      <c r="C1597" s="301"/>
      <c r="D1597" s="301"/>
      <c r="E1597" s="301"/>
      <c r="F1597" s="299"/>
      <c r="G1597" s="302"/>
      <c r="H1597" s="301"/>
      <c r="I1597" s="301"/>
    </row>
    <row r="1598" spans="1:9" ht="15" hidden="1" x14ac:dyDescent="0.25">
      <c r="A1598" s="301"/>
      <c r="B1598" s="301"/>
      <c r="C1598" s="301"/>
      <c r="D1598" s="301"/>
      <c r="E1598" s="301"/>
      <c r="F1598" s="299"/>
      <c r="G1598" s="302"/>
      <c r="H1598" s="301"/>
      <c r="I1598" s="301"/>
    </row>
    <row r="1599" spans="1:9" ht="15" hidden="1" x14ac:dyDescent="0.25">
      <c r="A1599" s="301"/>
      <c r="B1599" s="301"/>
      <c r="C1599" s="301"/>
      <c r="D1599" s="301"/>
      <c r="E1599" s="301"/>
      <c r="F1599" s="299"/>
      <c r="G1599" s="302"/>
      <c r="H1599" s="301"/>
      <c r="I1599" s="301"/>
    </row>
    <row r="1600" spans="1:9" ht="15" hidden="1" x14ac:dyDescent="0.25">
      <c r="A1600" s="301"/>
      <c r="B1600" s="301"/>
      <c r="C1600" s="301"/>
      <c r="D1600" s="301"/>
      <c r="E1600" s="301"/>
      <c r="F1600" s="299"/>
      <c r="G1600" s="302"/>
      <c r="H1600" s="301"/>
      <c r="I1600" s="301"/>
    </row>
    <row r="1601" spans="1:9" ht="15" hidden="1" x14ac:dyDescent="0.25">
      <c r="A1601" s="301"/>
      <c r="B1601" s="301"/>
      <c r="C1601" s="301"/>
      <c r="D1601" s="301"/>
      <c r="E1601" s="301"/>
      <c r="F1601" s="299"/>
      <c r="G1601" s="302"/>
      <c r="H1601" s="301"/>
      <c r="I1601" s="301"/>
    </row>
    <row r="1602" spans="1:9" ht="15" hidden="1" x14ac:dyDescent="0.25">
      <c r="A1602" s="301"/>
      <c r="B1602" s="301"/>
      <c r="C1602" s="301"/>
      <c r="D1602" s="301"/>
      <c r="E1602" s="301"/>
      <c r="F1602" s="299"/>
      <c r="G1602" s="302"/>
      <c r="H1602" s="301"/>
      <c r="I1602" s="301"/>
    </row>
    <row r="1603" spans="1:9" ht="15" hidden="1" x14ac:dyDescent="0.25">
      <c r="A1603" s="301"/>
      <c r="B1603" s="301"/>
      <c r="C1603" s="301"/>
      <c r="D1603" s="301"/>
      <c r="E1603" s="301"/>
      <c r="F1603" s="299"/>
      <c r="G1603" s="302"/>
      <c r="H1603" s="301"/>
      <c r="I1603" s="301"/>
    </row>
    <row r="1604" spans="1:9" ht="15" hidden="1" x14ac:dyDescent="0.25">
      <c r="A1604" s="301"/>
      <c r="B1604" s="301"/>
      <c r="C1604" s="301"/>
      <c r="D1604" s="301"/>
      <c r="E1604" s="301"/>
      <c r="F1604" s="299"/>
      <c r="G1604" s="302"/>
      <c r="H1604" s="301"/>
      <c r="I1604" s="301"/>
    </row>
    <row r="1605" spans="1:9" ht="15" hidden="1" x14ac:dyDescent="0.25">
      <c r="A1605" s="301"/>
      <c r="B1605" s="301"/>
      <c r="C1605" s="301"/>
      <c r="D1605" s="301"/>
      <c r="E1605" s="301"/>
      <c r="F1605" s="299"/>
      <c r="G1605" s="302"/>
      <c r="H1605" s="301"/>
      <c r="I1605" s="301"/>
    </row>
    <row r="1606" spans="1:9" ht="15" hidden="1" x14ac:dyDescent="0.25">
      <c r="A1606" s="301"/>
      <c r="B1606" s="301"/>
      <c r="C1606" s="301"/>
      <c r="D1606" s="301"/>
      <c r="E1606" s="301"/>
      <c r="F1606" s="299"/>
      <c r="G1606" s="302"/>
      <c r="H1606" s="301"/>
      <c r="I1606" s="301"/>
    </row>
    <row r="1607" spans="1:9" ht="15" hidden="1" x14ac:dyDescent="0.25">
      <c r="A1607" s="301"/>
      <c r="B1607" s="301"/>
      <c r="C1607" s="301"/>
      <c r="D1607" s="301"/>
      <c r="E1607" s="301"/>
      <c r="F1607" s="299"/>
      <c r="G1607" s="302"/>
      <c r="H1607" s="301"/>
      <c r="I1607" s="301"/>
    </row>
    <row r="1608" spans="1:9" ht="15" hidden="1" x14ac:dyDescent="0.25">
      <c r="A1608" s="301"/>
      <c r="B1608" s="301"/>
      <c r="C1608" s="301"/>
      <c r="D1608" s="301"/>
      <c r="E1608" s="301"/>
      <c r="F1608" s="299"/>
      <c r="G1608" s="302"/>
      <c r="H1608" s="301"/>
      <c r="I1608" s="301"/>
    </row>
    <row r="1609" spans="1:9" ht="15" hidden="1" x14ac:dyDescent="0.25">
      <c r="A1609" s="301"/>
      <c r="B1609" s="301"/>
      <c r="C1609" s="301"/>
      <c r="D1609" s="301"/>
      <c r="E1609" s="301"/>
      <c r="F1609" s="299"/>
      <c r="G1609" s="302"/>
      <c r="H1609" s="301"/>
      <c r="I1609" s="301"/>
    </row>
    <row r="1610" spans="1:9" ht="15" hidden="1" x14ac:dyDescent="0.25">
      <c r="A1610" s="301"/>
      <c r="B1610" s="301"/>
      <c r="C1610" s="301"/>
      <c r="D1610" s="301"/>
      <c r="E1610" s="301"/>
      <c r="F1610" s="299"/>
      <c r="G1610" s="302"/>
      <c r="H1610" s="301"/>
      <c r="I1610" s="301"/>
    </row>
    <row r="1611" spans="1:9" ht="15" hidden="1" x14ac:dyDescent="0.25">
      <c r="A1611" s="301"/>
      <c r="B1611" s="301"/>
      <c r="C1611" s="301"/>
      <c r="D1611" s="301"/>
      <c r="E1611" s="301"/>
      <c r="F1611" s="299"/>
      <c r="G1611" s="302"/>
      <c r="H1611" s="301"/>
      <c r="I1611" s="301"/>
    </row>
    <row r="1612" spans="1:9" ht="15" hidden="1" x14ac:dyDescent="0.25">
      <c r="A1612" s="301"/>
      <c r="B1612" s="301"/>
      <c r="C1612" s="301"/>
      <c r="D1612" s="301"/>
      <c r="E1612" s="301"/>
      <c r="F1612" s="299"/>
      <c r="G1612" s="302"/>
      <c r="H1612" s="301"/>
      <c r="I1612" s="301"/>
    </row>
    <row r="1613" spans="1:9" ht="15" hidden="1" x14ac:dyDescent="0.25">
      <c r="A1613" s="301"/>
      <c r="B1613" s="301"/>
      <c r="C1613" s="301"/>
      <c r="D1613" s="301"/>
      <c r="E1613" s="301"/>
      <c r="F1613" s="299"/>
      <c r="G1613" s="302"/>
      <c r="H1613" s="301"/>
      <c r="I1613" s="301"/>
    </row>
    <row r="1614" spans="1:9" ht="15" hidden="1" x14ac:dyDescent="0.25">
      <c r="A1614" s="301"/>
      <c r="B1614" s="301"/>
      <c r="C1614" s="301"/>
      <c r="D1614" s="301"/>
      <c r="E1614" s="301"/>
      <c r="F1614" s="299"/>
      <c r="G1614" s="302"/>
      <c r="H1614" s="301"/>
      <c r="I1614" s="301"/>
    </row>
    <row r="1615" spans="1:9" ht="15" hidden="1" x14ac:dyDescent="0.25">
      <c r="A1615" s="301"/>
      <c r="B1615" s="301"/>
      <c r="C1615" s="301"/>
      <c r="D1615" s="301"/>
      <c r="E1615" s="301"/>
      <c r="F1615" s="299"/>
      <c r="G1615" s="302"/>
      <c r="H1615" s="301"/>
      <c r="I1615" s="301"/>
    </row>
    <row r="1616" spans="1:9" ht="15" hidden="1" x14ac:dyDescent="0.25">
      <c r="A1616" s="301"/>
      <c r="B1616" s="301"/>
      <c r="C1616" s="301"/>
      <c r="D1616" s="301"/>
      <c r="E1616" s="301"/>
      <c r="F1616" s="299"/>
      <c r="G1616" s="302"/>
      <c r="H1616" s="301"/>
      <c r="I1616" s="301"/>
    </row>
    <row r="1617" spans="1:9" ht="15" hidden="1" x14ac:dyDescent="0.25">
      <c r="A1617" s="301"/>
      <c r="B1617" s="301"/>
      <c r="C1617" s="301"/>
      <c r="D1617" s="301"/>
      <c r="E1617" s="301"/>
      <c r="F1617" s="299"/>
      <c r="G1617" s="302"/>
      <c r="H1617" s="301"/>
      <c r="I1617" s="301"/>
    </row>
    <row r="1618" spans="1:9" ht="15" hidden="1" x14ac:dyDescent="0.25">
      <c r="A1618" s="301"/>
      <c r="B1618" s="301"/>
      <c r="C1618" s="301"/>
      <c r="D1618" s="301"/>
      <c r="E1618" s="301"/>
      <c r="F1618" s="299"/>
      <c r="G1618" s="302"/>
      <c r="H1618" s="301"/>
      <c r="I1618" s="301"/>
    </row>
    <row r="1619" spans="1:9" ht="15" hidden="1" x14ac:dyDescent="0.25">
      <c r="A1619" s="301"/>
      <c r="B1619" s="301"/>
      <c r="C1619" s="301"/>
      <c r="D1619" s="301"/>
      <c r="E1619" s="301"/>
      <c r="F1619" s="299"/>
      <c r="G1619" s="302"/>
      <c r="H1619" s="301"/>
      <c r="I1619" s="301"/>
    </row>
    <row r="1620" spans="1:9" ht="15" hidden="1" x14ac:dyDescent="0.25">
      <c r="A1620" s="301"/>
      <c r="B1620" s="301"/>
      <c r="C1620" s="301"/>
      <c r="D1620" s="301"/>
      <c r="E1620" s="301"/>
      <c r="F1620" s="299"/>
      <c r="G1620" s="302"/>
      <c r="H1620" s="301"/>
      <c r="I1620" s="301"/>
    </row>
    <row r="1621" spans="1:9" ht="15" hidden="1" x14ac:dyDescent="0.25">
      <c r="A1621" s="301"/>
      <c r="B1621" s="301"/>
      <c r="C1621" s="301"/>
      <c r="D1621" s="301"/>
      <c r="E1621" s="301"/>
      <c r="F1621" s="299"/>
      <c r="G1621" s="302"/>
      <c r="H1621" s="301"/>
      <c r="I1621" s="301"/>
    </row>
    <row r="1622" spans="1:9" ht="15" hidden="1" x14ac:dyDescent="0.25">
      <c r="A1622" s="301"/>
      <c r="B1622" s="301"/>
      <c r="C1622" s="301"/>
      <c r="D1622" s="301"/>
      <c r="E1622" s="301"/>
      <c r="F1622" s="299"/>
      <c r="G1622" s="302"/>
      <c r="H1622" s="301"/>
      <c r="I1622" s="301"/>
    </row>
    <row r="1623" spans="1:9" ht="15" hidden="1" x14ac:dyDescent="0.25">
      <c r="A1623" s="301"/>
      <c r="B1623" s="301"/>
      <c r="C1623" s="301"/>
      <c r="D1623" s="301"/>
      <c r="E1623" s="301"/>
      <c r="F1623" s="299"/>
      <c r="G1623" s="302"/>
      <c r="H1623" s="301"/>
      <c r="I1623" s="301"/>
    </row>
    <row r="1624" spans="1:9" ht="15" hidden="1" x14ac:dyDescent="0.25">
      <c r="A1624" s="301"/>
      <c r="B1624" s="301"/>
      <c r="C1624" s="301"/>
      <c r="D1624" s="301"/>
      <c r="E1624" s="301"/>
      <c r="F1624" s="299"/>
      <c r="G1624" s="302"/>
      <c r="H1624" s="301"/>
      <c r="I1624" s="301"/>
    </row>
    <row r="1625" spans="1:9" ht="15" hidden="1" x14ac:dyDescent="0.25">
      <c r="A1625" s="301"/>
      <c r="B1625" s="301"/>
      <c r="C1625" s="301"/>
      <c r="D1625" s="301"/>
      <c r="E1625" s="301"/>
      <c r="F1625" s="299"/>
      <c r="G1625" s="302"/>
      <c r="H1625" s="301"/>
      <c r="I1625" s="301"/>
    </row>
    <row r="1626" spans="1:9" ht="15" hidden="1" x14ac:dyDescent="0.25">
      <c r="A1626" s="301"/>
      <c r="B1626" s="301"/>
      <c r="C1626" s="301"/>
      <c r="D1626" s="301"/>
      <c r="E1626" s="301"/>
      <c r="F1626" s="299"/>
      <c r="G1626" s="302"/>
      <c r="H1626" s="301"/>
      <c r="I1626" s="301"/>
    </row>
    <row r="1627" spans="1:9" ht="15" hidden="1" x14ac:dyDescent="0.25">
      <c r="A1627" s="301"/>
      <c r="B1627" s="301"/>
      <c r="C1627" s="301"/>
      <c r="D1627" s="301"/>
      <c r="E1627" s="301"/>
      <c r="F1627" s="299"/>
      <c r="G1627" s="302"/>
      <c r="H1627" s="301"/>
      <c r="I1627" s="301"/>
    </row>
    <row r="1628" spans="1:9" ht="15" hidden="1" x14ac:dyDescent="0.25">
      <c r="A1628" s="301"/>
      <c r="B1628" s="301"/>
      <c r="C1628" s="301"/>
      <c r="D1628" s="301"/>
      <c r="E1628" s="301"/>
      <c r="F1628" s="299"/>
      <c r="G1628" s="302"/>
      <c r="H1628" s="301"/>
      <c r="I1628" s="301"/>
    </row>
    <row r="1629" spans="1:9" ht="15" hidden="1" x14ac:dyDescent="0.25">
      <c r="A1629" s="301"/>
      <c r="B1629" s="301"/>
      <c r="C1629" s="301"/>
      <c r="D1629" s="301"/>
      <c r="E1629" s="301"/>
      <c r="F1629" s="299"/>
      <c r="G1629" s="302"/>
      <c r="H1629" s="301"/>
      <c r="I1629" s="301"/>
    </row>
    <row r="1630" spans="1:9" ht="15" hidden="1" x14ac:dyDescent="0.25">
      <c r="A1630" s="301"/>
      <c r="B1630" s="301"/>
      <c r="C1630" s="301"/>
      <c r="D1630" s="301"/>
      <c r="E1630" s="301"/>
      <c r="F1630" s="299"/>
      <c r="G1630" s="302"/>
      <c r="H1630" s="301"/>
      <c r="I1630" s="301"/>
    </row>
    <row r="1631" spans="1:9" ht="15" hidden="1" x14ac:dyDescent="0.25">
      <c r="A1631" s="301"/>
      <c r="B1631" s="301"/>
      <c r="C1631" s="301"/>
      <c r="D1631" s="301"/>
      <c r="E1631" s="301"/>
      <c r="F1631" s="299"/>
      <c r="G1631" s="302"/>
      <c r="H1631" s="301"/>
      <c r="I1631" s="301"/>
    </row>
    <row r="1632" spans="1:9" ht="15" hidden="1" x14ac:dyDescent="0.25">
      <c r="A1632" s="301"/>
      <c r="B1632" s="301"/>
      <c r="C1632" s="301"/>
      <c r="D1632" s="301"/>
      <c r="E1632" s="301"/>
      <c r="F1632" s="299"/>
      <c r="G1632" s="302"/>
      <c r="H1632" s="301"/>
      <c r="I1632" s="301"/>
    </row>
    <row r="1633" spans="1:9" ht="15" hidden="1" x14ac:dyDescent="0.25">
      <c r="A1633" s="301"/>
      <c r="B1633" s="301"/>
      <c r="C1633" s="301"/>
      <c r="D1633" s="301"/>
      <c r="E1633" s="301"/>
      <c r="F1633" s="299"/>
      <c r="G1633" s="302"/>
      <c r="H1633" s="301"/>
      <c r="I1633" s="301"/>
    </row>
    <row r="1634" spans="1:9" ht="15" hidden="1" x14ac:dyDescent="0.25">
      <c r="A1634" s="301"/>
      <c r="B1634" s="301"/>
      <c r="C1634" s="301"/>
      <c r="D1634" s="301"/>
      <c r="E1634" s="301"/>
      <c r="F1634" s="299"/>
      <c r="G1634" s="302"/>
      <c r="H1634" s="301"/>
      <c r="I1634" s="301"/>
    </row>
    <row r="1635" spans="1:9" ht="15" hidden="1" x14ac:dyDescent="0.25">
      <c r="A1635" s="301"/>
      <c r="B1635" s="301"/>
      <c r="C1635" s="301"/>
      <c r="D1635" s="301"/>
      <c r="E1635" s="301"/>
      <c r="F1635" s="299"/>
      <c r="G1635" s="302"/>
      <c r="H1635" s="301"/>
      <c r="I1635" s="301"/>
    </row>
    <row r="1636" spans="1:9" ht="15" hidden="1" x14ac:dyDescent="0.25">
      <c r="A1636" s="301"/>
      <c r="B1636" s="301"/>
      <c r="C1636" s="301"/>
      <c r="D1636" s="301"/>
      <c r="E1636" s="301"/>
      <c r="F1636" s="299"/>
      <c r="G1636" s="302"/>
      <c r="H1636" s="301"/>
      <c r="I1636" s="301"/>
    </row>
    <row r="1637" spans="1:9" ht="15" hidden="1" x14ac:dyDescent="0.25">
      <c r="A1637" s="301"/>
      <c r="B1637" s="301"/>
      <c r="C1637" s="301"/>
      <c r="D1637" s="301"/>
      <c r="E1637" s="301"/>
      <c r="F1637" s="299"/>
      <c r="G1637" s="302"/>
      <c r="H1637" s="301"/>
      <c r="I1637" s="301"/>
    </row>
    <row r="1638" spans="1:9" ht="15" hidden="1" x14ac:dyDescent="0.25">
      <c r="A1638" s="301"/>
      <c r="B1638" s="301"/>
      <c r="C1638" s="301"/>
      <c r="D1638" s="301"/>
      <c r="E1638" s="301"/>
      <c r="F1638" s="299"/>
      <c r="G1638" s="302"/>
      <c r="H1638" s="301"/>
      <c r="I1638" s="301"/>
    </row>
    <row r="1639" spans="1:9" ht="15" hidden="1" x14ac:dyDescent="0.25">
      <c r="A1639" s="301"/>
      <c r="B1639" s="301"/>
      <c r="C1639" s="301"/>
      <c r="D1639" s="301"/>
      <c r="E1639" s="301"/>
      <c r="F1639" s="299"/>
      <c r="G1639" s="302"/>
      <c r="H1639" s="301"/>
      <c r="I1639" s="301"/>
    </row>
    <row r="1640" spans="1:9" ht="15" hidden="1" x14ac:dyDescent="0.25">
      <c r="A1640" s="301"/>
      <c r="B1640" s="301"/>
      <c r="C1640" s="301"/>
      <c r="D1640" s="301"/>
      <c r="E1640" s="301"/>
      <c r="F1640" s="299"/>
      <c r="G1640" s="302"/>
      <c r="H1640" s="301"/>
      <c r="I1640" s="301"/>
    </row>
    <row r="1641" spans="1:9" ht="15" hidden="1" x14ac:dyDescent="0.25">
      <c r="A1641" s="301"/>
      <c r="B1641" s="301"/>
      <c r="C1641" s="301"/>
      <c r="D1641" s="301"/>
      <c r="E1641" s="301"/>
      <c r="F1641" s="299"/>
      <c r="G1641" s="302"/>
      <c r="H1641" s="301"/>
      <c r="I1641" s="301"/>
    </row>
    <row r="1642" spans="1:9" ht="15" hidden="1" x14ac:dyDescent="0.25">
      <c r="A1642" s="301"/>
      <c r="B1642" s="301"/>
      <c r="C1642" s="301"/>
      <c r="D1642" s="301"/>
      <c r="E1642" s="301"/>
      <c r="F1642" s="299"/>
      <c r="G1642" s="302"/>
      <c r="H1642" s="301"/>
      <c r="I1642" s="301"/>
    </row>
    <row r="1643" spans="1:9" ht="15" hidden="1" x14ac:dyDescent="0.25">
      <c r="A1643" s="301"/>
      <c r="B1643" s="301"/>
      <c r="C1643" s="301"/>
      <c r="D1643" s="301"/>
      <c r="E1643" s="301"/>
      <c r="F1643" s="299"/>
      <c r="G1643" s="302"/>
      <c r="H1643" s="301"/>
      <c r="I1643" s="301"/>
    </row>
    <row r="1644" spans="1:9" ht="15" hidden="1" x14ac:dyDescent="0.25">
      <c r="A1644" s="301"/>
      <c r="B1644" s="301"/>
      <c r="C1644" s="301"/>
      <c r="D1644" s="301"/>
      <c r="E1644" s="301"/>
      <c r="F1644" s="299"/>
      <c r="G1644" s="302"/>
      <c r="H1644" s="301"/>
      <c r="I1644" s="301"/>
    </row>
    <row r="1645" spans="1:9" ht="15" hidden="1" x14ac:dyDescent="0.25">
      <c r="A1645" s="301"/>
      <c r="B1645" s="301"/>
      <c r="C1645" s="301"/>
      <c r="D1645" s="301"/>
      <c r="E1645" s="301"/>
      <c r="F1645" s="299"/>
      <c r="G1645" s="302"/>
      <c r="H1645" s="301"/>
      <c r="I1645" s="301"/>
    </row>
    <row r="1646" spans="1:9" ht="15" hidden="1" x14ac:dyDescent="0.25">
      <c r="A1646" s="301"/>
      <c r="B1646" s="301"/>
      <c r="C1646" s="301"/>
      <c r="D1646" s="301"/>
      <c r="E1646" s="301"/>
      <c r="F1646" s="299"/>
      <c r="G1646" s="302"/>
      <c r="H1646" s="301"/>
      <c r="I1646" s="301"/>
    </row>
    <row r="1647" spans="1:9" ht="15" hidden="1" x14ac:dyDescent="0.25">
      <c r="A1647" s="301"/>
      <c r="B1647" s="301"/>
      <c r="C1647" s="301"/>
      <c r="D1647" s="301"/>
      <c r="E1647" s="301"/>
      <c r="F1647" s="299"/>
      <c r="G1647" s="302"/>
      <c r="H1647" s="301"/>
      <c r="I1647" s="301"/>
    </row>
    <row r="1648" spans="1:9" ht="15" hidden="1" x14ac:dyDescent="0.25">
      <c r="A1648" s="301"/>
      <c r="B1648" s="301"/>
      <c r="C1648" s="301"/>
      <c r="D1648" s="301"/>
      <c r="E1648" s="301"/>
      <c r="F1648" s="299"/>
      <c r="G1648" s="302"/>
      <c r="H1648" s="301"/>
      <c r="I1648" s="301"/>
    </row>
    <row r="1649" spans="1:9" ht="15" hidden="1" x14ac:dyDescent="0.25">
      <c r="A1649" s="301"/>
      <c r="B1649" s="301"/>
      <c r="C1649" s="301"/>
      <c r="D1649" s="301"/>
      <c r="E1649" s="301"/>
      <c r="F1649" s="299"/>
      <c r="G1649" s="302"/>
      <c r="H1649" s="301"/>
      <c r="I1649" s="301"/>
    </row>
    <row r="1650" spans="1:9" ht="15" hidden="1" x14ac:dyDescent="0.25">
      <c r="A1650" s="301"/>
      <c r="B1650" s="301"/>
      <c r="C1650" s="301"/>
      <c r="D1650" s="301"/>
      <c r="E1650" s="301"/>
      <c r="F1650" s="299"/>
      <c r="G1650" s="302"/>
      <c r="H1650" s="301"/>
      <c r="I1650" s="301"/>
    </row>
    <row r="1651" spans="1:9" ht="15" hidden="1" x14ac:dyDescent="0.25">
      <c r="A1651" s="301"/>
      <c r="B1651" s="301"/>
      <c r="C1651" s="301"/>
      <c r="D1651" s="301"/>
      <c r="E1651" s="301"/>
      <c r="F1651" s="299"/>
      <c r="G1651" s="302"/>
      <c r="H1651" s="301"/>
      <c r="I1651" s="301"/>
    </row>
    <row r="1652" spans="1:9" ht="15" hidden="1" x14ac:dyDescent="0.25">
      <c r="A1652" s="301"/>
      <c r="B1652" s="301"/>
      <c r="C1652" s="301"/>
      <c r="D1652" s="301"/>
      <c r="E1652" s="301"/>
      <c r="F1652" s="299"/>
      <c r="G1652" s="302"/>
      <c r="H1652" s="301"/>
      <c r="I1652" s="301"/>
    </row>
    <row r="1653" spans="1:9" ht="15" hidden="1" x14ac:dyDescent="0.25">
      <c r="A1653" s="301"/>
      <c r="B1653" s="301"/>
      <c r="C1653" s="301"/>
      <c r="D1653" s="301"/>
      <c r="E1653" s="301"/>
      <c r="F1653" s="299"/>
      <c r="G1653" s="302"/>
      <c r="H1653" s="301"/>
      <c r="I1653" s="301"/>
    </row>
    <row r="1654" spans="1:9" ht="15" hidden="1" x14ac:dyDescent="0.25">
      <c r="A1654" s="301"/>
      <c r="B1654" s="301"/>
      <c r="C1654" s="301"/>
      <c r="D1654" s="301"/>
      <c r="E1654" s="301"/>
      <c r="F1654" s="299"/>
      <c r="G1654" s="302"/>
      <c r="H1654" s="301"/>
      <c r="I1654" s="301"/>
    </row>
    <row r="1655" spans="1:9" ht="15" hidden="1" x14ac:dyDescent="0.25">
      <c r="A1655" s="301"/>
      <c r="B1655" s="301"/>
      <c r="C1655" s="301"/>
      <c r="D1655" s="301"/>
      <c r="E1655" s="301"/>
      <c r="F1655" s="299"/>
      <c r="G1655" s="302"/>
      <c r="H1655" s="301"/>
      <c r="I1655" s="301"/>
    </row>
    <row r="1656" spans="1:9" ht="15" hidden="1" x14ac:dyDescent="0.25">
      <c r="A1656" s="301"/>
      <c r="B1656" s="301"/>
      <c r="C1656" s="301"/>
      <c r="D1656" s="301"/>
      <c r="E1656" s="301"/>
      <c r="F1656" s="299"/>
      <c r="G1656" s="302"/>
      <c r="H1656" s="301"/>
      <c r="I1656" s="301"/>
    </row>
    <row r="1657" spans="1:9" ht="15" hidden="1" x14ac:dyDescent="0.25">
      <c r="A1657" s="301"/>
      <c r="B1657" s="301"/>
      <c r="C1657" s="301"/>
      <c r="D1657" s="301"/>
      <c r="E1657" s="301"/>
      <c r="F1657" s="299"/>
      <c r="G1657" s="302"/>
      <c r="H1657" s="301"/>
      <c r="I1657" s="301"/>
    </row>
    <row r="1658" spans="1:9" ht="15" hidden="1" x14ac:dyDescent="0.25">
      <c r="A1658" s="301"/>
      <c r="B1658" s="301"/>
      <c r="C1658" s="301"/>
      <c r="D1658" s="301"/>
      <c r="E1658" s="301"/>
      <c r="F1658" s="299"/>
      <c r="G1658" s="302"/>
      <c r="H1658" s="301"/>
      <c r="I1658" s="301"/>
    </row>
    <row r="1659" spans="1:9" ht="15" hidden="1" x14ac:dyDescent="0.25">
      <c r="A1659" s="301"/>
      <c r="B1659" s="301"/>
      <c r="C1659" s="301"/>
      <c r="D1659" s="301"/>
      <c r="E1659" s="301"/>
      <c r="F1659" s="299"/>
      <c r="G1659" s="302"/>
      <c r="H1659" s="301"/>
      <c r="I1659" s="301"/>
    </row>
    <row r="1660" spans="1:9" ht="15" hidden="1" x14ac:dyDescent="0.25">
      <c r="A1660" s="301"/>
      <c r="B1660" s="301"/>
      <c r="C1660" s="301"/>
      <c r="D1660" s="301"/>
      <c r="E1660" s="301"/>
      <c r="F1660" s="299"/>
      <c r="G1660" s="302"/>
      <c r="H1660" s="301"/>
      <c r="I1660" s="301"/>
    </row>
    <row r="1661" spans="1:9" ht="15" hidden="1" x14ac:dyDescent="0.25">
      <c r="A1661" s="301"/>
      <c r="B1661" s="301"/>
      <c r="C1661" s="301"/>
      <c r="D1661" s="301"/>
      <c r="E1661" s="301"/>
      <c r="F1661" s="299"/>
      <c r="G1661" s="302"/>
      <c r="H1661" s="301"/>
      <c r="I1661" s="301"/>
    </row>
    <row r="1662" spans="1:9" ht="15" hidden="1" x14ac:dyDescent="0.25">
      <c r="A1662" s="301"/>
      <c r="B1662" s="301"/>
      <c r="C1662" s="301"/>
      <c r="D1662" s="301"/>
      <c r="E1662" s="301"/>
      <c r="F1662" s="299"/>
      <c r="G1662" s="302"/>
      <c r="H1662" s="301"/>
      <c r="I1662" s="301"/>
    </row>
    <row r="1663" spans="1:9" ht="15" hidden="1" x14ac:dyDescent="0.25">
      <c r="A1663" s="301"/>
      <c r="B1663" s="301"/>
      <c r="C1663" s="301"/>
      <c r="D1663" s="301"/>
      <c r="E1663" s="301"/>
      <c r="F1663" s="299"/>
      <c r="G1663" s="302"/>
      <c r="H1663" s="301"/>
      <c r="I1663" s="301"/>
    </row>
    <row r="1664" spans="1:9" ht="15" hidden="1" x14ac:dyDescent="0.25">
      <c r="A1664" s="301"/>
      <c r="B1664" s="301"/>
      <c r="C1664" s="301"/>
      <c r="D1664" s="301"/>
      <c r="E1664" s="301"/>
      <c r="F1664" s="299"/>
      <c r="G1664" s="302"/>
      <c r="H1664" s="301"/>
      <c r="I1664" s="301"/>
    </row>
    <row r="1665" spans="1:9" ht="15" hidden="1" x14ac:dyDescent="0.25">
      <c r="A1665" s="301"/>
      <c r="B1665" s="301"/>
      <c r="C1665" s="301"/>
      <c r="D1665" s="301"/>
      <c r="E1665" s="301"/>
      <c r="F1665" s="299"/>
      <c r="G1665" s="302"/>
      <c r="H1665" s="301"/>
      <c r="I1665" s="301"/>
    </row>
    <row r="1666" spans="1:9" ht="15" hidden="1" x14ac:dyDescent="0.25">
      <c r="A1666" s="301"/>
      <c r="B1666" s="301"/>
      <c r="C1666" s="301"/>
      <c r="D1666" s="301"/>
      <c r="E1666" s="301"/>
      <c r="F1666" s="299"/>
      <c r="G1666" s="302"/>
      <c r="H1666" s="301"/>
      <c r="I1666" s="301"/>
    </row>
    <row r="1667" spans="1:9" ht="15" hidden="1" x14ac:dyDescent="0.25">
      <c r="A1667" s="301"/>
      <c r="B1667" s="301"/>
      <c r="C1667" s="301"/>
      <c r="D1667" s="301"/>
      <c r="E1667" s="301"/>
      <c r="F1667" s="299"/>
      <c r="G1667" s="302"/>
      <c r="H1667" s="301"/>
      <c r="I1667" s="301"/>
    </row>
    <row r="1668" spans="1:9" ht="15" hidden="1" x14ac:dyDescent="0.25">
      <c r="A1668" s="301"/>
      <c r="B1668" s="301"/>
      <c r="C1668" s="301"/>
      <c r="D1668" s="301"/>
      <c r="E1668" s="301"/>
      <c r="F1668" s="299"/>
      <c r="G1668" s="302"/>
      <c r="H1668" s="301"/>
      <c r="I1668" s="301"/>
    </row>
    <row r="1669" spans="1:9" ht="15" hidden="1" x14ac:dyDescent="0.25">
      <c r="A1669" s="301"/>
      <c r="B1669" s="301"/>
      <c r="C1669" s="301"/>
      <c r="D1669" s="301"/>
      <c r="E1669" s="301"/>
      <c r="F1669" s="299"/>
      <c r="G1669" s="302"/>
      <c r="H1669" s="301"/>
      <c r="I1669" s="301"/>
    </row>
    <row r="1670" spans="1:9" ht="15" hidden="1" x14ac:dyDescent="0.25">
      <c r="A1670" s="301"/>
      <c r="B1670" s="301"/>
      <c r="C1670" s="301"/>
      <c r="D1670" s="301"/>
      <c r="E1670" s="301"/>
      <c r="F1670" s="299"/>
      <c r="G1670" s="302"/>
      <c r="H1670" s="301"/>
      <c r="I1670" s="301"/>
    </row>
    <row r="1671" spans="1:9" ht="15" hidden="1" x14ac:dyDescent="0.25">
      <c r="A1671" s="301"/>
      <c r="B1671" s="301"/>
      <c r="C1671" s="301"/>
      <c r="D1671" s="301"/>
      <c r="E1671" s="301"/>
      <c r="F1671" s="299"/>
      <c r="G1671" s="302"/>
      <c r="H1671" s="301"/>
      <c r="I1671" s="301"/>
    </row>
    <row r="1672" spans="1:9" ht="15" hidden="1" x14ac:dyDescent="0.25">
      <c r="A1672" s="301"/>
      <c r="B1672" s="301"/>
      <c r="C1672" s="301"/>
      <c r="D1672" s="301"/>
      <c r="E1672" s="301"/>
      <c r="F1672" s="299"/>
      <c r="G1672" s="302"/>
      <c r="H1672" s="301"/>
      <c r="I1672" s="301"/>
    </row>
    <row r="1673" spans="1:9" ht="15" hidden="1" x14ac:dyDescent="0.25">
      <c r="A1673" s="301"/>
      <c r="B1673" s="301"/>
      <c r="C1673" s="301"/>
      <c r="D1673" s="301"/>
      <c r="E1673" s="301"/>
      <c r="F1673" s="299"/>
      <c r="G1673" s="302"/>
      <c r="H1673" s="301"/>
      <c r="I1673" s="301"/>
    </row>
    <row r="1674" spans="1:9" ht="15" hidden="1" x14ac:dyDescent="0.25">
      <c r="A1674" s="301"/>
      <c r="B1674" s="301"/>
      <c r="C1674" s="301"/>
      <c r="D1674" s="301"/>
      <c r="E1674" s="301"/>
      <c r="F1674" s="299"/>
      <c r="G1674" s="302"/>
      <c r="H1674" s="301"/>
      <c r="I1674" s="301"/>
    </row>
    <row r="1675" spans="1:9" ht="15" hidden="1" x14ac:dyDescent="0.25">
      <c r="A1675" s="301"/>
      <c r="B1675" s="301"/>
      <c r="C1675" s="301"/>
      <c r="D1675" s="301"/>
      <c r="E1675" s="301"/>
      <c r="F1675" s="299"/>
      <c r="G1675" s="302"/>
      <c r="H1675" s="301"/>
      <c r="I1675" s="301"/>
    </row>
    <row r="1676" spans="1:9" ht="15" hidden="1" x14ac:dyDescent="0.25">
      <c r="A1676" s="301"/>
      <c r="B1676" s="301"/>
      <c r="C1676" s="301"/>
      <c r="D1676" s="301"/>
      <c r="E1676" s="301"/>
      <c r="F1676" s="299"/>
      <c r="G1676" s="302"/>
      <c r="H1676" s="301"/>
      <c r="I1676" s="301"/>
    </row>
    <row r="1677" spans="1:9" ht="15" hidden="1" x14ac:dyDescent="0.25">
      <c r="A1677" s="301"/>
      <c r="B1677" s="301"/>
      <c r="C1677" s="301"/>
      <c r="D1677" s="301"/>
      <c r="E1677" s="301"/>
      <c r="F1677" s="299"/>
      <c r="G1677" s="302"/>
      <c r="H1677" s="301"/>
      <c r="I1677" s="301"/>
    </row>
    <row r="1678" spans="1:9" ht="15" hidden="1" x14ac:dyDescent="0.25">
      <c r="A1678" s="301"/>
      <c r="B1678" s="301"/>
      <c r="C1678" s="301"/>
      <c r="D1678" s="301"/>
      <c r="E1678" s="301"/>
      <c r="F1678" s="299"/>
      <c r="G1678" s="302"/>
      <c r="H1678" s="301"/>
      <c r="I1678" s="301"/>
    </row>
    <row r="1679" spans="1:9" ht="15" hidden="1" x14ac:dyDescent="0.25">
      <c r="A1679" s="301"/>
      <c r="B1679" s="301"/>
      <c r="C1679" s="301"/>
      <c r="D1679" s="301"/>
      <c r="E1679" s="301"/>
      <c r="F1679" s="299"/>
      <c r="G1679" s="302"/>
      <c r="H1679" s="301"/>
      <c r="I1679" s="301"/>
    </row>
    <row r="1680" spans="1:9" ht="15" hidden="1" x14ac:dyDescent="0.25">
      <c r="A1680" s="301"/>
      <c r="B1680" s="301"/>
      <c r="C1680" s="301"/>
      <c r="D1680" s="301"/>
      <c r="E1680" s="301"/>
      <c r="F1680" s="299"/>
      <c r="G1680" s="302"/>
      <c r="H1680" s="301"/>
      <c r="I1680" s="301"/>
    </row>
    <row r="1681" spans="1:9" ht="15" hidden="1" x14ac:dyDescent="0.25">
      <c r="A1681" s="301"/>
      <c r="B1681" s="301"/>
      <c r="C1681" s="301"/>
      <c r="D1681" s="301"/>
      <c r="E1681" s="301"/>
      <c r="F1681" s="299"/>
      <c r="G1681" s="302"/>
      <c r="H1681" s="301"/>
      <c r="I1681" s="301"/>
    </row>
    <row r="1682" spans="1:9" ht="15" hidden="1" x14ac:dyDescent="0.25">
      <c r="A1682" s="301"/>
      <c r="B1682" s="301"/>
      <c r="C1682" s="301"/>
      <c r="D1682" s="301"/>
      <c r="E1682" s="301"/>
      <c r="F1682" s="299"/>
      <c r="G1682" s="302"/>
      <c r="H1682" s="301"/>
      <c r="I1682" s="301"/>
    </row>
    <row r="1683" spans="1:9" ht="15" hidden="1" x14ac:dyDescent="0.25">
      <c r="A1683" s="276"/>
      <c r="B1683" s="276"/>
      <c r="C1683" s="276"/>
      <c r="D1683" s="276"/>
      <c r="E1683" s="276"/>
      <c r="G1683" s="277"/>
      <c r="H1683" s="276"/>
      <c r="I1683" s="276"/>
    </row>
    <row r="1684" spans="1:9" ht="15" hidden="1" x14ac:dyDescent="0.25">
      <c r="A1684" s="276"/>
      <c r="B1684" s="276"/>
      <c r="C1684" s="276"/>
      <c r="D1684" s="276"/>
      <c r="E1684" s="276"/>
      <c r="G1684" s="277"/>
      <c r="H1684" s="276"/>
      <c r="I1684" s="276"/>
    </row>
    <row r="1685" spans="1:9" ht="15" hidden="1" x14ac:dyDescent="0.25">
      <c r="A1685" s="276"/>
      <c r="B1685" s="276"/>
      <c r="C1685" s="276"/>
      <c r="D1685" s="276"/>
      <c r="E1685" s="276"/>
      <c r="G1685" s="277"/>
      <c r="H1685" s="276"/>
      <c r="I1685" s="276"/>
    </row>
    <row r="1686" spans="1:9" ht="15" hidden="1" x14ac:dyDescent="0.25">
      <c r="A1686" s="276"/>
      <c r="B1686" s="276"/>
      <c r="C1686" s="276"/>
      <c r="D1686" s="276"/>
      <c r="E1686" s="276"/>
      <c r="G1686" s="277"/>
      <c r="H1686" s="276"/>
      <c r="I1686" s="276"/>
    </row>
    <row r="1687" spans="1:9" ht="15" hidden="1" x14ac:dyDescent="0.25">
      <c r="A1687" s="276"/>
      <c r="B1687" s="276"/>
      <c r="C1687" s="276"/>
      <c r="D1687" s="276"/>
      <c r="E1687" s="276"/>
      <c r="G1687" s="277"/>
      <c r="H1687" s="276"/>
      <c r="I1687" s="276"/>
    </row>
    <row r="1688" spans="1:9" ht="15" hidden="1" x14ac:dyDescent="0.25">
      <c r="A1688" s="276"/>
      <c r="B1688" s="276"/>
      <c r="C1688" s="276"/>
      <c r="D1688" s="276"/>
      <c r="E1688" s="276"/>
      <c r="G1688" s="277"/>
      <c r="H1688" s="276"/>
      <c r="I1688" s="276"/>
    </row>
    <row r="1689" spans="1:9" ht="15" hidden="1" x14ac:dyDescent="0.25">
      <c r="A1689" s="276"/>
      <c r="B1689" s="276"/>
      <c r="C1689" s="276"/>
      <c r="D1689" s="276"/>
      <c r="E1689" s="276"/>
      <c r="G1689" s="277"/>
      <c r="H1689" s="276"/>
      <c r="I1689" s="276"/>
    </row>
    <row r="1690" spans="1:9" ht="15" hidden="1" x14ac:dyDescent="0.25">
      <c r="A1690" s="276"/>
      <c r="B1690" s="276"/>
      <c r="C1690" s="276"/>
      <c r="D1690" s="276"/>
      <c r="E1690" s="276"/>
      <c r="G1690" s="277"/>
      <c r="H1690" s="276"/>
      <c r="I1690" s="276"/>
    </row>
    <row r="1691" spans="1:9" ht="15" hidden="1" x14ac:dyDescent="0.25">
      <c r="A1691" s="276"/>
      <c r="B1691" s="276"/>
      <c r="C1691" s="276"/>
      <c r="D1691" s="276"/>
      <c r="E1691" s="276"/>
      <c r="G1691" s="277"/>
      <c r="H1691" s="276"/>
      <c r="I1691" s="276"/>
    </row>
    <row r="1692" spans="1:9" ht="15" hidden="1" x14ac:dyDescent="0.25">
      <c r="A1692" s="276"/>
      <c r="B1692" s="276"/>
      <c r="C1692" s="276"/>
      <c r="D1692" s="276"/>
      <c r="E1692" s="276"/>
      <c r="G1692" s="277"/>
      <c r="H1692" s="276"/>
      <c r="I1692" s="276"/>
    </row>
    <row r="1693" spans="1:9" ht="15" hidden="1" x14ac:dyDescent="0.25">
      <c r="A1693" s="276"/>
      <c r="B1693" s="276"/>
      <c r="C1693" s="276"/>
      <c r="D1693" s="276"/>
      <c r="E1693" s="276"/>
      <c r="G1693" s="277"/>
      <c r="H1693" s="276"/>
      <c r="I1693" s="276"/>
    </row>
    <row r="1694" spans="1:9" ht="15" hidden="1" x14ac:dyDescent="0.25">
      <c r="A1694" s="276"/>
      <c r="B1694" s="276"/>
      <c r="C1694" s="276"/>
      <c r="D1694" s="276"/>
      <c r="E1694" s="276"/>
      <c r="G1694" s="277"/>
      <c r="H1694" s="276"/>
      <c r="I1694" s="276"/>
    </row>
    <row r="1695" spans="1:9" ht="15" hidden="1" x14ac:dyDescent="0.25">
      <c r="A1695" s="276"/>
      <c r="B1695" s="276"/>
      <c r="C1695" s="276"/>
      <c r="D1695" s="276"/>
      <c r="E1695" s="276"/>
      <c r="G1695" s="277"/>
      <c r="H1695" s="276"/>
      <c r="I1695" s="276"/>
    </row>
    <row r="1696" spans="1:9" ht="15" hidden="1" x14ac:dyDescent="0.25">
      <c r="A1696" s="276"/>
      <c r="B1696" s="276"/>
      <c r="C1696" s="276"/>
      <c r="D1696" s="276"/>
      <c r="E1696" s="276"/>
      <c r="G1696" s="277"/>
      <c r="H1696" s="276"/>
      <c r="I1696" s="276"/>
    </row>
    <row r="1697" spans="1:9" ht="15" hidden="1" x14ac:dyDescent="0.25">
      <c r="A1697" s="276"/>
      <c r="B1697" s="276"/>
      <c r="C1697" s="276"/>
      <c r="D1697" s="276"/>
      <c r="E1697" s="276"/>
      <c r="G1697" s="277"/>
      <c r="H1697" s="276"/>
      <c r="I1697" s="276"/>
    </row>
    <row r="1698" spans="1:9" ht="15" hidden="1" x14ac:dyDescent="0.25">
      <c r="A1698" s="276"/>
      <c r="B1698" s="276"/>
      <c r="C1698" s="276"/>
      <c r="D1698" s="276"/>
      <c r="E1698" s="276"/>
      <c r="G1698" s="277"/>
      <c r="H1698" s="276"/>
      <c r="I1698" s="276"/>
    </row>
    <row r="1699" spans="1:9" ht="15" hidden="1" x14ac:dyDescent="0.25">
      <c r="A1699" s="276"/>
      <c r="B1699" s="276"/>
      <c r="C1699" s="276"/>
      <c r="D1699" s="276"/>
      <c r="E1699" s="276"/>
      <c r="G1699" s="277"/>
      <c r="H1699" s="276"/>
      <c r="I1699" s="276"/>
    </row>
    <row r="1700" spans="1:9" ht="15" hidden="1" x14ac:dyDescent="0.25">
      <c r="A1700" s="276"/>
      <c r="B1700" s="276"/>
      <c r="C1700" s="276"/>
      <c r="D1700" s="276"/>
      <c r="E1700" s="276"/>
      <c r="G1700" s="277"/>
      <c r="H1700" s="276"/>
      <c r="I1700" s="276"/>
    </row>
    <row r="1701" spans="1:9" ht="15" hidden="1" x14ac:dyDescent="0.25">
      <c r="A1701" s="276"/>
      <c r="B1701" s="276"/>
      <c r="C1701" s="276"/>
      <c r="D1701" s="276"/>
      <c r="E1701" s="276"/>
      <c r="G1701" s="277"/>
      <c r="H1701" s="276"/>
      <c r="I1701" s="276"/>
    </row>
    <row r="1702" spans="1:9" ht="15" hidden="1" x14ac:dyDescent="0.25">
      <c r="A1702" s="276"/>
      <c r="B1702" s="276"/>
      <c r="C1702" s="276"/>
      <c r="D1702" s="276"/>
      <c r="E1702" s="276"/>
      <c r="G1702" s="277"/>
      <c r="H1702" s="276"/>
      <c r="I1702" s="276"/>
    </row>
    <row r="1703" spans="1:9" ht="15" hidden="1" x14ac:dyDescent="0.25">
      <c r="A1703" s="276"/>
      <c r="B1703" s="276"/>
      <c r="C1703" s="276"/>
      <c r="D1703" s="276"/>
      <c r="E1703" s="276"/>
      <c r="G1703" s="277"/>
      <c r="H1703" s="276"/>
      <c r="I1703" s="276"/>
    </row>
    <row r="1704" spans="1:9" ht="15" hidden="1" x14ac:dyDescent="0.25">
      <c r="A1704" s="276"/>
      <c r="B1704" s="276"/>
      <c r="C1704" s="276"/>
      <c r="D1704" s="276"/>
      <c r="E1704" s="276"/>
      <c r="G1704" s="277"/>
      <c r="H1704" s="276"/>
      <c r="I1704" s="276"/>
    </row>
    <row r="1705" spans="1:9" ht="15" hidden="1" x14ac:dyDescent="0.25">
      <c r="A1705" s="276"/>
      <c r="B1705" s="276"/>
      <c r="C1705" s="276"/>
      <c r="D1705" s="276"/>
      <c r="E1705" s="276"/>
      <c r="G1705" s="277"/>
      <c r="H1705" s="276"/>
      <c r="I1705" s="276"/>
    </row>
    <row r="1706" spans="1:9" ht="15" hidden="1" x14ac:dyDescent="0.25">
      <c r="A1706" s="276"/>
      <c r="B1706" s="276"/>
      <c r="C1706" s="276"/>
      <c r="D1706" s="276"/>
      <c r="E1706" s="276"/>
      <c r="G1706" s="277"/>
      <c r="H1706" s="276"/>
      <c r="I1706" s="276"/>
    </row>
    <row r="1707" spans="1:9" ht="15" hidden="1" x14ac:dyDescent="0.25">
      <c r="A1707" s="276"/>
      <c r="B1707" s="276"/>
      <c r="C1707" s="276"/>
      <c r="D1707" s="276"/>
      <c r="E1707" s="276"/>
      <c r="G1707" s="277"/>
      <c r="H1707" s="276"/>
      <c r="I1707" s="276"/>
    </row>
    <row r="1708" spans="1:9" ht="15" hidden="1" x14ac:dyDescent="0.25">
      <c r="A1708" s="276"/>
      <c r="B1708" s="276"/>
      <c r="C1708" s="276"/>
      <c r="D1708" s="276"/>
      <c r="E1708" s="276"/>
      <c r="G1708" s="277"/>
      <c r="H1708" s="276"/>
      <c r="I1708" s="276"/>
    </row>
    <row r="1709" spans="1:9" ht="15" hidden="1" x14ac:dyDescent="0.25">
      <c r="A1709" s="276"/>
      <c r="B1709" s="276"/>
      <c r="C1709" s="276"/>
      <c r="D1709" s="276"/>
      <c r="E1709" s="276"/>
      <c r="G1709" s="277"/>
      <c r="H1709" s="276"/>
      <c r="I1709" s="276"/>
    </row>
    <row r="1710" spans="1:9" ht="15" hidden="1" x14ac:dyDescent="0.25">
      <c r="A1710" s="276"/>
      <c r="B1710" s="276"/>
      <c r="C1710" s="276"/>
      <c r="D1710" s="276"/>
      <c r="E1710" s="276"/>
      <c r="G1710" s="277"/>
      <c r="H1710" s="276"/>
      <c r="I1710" s="276"/>
    </row>
    <row r="1711" spans="1:9" ht="15" hidden="1" x14ac:dyDescent="0.25">
      <c r="A1711" s="276"/>
      <c r="B1711" s="276"/>
      <c r="C1711" s="276"/>
      <c r="D1711" s="276"/>
      <c r="E1711" s="276"/>
      <c r="G1711" s="277"/>
      <c r="H1711" s="276"/>
      <c r="I1711" s="276"/>
    </row>
    <row r="1712" spans="1:9" ht="15" hidden="1" x14ac:dyDescent="0.25">
      <c r="A1712" s="276"/>
      <c r="B1712" s="276"/>
      <c r="C1712" s="276"/>
      <c r="D1712" s="276"/>
      <c r="E1712" s="276"/>
      <c r="G1712" s="277"/>
      <c r="H1712" s="276"/>
      <c r="I1712" s="276"/>
    </row>
    <row r="1713" spans="1:9" ht="15" hidden="1" x14ac:dyDescent="0.25">
      <c r="A1713" s="276"/>
      <c r="B1713" s="276"/>
      <c r="C1713" s="276"/>
      <c r="D1713" s="276"/>
      <c r="E1713" s="276"/>
      <c r="G1713" s="277"/>
      <c r="H1713" s="276"/>
      <c r="I1713" s="276"/>
    </row>
    <row r="1714" spans="1:9" ht="15" hidden="1" x14ac:dyDescent="0.25">
      <c r="A1714" s="276"/>
      <c r="B1714" s="276"/>
      <c r="C1714" s="276"/>
      <c r="D1714" s="276"/>
      <c r="E1714" s="276"/>
      <c r="G1714" s="277"/>
      <c r="H1714" s="276"/>
      <c r="I1714" s="276"/>
    </row>
    <row r="1715" spans="1:9" ht="15" hidden="1" x14ac:dyDescent="0.25">
      <c r="A1715" s="276"/>
      <c r="B1715" s="276"/>
      <c r="C1715" s="276"/>
      <c r="D1715" s="276"/>
      <c r="E1715" s="276"/>
      <c r="G1715" s="277"/>
      <c r="H1715" s="276"/>
      <c r="I1715" s="276"/>
    </row>
    <row r="1716" spans="1:9" ht="15" hidden="1" x14ac:dyDescent="0.25">
      <c r="A1716" s="276"/>
      <c r="B1716" s="276"/>
      <c r="C1716" s="276"/>
      <c r="D1716" s="276"/>
      <c r="E1716" s="276"/>
      <c r="G1716" s="277"/>
      <c r="H1716" s="276"/>
      <c r="I1716" s="276"/>
    </row>
    <row r="1717" spans="1:9" ht="15" hidden="1" x14ac:dyDescent="0.25">
      <c r="A1717" s="276"/>
      <c r="B1717" s="276"/>
      <c r="C1717" s="276"/>
      <c r="D1717" s="276"/>
      <c r="E1717" s="276"/>
      <c r="G1717" s="277"/>
      <c r="H1717" s="276"/>
      <c r="I1717" s="276"/>
    </row>
    <row r="1718" spans="1:9" ht="15" hidden="1" x14ac:dyDescent="0.25">
      <c r="A1718" s="276"/>
      <c r="B1718" s="276"/>
      <c r="C1718" s="276"/>
      <c r="D1718" s="276"/>
      <c r="E1718" s="276"/>
      <c r="G1718" s="277"/>
      <c r="H1718" s="276"/>
      <c r="I1718" s="276"/>
    </row>
    <row r="1719" spans="1:9" ht="15" hidden="1" x14ac:dyDescent="0.25">
      <c r="A1719" s="276"/>
      <c r="B1719" s="276"/>
      <c r="C1719" s="276"/>
      <c r="D1719" s="276"/>
      <c r="E1719" s="276"/>
      <c r="G1719" s="277"/>
      <c r="H1719" s="276"/>
      <c r="I1719" s="276"/>
    </row>
    <row r="1720" spans="1:9" ht="15" hidden="1" x14ac:dyDescent="0.25">
      <c r="A1720" s="276"/>
      <c r="B1720" s="276"/>
      <c r="C1720" s="276"/>
      <c r="D1720" s="276"/>
      <c r="E1720" s="276"/>
      <c r="G1720" s="277"/>
      <c r="H1720" s="276"/>
      <c r="I1720" s="276"/>
    </row>
    <row r="1721" spans="1:9" ht="15" hidden="1" x14ac:dyDescent="0.25">
      <c r="A1721" s="276"/>
      <c r="B1721" s="276"/>
      <c r="C1721" s="276"/>
      <c r="D1721" s="276"/>
      <c r="E1721" s="276"/>
      <c r="G1721" s="277"/>
      <c r="H1721" s="276"/>
      <c r="I1721" s="276"/>
    </row>
    <row r="1722" spans="1:9" ht="15" hidden="1" x14ac:dyDescent="0.25">
      <c r="A1722" s="276"/>
      <c r="B1722" s="276"/>
      <c r="C1722" s="276"/>
      <c r="D1722" s="276"/>
      <c r="E1722" s="276"/>
      <c r="G1722" s="277"/>
      <c r="H1722" s="276"/>
      <c r="I1722" s="276"/>
    </row>
    <row r="1723" spans="1:9" ht="15" hidden="1" x14ac:dyDescent="0.25">
      <c r="A1723" s="276"/>
      <c r="B1723" s="276"/>
      <c r="C1723" s="276"/>
      <c r="D1723" s="276"/>
      <c r="E1723" s="276"/>
      <c r="G1723" s="277"/>
      <c r="H1723" s="276"/>
      <c r="I1723" s="276"/>
    </row>
    <row r="1724" spans="1:9" ht="15" hidden="1" x14ac:dyDescent="0.25">
      <c r="A1724" s="276"/>
      <c r="B1724" s="276"/>
      <c r="C1724" s="276"/>
      <c r="D1724" s="276"/>
      <c r="E1724" s="276"/>
      <c r="G1724" s="277"/>
      <c r="H1724" s="276"/>
      <c r="I1724" s="276"/>
    </row>
    <row r="1725" spans="1:9" ht="15" hidden="1" x14ac:dyDescent="0.25">
      <c r="A1725" s="276"/>
      <c r="B1725" s="276"/>
      <c r="C1725" s="276"/>
      <c r="D1725" s="276"/>
      <c r="E1725" s="276"/>
      <c r="G1725" s="277"/>
      <c r="H1725" s="276"/>
      <c r="I1725" s="276"/>
    </row>
    <row r="1726" spans="1:9" ht="15" hidden="1" x14ac:dyDescent="0.25">
      <c r="A1726" s="276"/>
      <c r="B1726" s="276"/>
      <c r="C1726" s="276"/>
      <c r="D1726" s="276"/>
      <c r="E1726" s="276"/>
      <c r="G1726" s="277"/>
      <c r="H1726" s="276"/>
      <c r="I1726" s="276"/>
    </row>
    <row r="1727" spans="1:9" ht="15" hidden="1" x14ac:dyDescent="0.25">
      <c r="A1727" s="276"/>
      <c r="B1727" s="276"/>
      <c r="C1727" s="276"/>
      <c r="D1727" s="276"/>
      <c r="E1727" s="276"/>
      <c r="G1727" s="277"/>
      <c r="H1727" s="276"/>
      <c r="I1727" s="276"/>
    </row>
    <row r="1728" spans="1:9" ht="15" hidden="1" x14ac:dyDescent="0.25">
      <c r="A1728" s="276"/>
      <c r="B1728" s="276"/>
      <c r="C1728" s="276"/>
      <c r="D1728" s="276"/>
      <c r="E1728" s="276"/>
      <c r="G1728" s="277"/>
      <c r="H1728" s="276"/>
      <c r="I1728" s="276"/>
    </row>
    <row r="1729" spans="1:9" ht="15" hidden="1" x14ac:dyDescent="0.25">
      <c r="A1729" s="276"/>
      <c r="B1729" s="276"/>
      <c r="C1729" s="276"/>
      <c r="D1729" s="276"/>
      <c r="E1729" s="276"/>
      <c r="G1729" s="277"/>
      <c r="H1729" s="276"/>
      <c r="I1729" s="276"/>
    </row>
    <row r="1730" spans="1:9" ht="15" hidden="1" x14ac:dyDescent="0.25">
      <c r="A1730" s="276"/>
      <c r="B1730" s="276"/>
      <c r="C1730" s="276"/>
      <c r="D1730" s="276"/>
      <c r="E1730" s="276"/>
      <c r="G1730" s="277"/>
      <c r="H1730" s="276"/>
      <c r="I1730" s="276"/>
    </row>
    <row r="1731" spans="1:9" ht="15" hidden="1" x14ac:dyDescent="0.25">
      <c r="A1731" s="276"/>
      <c r="B1731" s="276"/>
      <c r="C1731" s="276"/>
      <c r="D1731" s="276"/>
      <c r="E1731" s="276"/>
      <c r="G1731" s="277"/>
      <c r="H1731" s="276"/>
      <c r="I1731" s="276"/>
    </row>
    <row r="1732" spans="1:9" ht="15" hidden="1" x14ac:dyDescent="0.25">
      <c r="A1732" s="276"/>
      <c r="B1732" s="276"/>
      <c r="C1732" s="276"/>
      <c r="D1732" s="276"/>
      <c r="E1732" s="276"/>
      <c r="G1732" s="277"/>
      <c r="H1732" s="276"/>
      <c r="I1732" s="276"/>
    </row>
    <row r="1733" spans="1:9" ht="15" hidden="1" x14ac:dyDescent="0.25">
      <c r="A1733" s="276"/>
      <c r="B1733" s="276"/>
      <c r="C1733" s="276"/>
      <c r="D1733" s="276"/>
      <c r="E1733" s="276"/>
      <c r="G1733" s="277"/>
      <c r="H1733" s="276"/>
      <c r="I1733" s="276"/>
    </row>
    <row r="1734" spans="1:9" ht="15" hidden="1" x14ac:dyDescent="0.25">
      <c r="A1734" s="276"/>
      <c r="B1734" s="276"/>
      <c r="C1734" s="276"/>
      <c r="D1734" s="276"/>
      <c r="E1734" s="276"/>
      <c r="G1734" s="277"/>
      <c r="H1734" s="276"/>
      <c r="I1734" s="276"/>
    </row>
    <row r="1735" spans="1:9" ht="15" hidden="1" x14ac:dyDescent="0.25">
      <c r="A1735" s="276"/>
      <c r="B1735" s="276"/>
      <c r="C1735" s="276"/>
      <c r="D1735" s="276"/>
      <c r="E1735" s="276"/>
      <c r="G1735" s="277"/>
      <c r="H1735" s="276"/>
      <c r="I1735" s="276"/>
    </row>
    <row r="1736" spans="1:9" ht="15" hidden="1" x14ac:dyDescent="0.25">
      <c r="A1736" s="276"/>
      <c r="B1736" s="276"/>
      <c r="C1736" s="276"/>
      <c r="D1736" s="276"/>
      <c r="E1736" s="276"/>
      <c r="G1736" s="277"/>
      <c r="H1736" s="276"/>
      <c r="I1736" s="276"/>
    </row>
    <row r="1737" spans="1:9" ht="15" hidden="1" x14ac:dyDescent="0.25">
      <c r="A1737" s="276"/>
      <c r="B1737" s="276"/>
      <c r="C1737" s="276"/>
      <c r="D1737" s="276"/>
      <c r="E1737" s="276"/>
      <c r="G1737" s="277"/>
      <c r="H1737" s="276"/>
      <c r="I1737" s="276"/>
    </row>
    <row r="1738" spans="1:9" ht="15" x14ac:dyDescent="0.25">
      <c r="A1738" s="276"/>
      <c r="B1738" s="276"/>
      <c r="C1738" s="276"/>
      <c r="D1738" s="276"/>
      <c r="E1738" s="276"/>
      <c r="G1738" s="277"/>
      <c r="H1738" s="276"/>
      <c r="I1738" s="276"/>
    </row>
    <row r="1739" spans="1:9" ht="15" x14ac:dyDescent="0.25">
      <c r="A1739" s="276"/>
      <c r="B1739" s="276"/>
      <c r="C1739" s="276"/>
      <c r="D1739" s="276"/>
      <c r="E1739" s="276"/>
      <c r="G1739" s="277"/>
      <c r="H1739" s="276"/>
      <c r="I1739" s="276"/>
    </row>
    <row r="1740" spans="1:9" ht="15" x14ac:dyDescent="0.25">
      <c r="A1740" s="276"/>
      <c r="B1740" s="276"/>
      <c r="C1740" s="276"/>
      <c r="D1740" s="276"/>
      <c r="E1740" s="276"/>
      <c r="G1740" s="277"/>
      <c r="H1740" s="276"/>
      <c r="I1740" s="276"/>
    </row>
    <row r="1741" spans="1:9" ht="15" x14ac:dyDescent="0.25">
      <c r="A1741" s="276"/>
      <c r="B1741" s="276"/>
      <c r="C1741" s="276"/>
      <c r="D1741" s="276"/>
      <c r="E1741" s="276"/>
      <c r="G1741" s="277"/>
      <c r="H1741" s="276"/>
      <c r="I1741" s="276"/>
    </row>
    <row r="1742" spans="1:9" ht="15" x14ac:dyDescent="0.25">
      <c r="A1742" s="276"/>
      <c r="B1742" s="276"/>
      <c r="C1742" s="276"/>
      <c r="D1742" s="276"/>
      <c r="E1742" s="276"/>
      <c r="G1742" s="277"/>
      <c r="H1742" s="276"/>
      <c r="I1742" s="276"/>
    </row>
    <row r="1743" spans="1:9" ht="15" x14ac:dyDescent="0.25">
      <c r="A1743" s="276"/>
      <c r="B1743" s="276"/>
      <c r="C1743" s="276"/>
      <c r="D1743" s="276"/>
      <c r="E1743" s="276"/>
      <c r="G1743" s="277"/>
      <c r="H1743" s="276"/>
      <c r="I1743" s="276"/>
    </row>
    <row r="1744" spans="1:9" ht="15" x14ac:dyDescent="0.25">
      <c r="A1744" s="276"/>
      <c r="B1744" s="276"/>
      <c r="C1744" s="276"/>
      <c r="D1744" s="276"/>
      <c r="E1744" s="276"/>
      <c r="G1744" s="277"/>
      <c r="H1744" s="276"/>
      <c r="I1744" s="276"/>
    </row>
    <row r="1745" spans="1:9" ht="15" x14ac:dyDescent="0.25">
      <c r="A1745" s="276"/>
      <c r="B1745" s="276"/>
      <c r="C1745" s="276"/>
      <c r="D1745" s="276"/>
      <c r="E1745" s="276"/>
      <c r="G1745" s="277"/>
      <c r="H1745" s="276"/>
      <c r="I1745" s="276"/>
    </row>
    <row r="1746" spans="1:9" ht="15" x14ac:dyDescent="0.25">
      <c r="A1746" s="276"/>
      <c r="B1746" s="276"/>
      <c r="C1746" s="276"/>
      <c r="D1746" s="276"/>
      <c r="E1746" s="276"/>
      <c r="G1746" s="277"/>
      <c r="H1746" s="276"/>
      <c r="I1746" s="276"/>
    </row>
    <row r="1747" spans="1:9" ht="15" x14ac:dyDescent="0.25">
      <c r="A1747" s="276"/>
      <c r="B1747" s="276"/>
      <c r="C1747" s="276"/>
      <c r="D1747" s="276"/>
      <c r="E1747" s="276"/>
      <c r="G1747" s="277"/>
      <c r="H1747" s="276"/>
      <c r="I1747" s="276"/>
    </row>
    <row r="1748" spans="1:9" ht="15" x14ac:dyDescent="0.25">
      <c r="A1748" s="276"/>
      <c r="B1748" s="276"/>
      <c r="C1748" s="276"/>
      <c r="D1748" s="276"/>
      <c r="E1748" s="276"/>
      <c r="G1748" s="277"/>
      <c r="H1748" s="276"/>
      <c r="I1748" s="276"/>
    </row>
    <row r="1749" spans="1:9" ht="15" x14ac:dyDescent="0.25">
      <c r="A1749" s="276"/>
      <c r="B1749" s="276"/>
      <c r="C1749" s="276"/>
      <c r="D1749" s="276"/>
      <c r="E1749" s="276"/>
      <c r="G1749" s="277"/>
      <c r="H1749" s="276"/>
      <c r="I1749" s="276"/>
    </row>
    <row r="1750" spans="1:9" ht="15" x14ac:dyDescent="0.25">
      <c r="A1750" s="276"/>
      <c r="B1750" s="276"/>
      <c r="C1750" s="276"/>
      <c r="D1750" s="276"/>
      <c r="E1750" s="276"/>
      <c r="G1750" s="277"/>
      <c r="H1750" s="276"/>
      <c r="I1750" s="276"/>
    </row>
    <row r="1751" spans="1:9" ht="15" x14ac:dyDescent="0.25">
      <c r="A1751" s="276"/>
      <c r="B1751" s="276"/>
      <c r="C1751" s="276"/>
      <c r="D1751" s="276"/>
      <c r="E1751" s="276"/>
      <c r="G1751" s="277"/>
      <c r="H1751" s="276"/>
      <c r="I1751" s="276"/>
    </row>
    <row r="1752" spans="1:9" ht="15" x14ac:dyDescent="0.25">
      <c r="A1752" s="276"/>
      <c r="B1752" s="276"/>
      <c r="C1752" s="276"/>
      <c r="D1752" s="276"/>
      <c r="E1752" s="276"/>
      <c r="G1752" s="277"/>
      <c r="H1752" s="276"/>
      <c r="I1752" s="276"/>
    </row>
    <row r="1753" spans="1:9" ht="15" x14ac:dyDescent="0.25">
      <c r="A1753" s="276"/>
      <c r="B1753" s="276"/>
      <c r="C1753" s="276"/>
      <c r="D1753" s="276"/>
      <c r="E1753" s="276"/>
      <c r="G1753" s="277"/>
      <c r="H1753" s="276"/>
      <c r="I1753" s="276"/>
    </row>
    <row r="1754" spans="1:9" ht="15" x14ac:dyDescent="0.25">
      <c r="A1754" s="276"/>
      <c r="B1754" s="276"/>
      <c r="C1754" s="276"/>
      <c r="D1754" s="276"/>
      <c r="E1754" s="276"/>
      <c r="G1754" s="277"/>
      <c r="H1754" s="276"/>
      <c r="I1754" s="276"/>
    </row>
    <row r="1755" spans="1:9" ht="15" x14ac:dyDescent="0.25">
      <c r="A1755" s="276"/>
      <c r="B1755" s="276"/>
      <c r="C1755" s="276"/>
      <c r="D1755" s="276"/>
      <c r="E1755" s="276"/>
      <c r="G1755" s="277"/>
      <c r="H1755" s="276"/>
      <c r="I1755" s="276"/>
    </row>
    <row r="1756" spans="1:9" ht="15" x14ac:dyDescent="0.25">
      <c r="A1756" s="276"/>
      <c r="B1756" s="276"/>
      <c r="C1756" s="276"/>
      <c r="D1756" s="276"/>
      <c r="E1756" s="276"/>
      <c r="G1756" s="277"/>
      <c r="H1756" s="276"/>
      <c r="I1756" s="276"/>
    </row>
    <row r="1757" spans="1:9" ht="15" x14ac:dyDescent="0.25">
      <c r="A1757" s="276"/>
      <c r="B1757" s="276"/>
      <c r="C1757" s="276"/>
      <c r="D1757" s="276"/>
      <c r="E1757" s="276"/>
      <c r="G1757" s="277"/>
      <c r="H1757" s="276"/>
      <c r="I1757" s="276"/>
    </row>
    <row r="1758" spans="1:9" ht="15" x14ac:dyDescent="0.25">
      <c r="A1758" s="276"/>
      <c r="B1758" s="276"/>
      <c r="C1758" s="276"/>
      <c r="D1758" s="276"/>
      <c r="E1758" s="276"/>
      <c r="G1758" s="277"/>
      <c r="H1758" s="276"/>
      <c r="I1758" s="276"/>
    </row>
    <row r="1759" spans="1:9" ht="15" x14ac:dyDescent="0.25">
      <c r="A1759" s="276"/>
      <c r="B1759" s="276"/>
      <c r="C1759" s="276"/>
      <c r="D1759" s="276"/>
      <c r="E1759" s="276"/>
      <c r="G1759" s="277"/>
      <c r="H1759" s="276"/>
      <c r="I1759" s="276"/>
    </row>
    <row r="1760" spans="1:9" ht="15" x14ac:dyDescent="0.25">
      <c r="A1760" s="276"/>
      <c r="B1760" s="276"/>
      <c r="C1760" s="276"/>
      <c r="D1760" s="276"/>
      <c r="E1760" s="276"/>
      <c r="G1760" s="277"/>
      <c r="H1760" s="276"/>
      <c r="I1760" s="276"/>
    </row>
    <row r="1761" spans="1:9" ht="15" x14ac:dyDescent="0.25">
      <c r="A1761" s="276"/>
      <c r="B1761" s="276"/>
      <c r="C1761" s="276"/>
      <c r="D1761" s="276"/>
      <c r="E1761" s="276"/>
      <c r="G1761" s="277"/>
      <c r="H1761" s="276"/>
      <c r="I1761" s="276"/>
    </row>
    <row r="1762" spans="1:9" ht="15" x14ac:dyDescent="0.25">
      <c r="A1762" s="276"/>
      <c r="B1762" s="276"/>
      <c r="C1762" s="276"/>
      <c r="D1762" s="276"/>
      <c r="E1762" s="276"/>
      <c r="G1762" s="277"/>
      <c r="H1762" s="276"/>
      <c r="I1762" s="276"/>
    </row>
    <row r="1763" spans="1:9" ht="15" x14ac:dyDescent="0.25">
      <c r="A1763" s="276"/>
      <c r="B1763" s="276"/>
      <c r="C1763" s="276"/>
      <c r="D1763" s="276"/>
      <c r="E1763" s="276"/>
      <c r="G1763" s="277"/>
      <c r="H1763" s="276"/>
      <c r="I1763" s="276"/>
    </row>
    <row r="1764" spans="1:9" ht="15" x14ac:dyDescent="0.25">
      <c r="A1764" s="276"/>
      <c r="B1764" s="276"/>
      <c r="C1764" s="276"/>
      <c r="D1764" s="276"/>
      <c r="E1764" s="276"/>
      <c r="G1764" s="277"/>
      <c r="H1764" s="276"/>
      <c r="I1764" s="276"/>
    </row>
    <row r="1765" spans="1:9" ht="15" x14ac:dyDescent="0.25">
      <c r="A1765" s="276"/>
      <c r="B1765" s="276"/>
      <c r="C1765" s="276"/>
      <c r="D1765" s="276"/>
      <c r="E1765" s="276"/>
      <c r="G1765" s="277"/>
      <c r="H1765" s="276"/>
      <c r="I1765" s="276"/>
    </row>
    <row r="1766" spans="1:9" ht="15" x14ac:dyDescent="0.25">
      <c r="A1766" s="276"/>
      <c r="B1766" s="276"/>
      <c r="C1766" s="276"/>
      <c r="D1766" s="276"/>
      <c r="E1766" s="276"/>
      <c r="G1766" s="277"/>
      <c r="H1766" s="276"/>
      <c r="I1766" s="276"/>
    </row>
    <row r="1767" spans="1:9" ht="15" x14ac:dyDescent="0.25">
      <c r="A1767" s="276"/>
      <c r="B1767" s="276"/>
      <c r="C1767" s="276"/>
      <c r="D1767" s="276"/>
      <c r="E1767" s="276"/>
      <c r="G1767" s="277"/>
      <c r="H1767" s="276"/>
      <c r="I1767" s="276"/>
    </row>
    <row r="1768" spans="1:9" ht="15" x14ac:dyDescent="0.25">
      <c r="A1768" s="276"/>
      <c r="B1768" s="276"/>
      <c r="C1768" s="276"/>
      <c r="D1768" s="276"/>
      <c r="E1768" s="276"/>
      <c r="G1768" s="277"/>
      <c r="H1768" s="276"/>
      <c r="I1768" s="276"/>
    </row>
    <row r="1769" spans="1:9" ht="15" x14ac:dyDescent="0.25">
      <c r="A1769" s="276"/>
      <c r="B1769" s="276"/>
      <c r="C1769" s="276"/>
      <c r="D1769" s="276"/>
      <c r="E1769" s="276"/>
      <c r="G1769" s="277"/>
      <c r="H1769" s="276"/>
      <c r="I1769" s="276"/>
    </row>
    <row r="1770" spans="1:9" ht="15" x14ac:dyDescent="0.25">
      <c r="A1770" s="276"/>
      <c r="B1770" s="276"/>
      <c r="C1770" s="276"/>
      <c r="D1770" s="276"/>
      <c r="E1770" s="276"/>
      <c r="G1770" s="277"/>
      <c r="H1770" s="276"/>
      <c r="I1770" s="276"/>
    </row>
    <row r="1771" spans="1:9" ht="15" x14ac:dyDescent="0.25">
      <c r="A1771" s="276"/>
      <c r="B1771" s="276"/>
      <c r="C1771" s="276"/>
      <c r="D1771" s="276"/>
      <c r="E1771" s="276"/>
      <c r="G1771" s="277"/>
      <c r="H1771" s="276"/>
      <c r="I1771" s="276"/>
    </row>
    <row r="1772" spans="1:9" ht="15" x14ac:dyDescent="0.25">
      <c r="A1772" s="276"/>
      <c r="B1772" s="276"/>
      <c r="C1772" s="276"/>
      <c r="D1772" s="276"/>
      <c r="E1772" s="276"/>
      <c r="G1772" s="277"/>
      <c r="H1772" s="276"/>
      <c r="I1772" s="276"/>
    </row>
    <row r="1773" spans="1:9" ht="15" x14ac:dyDescent="0.25">
      <c r="A1773" s="276"/>
      <c r="B1773" s="276"/>
      <c r="C1773" s="276"/>
      <c r="D1773" s="276"/>
      <c r="E1773" s="276"/>
      <c r="G1773" s="277"/>
      <c r="H1773" s="276"/>
      <c r="I1773" s="276"/>
    </row>
    <row r="1774" spans="1:9" ht="15" x14ac:dyDescent="0.25">
      <c r="A1774" s="276"/>
      <c r="B1774" s="276"/>
      <c r="C1774" s="276"/>
      <c r="D1774" s="276"/>
      <c r="E1774" s="276"/>
      <c r="G1774" s="277"/>
      <c r="H1774" s="276"/>
      <c r="I1774" s="276"/>
    </row>
    <row r="1775" spans="1:9" ht="15" x14ac:dyDescent="0.25">
      <c r="A1775" s="276"/>
      <c r="B1775" s="276"/>
      <c r="C1775" s="276"/>
      <c r="D1775" s="276"/>
      <c r="E1775" s="276"/>
      <c r="G1775" s="277"/>
      <c r="H1775" s="276"/>
      <c r="I1775" s="276"/>
    </row>
    <row r="1776" spans="1:9" ht="15" x14ac:dyDescent="0.25">
      <c r="A1776" s="276"/>
      <c r="B1776" s="276"/>
      <c r="C1776" s="276"/>
      <c r="D1776" s="276"/>
      <c r="E1776" s="276"/>
      <c r="G1776" s="277"/>
      <c r="H1776" s="276"/>
      <c r="I1776" s="276"/>
    </row>
    <row r="1777" spans="1:9" ht="15" x14ac:dyDescent="0.25">
      <c r="A1777" s="276"/>
      <c r="B1777" s="276"/>
      <c r="C1777" s="276"/>
      <c r="D1777" s="276"/>
      <c r="E1777" s="276"/>
      <c r="G1777" s="277"/>
      <c r="H1777" s="276"/>
      <c r="I1777" s="276"/>
    </row>
    <row r="1778" spans="1:9" ht="15" x14ac:dyDescent="0.25">
      <c r="A1778" s="276"/>
      <c r="B1778" s="276"/>
      <c r="C1778" s="276"/>
      <c r="D1778" s="276"/>
      <c r="E1778" s="276"/>
      <c r="G1778" s="277"/>
      <c r="H1778" s="276"/>
      <c r="I1778" s="276"/>
    </row>
    <row r="1779" spans="1:9" ht="15" x14ac:dyDescent="0.25">
      <c r="A1779" s="276"/>
      <c r="B1779" s="276"/>
      <c r="C1779" s="276"/>
      <c r="D1779" s="276"/>
      <c r="E1779" s="276"/>
      <c r="G1779" s="277"/>
      <c r="H1779" s="276"/>
      <c r="I1779" s="276"/>
    </row>
    <row r="1780" spans="1:9" ht="15" x14ac:dyDescent="0.25">
      <c r="A1780" s="276"/>
      <c r="B1780" s="276"/>
      <c r="C1780" s="276"/>
      <c r="D1780" s="276"/>
      <c r="E1780" s="276"/>
      <c r="G1780" s="277"/>
      <c r="H1780" s="276"/>
      <c r="I1780" s="276"/>
    </row>
    <row r="1781" spans="1:9" ht="15" x14ac:dyDescent="0.25">
      <c r="A1781" s="276"/>
      <c r="B1781" s="276"/>
      <c r="C1781" s="276"/>
      <c r="D1781" s="276"/>
      <c r="E1781" s="276"/>
      <c r="G1781" s="277"/>
      <c r="H1781" s="276"/>
      <c r="I1781" s="276"/>
    </row>
    <row r="1782" spans="1:9" ht="15" x14ac:dyDescent="0.25">
      <c r="A1782" s="276"/>
      <c r="B1782" s="276"/>
      <c r="C1782" s="276"/>
      <c r="D1782" s="276"/>
      <c r="E1782" s="276"/>
      <c r="G1782" s="277"/>
      <c r="H1782" s="276"/>
      <c r="I1782" s="276"/>
    </row>
    <row r="1783" spans="1:9" ht="15" x14ac:dyDescent="0.25">
      <c r="A1783" s="276"/>
      <c r="B1783" s="276"/>
      <c r="C1783" s="276"/>
      <c r="D1783" s="276"/>
      <c r="E1783" s="276"/>
      <c r="G1783" s="277"/>
      <c r="H1783" s="276"/>
      <c r="I1783" s="276"/>
    </row>
    <row r="1784" spans="1:9" ht="15" x14ac:dyDescent="0.25">
      <c r="A1784" s="276"/>
      <c r="B1784" s="276"/>
      <c r="C1784" s="276"/>
      <c r="D1784" s="276"/>
      <c r="E1784" s="276"/>
      <c r="G1784" s="277"/>
      <c r="H1784" s="276"/>
      <c r="I1784" s="276"/>
    </row>
    <row r="1785" spans="1:9" ht="15" x14ac:dyDescent="0.25">
      <c r="A1785" s="276"/>
      <c r="B1785" s="276"/>
      <c r="C1785" s="276"/>
      <c r="D1785" s="276"/>
      <c r="E1785" s="276"/>
      <c r="G1785" s="277"/>
      <c r="H1785" s="276"/>
      <c r="I1785" s="276"/>
    </row>
    <row r="1786" spans="1:9" ht="15" x14ac:dyDescent="0.25">
      <c r="A1786" s="276"/>
      <c r="B1786" s="276"/>
      <c r="C1786" s="276"/>
      <c r="D1786" s="276"/>
      <c r="E1786" s="276"/>
      <c r="G1786" s="277"/>
      <c r="H1786" s="276"/>
      <c r="I1786" s="276"/>
    </row>
    <row r="1787" spans="1:9" ht="15" x14ac:dyDescent="0.25">
      <c r="A1787" s="276"/>
      <c r="B1787" s="276"/>
      <c r="C1787" s="276"/>
      <c r="D1787" s="276"/>
      <c r="E1787" s="276"/>
      <c r="G1787" s="277"/>
      <c r="H1787" s="276"/>
      <c r="I1787" s="276"/>
    </row>
    <row r="1788" spans="1:9" ht="15" x14ac:dyDescent="0.25">
      <c r="A1788" s="276"/>
      <c r="B1788" s="276"/>
      <c r="C1788" s="276"/>
      <c r="D1788" s="276"/>
      <c r="E1788" s="276"/>
      <c r="G1788" s="277"/>
      <c r="H1788" s="276"/>
      <c r="I1788" s="276"/>
    </row>
    <row r="1789" spans="1:9" ht="15" x14ac:dyDescent="0.25">
      <c r="A1789" s="276"/>
      <c r="B1789" s="276"/>
      <c r="C1789" s="276"/>
      <c r="D1789" s="276"/>
      <c r="E1789" s="276"/>
      <c r="G1789" s="277"/>
      <c r="H1789" s="276"/>
      <c r="I1789" s="276"/>
    </row>
    <row r="1790" spans="1:9" ht="15" x14ac:dyDescent="0.25">
      <c r="A1790" s="276"/>
      <c r="B1790" s="276"/>
      <c r="C1790" s="276"/>
      <c r="D1790" s="276"/>
      <c r="E1790" s="276"/>
      <c r="G1790" s="277"/>
      <c r="H1790" s="276"/>
      <c r="I1790" s="276"/>
    </row>
    <row r="1791" spans="1:9" ht="15" x14ac:dyDescent="0.25">
      <c r="A1791" s="276"/>
      <c r="B1791" s="276"/>
      <c r="C1791" s="276"/>
      <c r="D1791" s="276"/>
      <c r="E1791" s="276"/>
      <c r="G1791" s="277"/>
      <c r="H1791" s="276"/>
      <c r="I1791" s="276"/>
    </row>
    <row r="1792" spans="1:9" ht="15" x14ac:dyDescent="0.25">
      <c r="A1792" s="276"/>
      <c r="B1792" s="276"/>
      <c r="C1792" s="276"/>
      <c r="D1792" s="276"/>
      <c r="E1792" s="276"/>
      <c r="G1792" s="277"/>
      <c r="H1792" s="276"/>
      <c r="I1792" s="276"/>
    </row>
    <row r="1793" spans="1:9" ht="15" x14ac:dyDescent="0.25">
      <c r="A1793" s="276"/>
      <c r="B1793" s="276"/>
      <c r="C1793" s="276"/>
      <c r="D1793" s="276"/>
      <c r="E1793" s="276"/>
      <c r="G1793" s="277"/>
      <c r="H1793" s="276"/>
      <c r="I1793" s="276"/>
    </row>
    <row r="1794" spans="1:9" ht="15" x14ac:dyDescent="0.25">
      <c r="A1794" s="276"/>
      <c r="B1794" s="276"/>
      <c r="C1794" s="276"/>
      <c r="D1794" s="276"/>
      <c r="E1794" s="276"/>
      <c r="G1794" s="277"/>
      <c r="H1794" s="276"/>
      <c r="I1794" s="276"/>
    </row>
    <row r="1795" spans="1:9" ht="15" x14ac:dyDescent="0.25">
      <c r="A1795" s="276"/>
      <c r="B1795" s="276"/>
      <c r="C1795" s="276"/>
      <c r="D1795" s="276"/>
      <c r="E1795" s="276"/>
      <c r="G1795" s="277"/>
      <c r="H1795" s="276"/>
      <c r="I1795" s="276"/>
    </row>
    <row r="1796" spans="1:9" ht="15" x14ac:dyDescent="0.25">
      <c r="A1796" s="276"/>
      <c r="B1796" s="276"/>
      <c r="C1796" s="276"/>
      <c r="D1796" s="276"/>
      <c r="E1796" s="276"/>
      <c r="G1796" s="277"/>
      <c r="H1796" s="276"/>
      <c r="I1796" s="276"/>
    </row>
    <row r="1797" spans="1:9" ht="15" x14ac:dyDescent="0.25">
      <c r="A1797" s="276"/>
      <c r="B1797" s="276"/>
      <c r="C1797" s="276"/>
      <c r="D1797" s="276"/>
      <c r="E1797" s="276"/>
      <c r="G1797" s="277"/>
      <c r="H1797" s="276"/>
      <c r="I1797" s="276"/>
    </row>
    <row r="1798" spans="1:9" ht="15" x14ac:dyDescent="0.25">
      <c r="A1798" s="276"/>
      <c r="B1798" s="276"/>
      <c r="C1798" s="276"/>
      <c r="D1798" s="276"/>
      <c r="E1798" s="276"/>
      <c r="G1798" s="277"/>
      <c r="H1798" s="276"/>
      <c r="I1798" s="276"/>
    </row>
    <row r="1799" spans="1:9" ht="15" x14ac:dyDescent="0.25">
      <c r="A1799" s="276"/>
      <c r="B1799" s="276"/>
      <c r="C1799" s="276"/>
      <c r="D1799" s="276"/>
      <c r="E1799" s="276"/>
      <c r="G1799" s="277"/>
      <c r="H1799" s="276"/>
      <c r="I1799" s="276"/>
    </row>
    <row r="1800" spans="1:9" ht="15" x14ac:dyDescent="0.25">
      <c r="A1800" s="276"/>
      <c r="B1800" s="276"/>
      <c r="C1800" s="276"/>
      <c r="D1800" s="276"/>
      <c r="E1800" s="276"/>
      <c r="G1800" s="277"/>
      <c r="H1800" s="276"/>
      <c r="I1800" s="276"/>
    </row>
    <row r="1801" spans="1:9" ht="15" x14ac:dyDescent="0.25">
      <c r="A1801" s="276"/>
      <c r="B1801" s="276"/>
      <c r="C1801" s="276"/>
      <c r="D1801" s="276"/>
      <c r="E1801" s="276"/>
      <c r="G1801" s="277"/>
      <c r="H1801" s="276"/>
      <c r="I1801" s="276"/>
    </row>
    <row r="1802" spans="1:9" ht="15" x14ac:dyDescent="0.25">
      <c r="A1802" s="276"/>
      <c r="B1802" s="276"/>
      <c r="C1802" s="276"/>
      <c r="D1802" s="276"/>
      <c r="E1802" s="276"/>
      <c r="G1802" s="277"/>
      <c r="H1802" s="276"/>
      <c r="I1802" s="276"/>
    </row>
    <row r="1803" spans="1:9" ht="15" x14ac:dyDescent="0.25">
      <c r="A1803" s="276"/>
      <c r="B1803" s="276"/>
      <c r="C1803" s="276"/>
      <c r="D1803" s="276"/>
      <c r="E1803" s="276"/>
      <c r="G1803" s="277"/>
      <c r="H1803" s="276"/>
      <c r="I1803" s="276"/>
    </row>
    <row r="1804" spans="1:9" ht="15" x14ac:dyDescent="0.25">
      <c r="A1804" s="276"/>
      <c r="B1804" s="276"/>
      <c r="C1804" s="276"/>
      <c r="D1804" s="276"/>
      <c r="E1804" s="276"/>
      <c r="G1804" s="277"/>
      <c r="H1804" s="276"/>
      <c r="I1804" s="276"/>
    </row>
    <row r="1805" spans="1:9" ht="15" x14ac:dyDescent="0.25">
      <c r="A1805" s="276"/>
      <c r="B1805" s="276"/>
      <c r="C1805" s="276"/>
      <c r="D1805" s="276"/>
      <c r="E1805" s="276"/>
      <c r="G1805" s="277"/>
      <c r="H1805" s="276"/>
      <c r="I1805" s="276"/>
    </row>
    <row r="1806" spans="1:9" ht="15" x14ac:dyDescent="0.25">
      <c r="A1806" s="276"/>
      <c r="B1806" s="276"/>
      <c r="C1806" s="276"/>
      <c r="D1806" s="276"/>
      <c r="E1806" s="276"/>
      <c r="G1806" s="277"/>
      <c r="H1806" s="276"/>
      <c r="I1806" s="276"/>
    </row>
    <row r="1807" spans="1:9" ht="15" x14ac:dyDescent="0.25">
      <c r="A1807" s="276"/>
      <c r="B1807" s="276"/>
      <c r="C1807" s="276"/>
      <c r="D1807" s="276"/>
      <c r="E1807" s="276"/>
      <c r="G1807" s="277"/>
      <c r="H1807" s="276"/>
      <c r="I1807" s="276"/>
    </row>
    <row r="1808" spans="1:9" ht="15" x14ac:dyDescent="0.25">
      <c r="A1808" s="276"/>
      <c r="B1808" s="276"/>
      <c r="C1808" s="276"/>
      <c r="D1808" s="276"/>
      <c r="E1808" s="276"/>
      <c r="G1808" s="277"/>
      <c r="H1808" s="276"/>
      <c r="I1808" s="276"/>
    </row>
    <row r="1809" spans="1:9" ht="15" x14ac:dyDescent="0.25">
      <c r="A1809" s="276"/>
      <c r="B1809" s="276"/>
      <c r="C1809" s="276"/>
      <c r="D1809" s="276"/>
      <c r="E1809" s="276"/>
      <c r="G1809" s="277"/>
      <c r="H1809" s="276"/>
      <c r="I1809" s="276"/>
    </row>
    <row r="1810" spans="1:9" ht="15" x14ac:dyDescent="0.25">
      <c r="A1810" s="276"/>
      <c r="B1810" s="276"/>
      <c r="C1810" s="276"/>
      <c r="D1810" s="276"/>
      <c r="E1810" s="276"/>
      <c r="G1810" s="277"/>
      <c r="H1810" s="276"/>
      <c r="I1810" s="276"/>
    </row>
    <row r="1811" spans="1:9" ht="15" x14ac:dyDescent="0.25">
      <c r="A1811" s="276"/>
      <c r="B1811" s="276"/>
      <c r="C1811" s="276"/>
      <c r="D1811" s="276"/>
      <c r="E1811" s="276"/>
      <c r="G1811" s="277"/>
      <c r="H1811" s="276"/>
      <c r="I1811" s="276"/>
    </row>
    <row r="1812" spans="1:9" ht="15" x14ac:dyDescent="0.25">
      <c r="A1812" s="276"/>
      <c r="B1812" s="276"/>
      <c r="C1812" s="276"/>
      <c r="D1812" s="276"/>
      <c r="E1812" s="276"/>
      <c r="G1812" s="277"/>
      <c r="H1812" s="276"/>
      <c r="I1812" s="276"/>
    </row>
    <row r="1813" spans="1:9" ht="15" x14ac:dyDescent="0.25">
      <c r="A1813" s="276"/>
      <c r="B1813" s="276"/>
      <c r="C1813" s="276"/>
      <c r="D1813" s="276"/>
      <c r="E1813" s="276"/>
      <c r="G1813" s="277"/>
      <c r="H1813" s="276"/>
      <c r="I1813" s="276"/>
    </row>
    <row r="1814" spans="1:9" ht="15" x14ac:dyDescent="0.25">
      <c r="A1814" s="276"/>
      <c r="B1814" s="276"/>
      <c r="C1814" s="276"/>
      <c r="D1814" s="276"/>
      <c r="E1814" s="276"/>
      <c r="G1814" s="277"/>
      <c r="H1814" s="276"/>
      <c r="I1814" s="276"/>
    </row>
    <row r="1815" spans="1:9" ht="15" x14ac:dyDescent="0.25">
      <c r="A1815" s="276" t="s">
        <v>405</v>
      </c>
      <c r="B1815" s="276" t="s">
        <v>406</v>
      </c>
      <c r="C1815" s="276" t="s">
        <v>407</v>
      </c>
      <c r="D1815" s="276" t="s">
        <v>343</v>
      </c>
      <c r="E1815" s="276" t="s">
        <v>323</v>
      </c>
      <c r="F1815" s="115" t="s">
        <v>307</v>
      </c>
      <c r="G1815" s="277"/>
      <c r="H1815" s="276" t="s">
        <v>416</v>
      </c>
      <c r="I1815" s="276" t="s">
        <v>408</v>
      </c>
    </row>
    <row r="1816" spans="1:9" ht="15" x14ac:dyDescent="0.25">
      <c r="A1816" s="276" t="s">
        <v>417</v>
      </c>
      <c r="B1816" s="276" t="s">
        <v>418</v>
      </c>
      <c r="C1816" s="276" t="s">
        <v>419</v>
      </c>
      <c r="D1816" s="276" t="s">
        <v>420</v>
      </c>
      <c r="E1816" s="276" t="s">
        <v>287</v>
      </c>
      <c r="F1816" s="115" t="s">
        <v>307</v>
      </c>
      <c r="G1816" s="277"/>
      <c r="H1816" s="276" t="s">
        <v>416</v>
      </c>
      <c r="I1816" s="276" t="s">
        <v>421</v>
      </c>
    </row>
    <row r="1817" spans="1:9" ht="15" x14ac:dyDescent="0.25">
      <c r="A1817" s="276" t="s">
        <v>400</v>
      </c>
      <c r="B1817" s="276" t="s">
        <v>401</v>
      </c>
      <c r="C1817" s="276" t="s">
        <v>402</v>
      </c>
      <c r="D1817" s="276" t="s">
        <v>403</v>
      </c>
      <c r="E1817" s="276" t="s">
        <v>321</v>
      </c>
      <c r="F1817" s="115" t="s">
        <v>307</v>
      </c>
      <c r="G1817" s="277"/>
      <c r="H1817" s="276" t="s">
        <v>416</v>
      </c>
      <c r="I1817" s="276" t="s">
        <v>404</v>
      </c>
    </row>
    <row r="1818" spans="1:9" ht="15" x14ac:dyDescent="0.25">
      <c r="A1818" s="276" t="s">
        <v>422</v>
      </c>
      <c r="B1818" s="276" t="s">
        <v>423</v>
      </c>
      <c r="C1818" s="276" t="s">
        <v>424</v>
      </c>
      <c r="D1818" s="276" t="s">
        <v>425</v>
      </c>
      <c r="E1818" s="276" t="s">
        <v>317</v>
      </c>
      <c r="F1818" s="115" t="s">
        <v>307</v>
      </c>
      <c r="G1818" s="277"/>
      <c r="H1818" s="276" t="s">
        <v>416</v>
      </c>
      <c r="I1818" s="276" t="s">
        <v>426</v>
      </c>
    </row>
  </sheetData>
  <autoFilter ref="A1:I1737" xr:uid="{6E6EB301-B05E-4EB8-89D9-985833433134}">
    <filterColumn colId="7">
      <filters>
        <filter val="M"/>
      </filters>
    </filterColumn>
  </autoFilter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C2ABF-684B-4C58-AE9B-A89BF1DFF7CF}">
  <sheetPr codeName="Feuil8">
    <tabColor theme="6" tint="0.79998168889431442"/>
    <pageSetUpPr fitToPage="1"/>
  </sheetPr>
  <dimension ref="A1:L383"/>
  <sheetViews>
    <sheetView showGridLines="0" showZeros="0" topLeftCell="B1" zoomScaleNormal="100" workbookViewId="0">
      <selection activeCell="F6" sqref="F6:F204"/>
    </sheetView>
  </sheetViews>
  <sheetFormatPr baseColWidth="10" defaultRowHeight="12.75" x14ac:dyDescent="0.2"/>
  <cols>
    <col min="1" max="1" width="11.28515625" style="94" hidden="1" customWidth="1"/>
    <col min="2" max="2" width="6" style="95" customWidth="1"/>
    <col min="3" max="3" width="5" style="95" bestFit="1" customWidth="1"/>
    <col min="4" max="4" width="30.7109375" style="67" bestFit="1" customWidth="1"/>
    <col min="5" max="5" width="29" style="67" customWidth="1"/>
    <col min="6" max="6" width="17.140625" style="67" bestFit="1" customWidth="1"/>
    <col min="7" max="7" width="9.42578125" style="95" bestFit="1" customWidth="1"/>
    <col min="8" max="8" width="9.140625" style="95" customWidth="1"/>
    <col min="9" max="9" width="6.7109375" style="95" customWidth="1"/>
    <col min="10" max="16384" width="11.42578125" style="67"/>
  </cols>
  <sheetData>
    <row r="1" spans="1:12" ht="51" customHeight="1" x14ac:dyDescent="0.25">
      <c r="A1" s="90"/>
      <c r="B1" s="103"/>
      <c r="C1" s="103"/>
      <c r="D1" s="372" t="str">
        <f>CONCATENATE(Engagés!D2," (",Engagés!H2,") / ",Engagés!D6)</f>
        <v>ST GRATIEN (95) / U17</v>
      </c>
      <c r="E1" s="372"/>
      <c r="F1" s="372"/>
      <c r="G1" s="109" t="str">
        <f>CONCATENATE("Partants : ",'Liste des partants'!$S$1-1)</f>
        <v>Partants : 0</v>
      </c>
      <c r="H1" s="109"/>
      <c r="I1" s="103"/>
      <c r="J1" s="91"/>
    </row>
    <row r="2" spans="1:12" ht="15.75" customHeight="1" x14ac:dyDescent="0.2">
      <c r="A2" s="92"/>
      <c r="B2" s="373" t="str">
        <f>Engagés!D5</f>
        <v>19/04/2026</v>
      </c>
      <c r="C2" s="373"/>
      <c r="D2" s="373"/>
      <c r="E2" s="373"/>
      <c r="F2" s="373"/>
      <c r="G2" s="201" t="str">
        <f>CONCATENATE("Classés : ",COUNTIF(C6:C205,"&gt;0"))</f>
        <v>Classés : 0</v>
      </c>
      <c r="H2" s="93"/>
      <c r="I2" s="93"/>
      <c r="J2" s="93"/>
    </row>
    <row r="3" spans="1:12" ht="18" customHeight="1" x14ac:dyDescent="0.2">
      <c r="B3" s="369" t="s">
        <v>61</v>
      </c>
      <c r="C3" s="370"/>
      <c r="D3" s="370"/>
      <c r="E3" s="370"/>
      <c r="F3" s="370"/>
      <c r="G3" s="370"/>
      <c r="H3" s="370"/>
      <c r="I3" s="371"/>
    </row>
    <row r="4" spans="1:12" ht="15.75" customHeight="1" x14ac:dyDescent="0.2">
      <c r="B4" s="200" t="str">
        <f>CONCATENATE("Organisateur : ",Engagés!D4)</f>
        <v>Organisateur : PARISIS AC 95</v>
      </c>
      <c r="D4" s="102" t="str">
        <f>Engagés!D4</f>
        <v>PARISIS AC 95</v>
      </c>
      <c r="E4" s="96"/>
      <c r="F4" s="96"/>
      <c r="G4" s="97"/>
      <c r="H4" s="97"/>
      <c r="I4" s="98"/>
      <c r="L4" s="96"/>
    </row>
    <row r="5" spans="1:12" ht="18.399999999999999" customHeight="1" x14ac:dyDescent="0.2">
      <c r="B5" s="104" t="s">
        <v>62</v>
      </c>
      <c r="C5" s="104" t="s">
        <v>63</v>
      </c>
      <c r="D5" s="104" t="s">
        <v>24</v>
      </c>
      <c r="E5" s="104" t="s">
        <v>25</v>
      </c>
      <c r="F5" s="104" t="s">
        <v>26</v>
      </c>
      <c r="G5" s="104" t="s">
        <v>13</v>
      </c>
      <c r="H5" s="104" t="s">
        <v>203</v>
      </c>
      <c r="I5" s="104" t="s">
        <v>35</v>
      </c>
    </row>
    <row r="6" spans="1:12" ht="15.75" customHeight="1" x14ac:dyDescent="0.2">
      <c r="B6" s="105" t="str">
        <f>IF('Saisie CLASSEMENT'!$C7&gt;0,'Saisie CLASSEMENT'!$B7," ")</f>
        <v xml:space="preserve"> </v>
      </c>
      <c r="C6" s="105">
        <f>IF(B6&gt;0,'Saisie CLASSEMENT'!C7," ")</f>
        <v>0</v>
      </c>
      <c r="D6" s="106" t="str">
        <f>IF(B6&gt;0,CONCATENATE('Saisie CLASSEMENT'!H7," ",'Saisie CLASSEMENT'!I7)," ")</f>
        <v xml:space="preserve">   </v>
      </c>
      <c r="E6" s="107" t="str">
        <f>IF(B6&gt;0,'Saisie CLASSEMENT'!J7)</f>
        <v xml:space="preserve"> </v>
      </c>
      <c r="F6" s="105" t="str">
        <f>IF(B6&gt;0,'Saisie CLASSEMENT'!M7," ")</f>
        <v xml:space="preserve"> </v>
      </c>
      <c r="G6" s="105" t="str">
        <f>IF(B6&gt;0,'Saisie CLASSEMENT'!N7," ")</f>
        <v xml:space="preserve"> </v>
      </c>
      <c r="H6" s="105" t="str">
        <f>IF(B6&gt;0,'Saisie CLASSEMENT'!O7," ")</f>
        <v xml:space="preserve"> </v>
      </c>
      <c r="I6" s="108" t="str">
        <f>IF(B6&gt;0,'Saisie CLASSEMENT'!P7," ")</f>
        <v/>
      </c>
    </row>
    <row r="7" spans="1:12" ht="15.75" customHeight="1" x14ac:dyDescent="0.2">
      <c r="B7" s="105" t="str">
        <f>IF('Saisie CLASSEMENT'!$C8&gt;0,'Saisie CLASSEMENT'!$B8," ")</f>
        <v xml:space="preserve"> </v>
      </c>
      <c r="C7" s="105">
        <f>IF(B7&gt;0,'Saisie CLASSEMENT'!C8," ")</f>
        <v>0</v>
      </c>
      <c r="D7" s="106" t="str">
        <f>IF(B7&gt;0,CONCATENATE('Saisie CLASSEMENT'!H8," ",'Saisie CLASSEMENT'!I8)," ")</f>
        <v xml:space="preserve">   </v>
      </c>
      <c r="E7" s="107" t="str">
        <f>IF(B7&gt;0,'Saisie CLASSEMENT'!J8)</f>
        <v xml:space="preserve"> </v>
      </c>
      <c r="F7" s="105" t="str">
        <f>IF(B7&gt;0,'Saisie CLASSEMENT'!M8," ")</f>
        <v xml:space="preserve"> </v>
      </c>
      <c r="G7" s="105" t="str">
        <f>IF(B7&gt;0,'Saisie CLASSEMENT'!N8," ")</f>
        <v xml:space="preserve"> </v>
      </c>
      <c r="H7" s="105" t="str">
        <f>IF(B7&gt;0,'Saisie CLASSEMENT'!O8," ")</f>
        <v xml:space="preserve"> </v>
      </c>
      <c r="I7" s="108" t="str">
        <f>IF(B7&gt;0,'Saisie CLASSEMENT'!P8," ")</f>
        <v/>
      </c>
    </row>
    <row r="8" spans="1:12" ht="15.75" customHeight="1" x14ac:dyDescent="0.2">
      <c r="B8" s="105" t="str">
        <f>IF('Saisie CLASSEMENT'!$C9&gt;0,'Saisie CLASSEMENT'!$B9," ")</f>
        <v xml:space="preserve"> </v>
      </c>
      <c r="C8" s="105">
        <f>IF(B8&gt;0,'Saisie CLASSEMENT'!C9," ")</f>
        <v>0</v>
      </c>
      <c r="D8" s="106" t="str">
        <f>IF(B8&gt;0,CONCATENATE('Saisie CLASSEMENT'!H9," ",'Saisie CLASSEMENT'!I9)," ")</f>
        <v xml:space="preserve">   </v>
      </c>
      <c r="E8" s="107" t="str">
        <f>IF(B8&gt;0,'Saisie CLASSEMENT'!J9)</f>
        <v xml:space="preserve"> </v>
      </c>
      <c r="F8" s="105" t="str">
        <f>IF(B8&gt;0,'Saisie CLASSEMENT'!M9," ")</f>
        <v xml:space="preserve"> </v>
      </c>
      <c r="G8" s="105" t="str">
        <f>IF(B8&gt;0,'Saisie CLASSEMENT'!N9," ")</f>
        <v xml:space="preserve"> </v>
      </c>
      <c r="H8" s="105" t="str">
        <f>IF(B8&gt;0,'Saisie CLASSEMENT'!O9," ")</f>
        <v xml:space="preserve"> </v>
      </c>
      <c r="I8" s="108" t="str">
        <f>IF(B8&gt;0,'Saisie CLASSEMENT'!P9," ")</f>
        <v/>
      </c>
    </row>
    <row r="9" spans="1:12" ht="15.75" customHeight="1" x14ac:dyDescent="0.2">
      <c r="B9" s="105" t="str">
        <f>IF('Saisie CLASSEMENT'!$C10&gt;0,'Saisie CLASSEMENT'!$B10," ")</f>
        <v xml:space="preserve"> </v>
      </c>
      <c r="C9" s="105">
        <f>IF(B9&gt;0,'Saisie CLASSEMENT'!C10," ")</f>
        <v>0</v>
      </c>
      <c r="D9" s="106" t="str">
        <f>IF(B9&gt;0,CONCATENATE('Saisie CLASSEMENT'!H10," ",'Saisie CLASSEMENT'!I10)," ")</f>
        <v xml:space="preserve">   </v>
      </c>
      <c r="E9" s="107" t="str">
        <f>IF(B9&gt;0,'Saisie CLASSEMENT'!J10)</f>
        <v xml:space="preserve"> </v>
      </c>
      <c r="F9" s="105" t="str">
        <f>IF(B9&gt;0,'Saisie CLASSEMENT'!M10," ")</f>
        <v xml:space="preserve"> </v>
      </c>
      <c r="G9" s="105" t="str">
        <f>IF(B9&gt;0,'Saisie CLASSEMENT'!N10," ")</f>
        <v xml:space="preserve"> </v>
      </c>
      <c r="H9" s="105" t="str">
        <f>IF(B9&gt;0,'Saisie CLASSEMENT'!O10," ")</f>
        <v xml:space="preserve"> </v>
      </c>
      <c r="I9" s="108" t="str">
        <f>IF(B9&gt;0,'Saisie CLASSEMENT'!P10," ")</f>
        <v/>
      </c>
    </row>
    <row r="10" spans="1:12" ht="15.75" customHeight="1" x14ac:dyDescent="0.2">
      <c r="B10" s="105" t="str">
        <f>IF('Saisie CLASSEMENT'!$C11&gt;0,'Saisie CLASSEMENT'!$B11," ")</f>
        <v xml:space="preserve"> </v>
      </c>
      <c r="C10" s="105">
        <f>IF(B10&gt;0,'Saisie CLASSEMENT'!C11," ")</f>
        <v>0</v>
      </c>
      <c r="D10" s="106" t="str">
        <f>IF(B10&gt;0,CONCATENATE('Saisie CLASSEMENT'!H11," ",'Saisie CLASSEMENT'!I11)," ")</f>
        <v xml:space="preserve">   </v>
      </c>
      <c r="E10" s="107" t="str">
        <f>IF(B10&gt;0,'Saisie CLASSEMENT'!J11)</f>
        <v xml:space="preserve"> </v>
      </c>
      <c r="F10" s="105" t="str">
        <f>IF(B10&gt;0,'Saisie CLASSEMENT'!M11," ")</f>
        <v xml:space="preserve"> </v>
      </c>
      <c r="G10" s="105" t="str">
        <f>IF(B10&gt;0,'Saisie CLASSEMENT'!N11," ")</f>
        <v xml:space="preserve"> </v>
      </c>
      <c r="H10" s="105" t="str">
        <f>IF(B10&gt;0,'Saisie CLASSEMENT'!O11," ")</f>
        <v xml:space="preserve"> </v>
      </c>
      <c r="I10" s="108" t="str">
        <f>IF(B10&gt;0,'Saisie CLASSEMENT'!P11," ")</f>
        <v/>
      </c>
    </row>
    <row r="11" spans="1:12" ht="15.75" customHeight="1" x14ac:dyDescent="0.2">
      <c r="B11" s="105" t="str">
        <f>IF('Saisie CLASSEMENT'!$C12&gt;0,'Saisie CLASSEMENT'!$B12," ")</f>
        <v xml:space="preserve"> </v>
      </c>
      <c r="C11" s="105">
        <f>IF(B11&gt;0,'Saisie CLASSEMENT'!C12," ")</f>
        <v>0</v>
      </c>
      <c r="D11" s="106" t="str">
        <f>IF(B11&gt;0,CONCATENATE('Saisie CLASSEMENT'!H12," ",'Saisie CLASSEMENT'!I12)," ")</f>
        <v xml:space="preserve">   </v>
      </c>
      <c r="E11" s="107" t="str">
        <f>IF(B11&gt;0,'Saisie CLASSEMENT'!J12)</f>
        <v xml:space="preserve"> </v>
      </c>
      <c r="F11" s="105" t="str">
        <f>IF(B11&gt;0,'Saisie CLASSEMENT'!M12," ")</f>
        <v xml:space="preserve"> </v>
      </c>
      <c r="G11" s="105" t="str">
        <f>IF(B11&gt;0,'Saisie CLASSEMENT'!N12," ")</f>
        <v xml:space="preserve"> </v>
      </c>
      <c r="H11" s="105" t="str">
        <f>IF(B11&gt;0,'Saisie CLASSEMENT'!O12," ")</f>
        <v xml:space="preserve"> </v>
      </c>
      <c r="I11" s="108" t="str">
        <f>IF(B11&gt;0,'Saisie CLASSEMENT'!P12," ")</f>
        <v/>
      </c>
    </row>
    <row r="12" spans="1:12" ht="15.75" customHeight="1" x14ac:dyDescent="0.2">
      <c r="B12" s="105" t="str">
        <f>IF('Saisie CLASSEMENT'!$C13&gt;0,'Saisie CLASSEMENT'!$B13," ")</f>
        <v xml:space="preserve"> </v>
      </c>
      <c r="C12" s="105">
        <f>IF(B12&gt;0,'Saisie CLASSEMENT'!C13," ")</f>
        <v>0</v>
      </c>
      <c r="D12" s="106" t="str">
        <f>IF(B12&gt;0,CONCATENATE('Saisie CLASSEMENT'!H13," ",'Saisie CLASSEMENT'!I13)," ")</f>
        <v xml:space="preserve">   </v>
      </c>
      <c r="E12" s="107" t="str">
        <f>IF(B12&gt;0,'Saisie CLASSEMENT'!J13)</f>
        <v xml:space="preserve"> </v>
      </c>
      <c r="F12" s="105" t="str">
        <f>IF(B12&gt;0,'Saisie CLASSEMENT'!M13," ")</f>
        <v xml:space="preserve"> </v>
      </c>
      <c r="G12" s="105" t="str">
        <f>IF(B12&gt;0,'Saisie CLASSEMENT'!N13," ")</f>
        <v xml:space="preserve"> </v>
      </c>
      <c r="H12" s="105" t="str">
        <f>IF(B12&gt;0,'Saisie CLASSEMENT'!O13," ")</f>
        <v xml:space="preserve"> </v>
      </c>
      <c r="I12" s="108" t="str">
        <f>IF(B12&gt;0,'Saisie CLASSEMENT'!P13," ")</f>
        <v/>
      </c>
    </row>
    <row r="13" spans="1:12" ht="15.75" customHeight="1" x14ac:dyDescent="0.2">
      <c r="B13" s="105" t="str">
        <f>IF('Saisie CLASSEMENT'!$C14&gt;0,'Saisie CLASSEMENT'!$B14," ")</f>
        <v xml:space="preserve"> </v>
      </c>
      <c r="C13" s="105">
        <f>IF(B13&gt;0,'Saisie CLASSEMENT'!C14," ")</f>
        <v>0</v>
      </c>
      <c r="D13" s="106" t="str">
        <f>IF(B13&gt;0,CONCATENATE('Saisie CLASSEMENT'!H14," ",'Saisie CLASSEMENT'!I14)," ")</f>
        <v xml:space="preserve">   </v>
      </c>
      <c r="E13" s="107" t="str">
        <f>IF(B13&gt;0,'Saisie CLASSEMENT'!J14)</f>
        <v xml:space="preserve"> </v>
      </c>
      <c r="F13" s="105" t="str">
        <f>IF(B13&gt;0,'Saisie CLASSEMENT'!M14," ")</f>
        <v xml:space="preserve"> </v>
      </c>
      <c r="G13" s="105" t="str">
        <f>IF(B13&gt;0,'Saisie CLASSEMENT'!N14," ")</f>
        <v xml:space="preserve"> </v>
      </c>
      <c r="H13" s="105" t="str">
        <f>IF(B13&gt;0,'Saisie CLASSEMENT'!O14," ")</f>
        <v xml:space="preserve"> </v>
      </c>
      <c r="I13" s="108" t="str">
        <f>IF(B13&gt;0,'Saisie CLASSEMENT'!P14," ")</f>
        <v/>
      </c>
    </row>
    <row r="14" spans="1:12" ht="15.75" customHeight="1" x14ac:dyDescent="0.2">
      <c r="B14" s="105" t="str">
        <f>IF('Saisie CLASSEMENT'!$C15&gt;0,'Saisie CLASSEMENT'!$B15," ")</f>
        <v xml:space="preserve"> </v>
      </c>
      <c r="C14" s="105">
        <f>IF(B14&gt;0,'Saisie CLASSEMENT'!C15," ")</f>
        <v>0</v>
      </c>
      <c r="D14" s="106" t="str">
        <f>IF(B14&gt;0,CONCATENATE('Saisie CLASSEMENT'!H15," ",'Saisie CLASSEMENT'!I15)," ")</f>
        <v xml:space="preserve">   </v>
      </c>
      <c r="E14" s="107" t="str">
        <f>IF(B14&gt;0,'Saisie CLASSEMENT'!J15)</f>
        <v xml:space="preserve"> </v>
      </c>
      <c r="F14" s="105" t="str">
        <f>IF(B14&gt;0,'Saisie CLASSEMENT'!M15," ")</f>
        <v xml:space="preserve"> </v>
      </c>
      <c r="G14" s="105" t="str">
        <f>IF(B14&gt;0,'Saisie CLASSEMENT'!N15," ")</f>
        <v xml:space="preserve"> </v>
      </c>
      <c r="H14" s="105" t="str">
        <f>IF(B14&gt;0,'Saisie CLASSEMENT'!O15," ")</f>
        <v xml:space="preserve"> </v>
      </c>
      <c r="I14" s="108" t="str">
        <f>IF(B14&gt;0,'Saisie CLASSEMENT'!P15," ")</f>
        <v/>
      </c>
    </row>
    <row r="15" spans="1:12" ht="15.75" customHeight="1" x14ac:dyDescent="0.2">
      <c r="B15" s="105" t="str">
        <f>IF('Saisie CLASSEMENT'!$C16&gt;0,'Saisie CLASSEMENT'!$B16," ")</f>
        <v xml:space="preserve"> </v>
      </c>
      <c r="C15" s="105">
        <f>IF(B15&gt;0,'Saisie CLASSEMENT'!C16," ")</f>
        <v>0</v>
      </c>
      <c r="D15" s="106" t="str">
        <f>IF(B15&gt;0,CONCATENATE('Saisie CLASSEMENT'!H16," ",'Saisie CLASSEMENT'!I16)," ")</f>
        <v xml:space="preserve">   </v>
      </c>
      <c r="E15" s="107" t="str">
        <f>IF(B15&gt;0,'Saisie CLASSEMENT'!J16)</f>
        <v xml:space="preserve"> </v>
      </c>
      <c r="F15" s="105" t="str">
        <f>IF(B15&gt;0,'Saisie CLASSEMENT'!M16," ")</f>
        <v xml:space="preserve"> </v>
      </c>
      <c r="G15" s="105" t="str">
        <f>IF(B15&gt;0,'Saisie CLASSEMENT'!N16," ")</f>
        <v xml:space="preserve"> </v>
      </c>
      <c r="H15" s="105" t="str">
        <f>IF(B15&gt;0,'Saisie CLASSEMENT'!O16," ")</f>
        <v xml:space="preserve"> </v>
      </c>
      <c r="I15" s="108" t="str">
        <f>IF(B15&gt;0,'Saisie CLASSEMENT'!P16," ")</f>
        <v/>
      </c>
    </row>
    <row r="16" spans="1:12" ht="15.75" customHeight="1" x14ac:dyDescent="0.2">
      <c r="B16" s="105" t="str">
        <f>IF('Saisie CLASSEMENT'!$C17&gt;0,'Saisie CLASSEMENT'!$B17," ")</f>
        <v xml:space="preserve"> </v>
      </c>
      <c r="C16" s="105">
        <f>IF(B16&gt;0,'Saisie CLASSEMENT'!C17," ")</f>
        <v>0</v>
      </c>
      <c r="D16" s="106" t="str">
        <f>IF(B16&gt;0,CONCATENATE('Saisie CLASSEMENT'!H17," ",'Saisie CLASSEMENT'!I17)," ")</f>
        <v xml:space="preserve">   </v>
      </c>
      <c r="E16" s="107" t="str">
        <f>IF(B16&gt;0,'Saisie CLASSEMENT'!J17)</f>
        <v xml:space="preserve"> </v>
      </c>
      <c r="F16" s="105" t="str">
        <f>IF(B16&gt;0,'Saisie CLASSEMENT'!M17," ")</f>
        <v xml:space="preserve"> </v>
      </c>
      <c r="G16" s="105" t="str">
        <f>IF(B16&gt;0,'Saisie CLASSEMENT'!N17," ")</f>
        <v xml:space="preserve"> </v>
      </c>
      <c r="H16" s="105" t="str">
        <f>IF(B16&gt;0,'Saisie CLASSEMENT'!O17," ")</f>
        <v xml:space="preserve"> </v>
      </c>
      <c r="I16" s="108" t="str">
        <f>IF(B16&gt;0,'Saisie CLASSEMENT'!P17," ")</f>
        <v/>
      </c>
    </row>
    <row r="17" spans="2:9" ht="15.75" customHeight="1" x14ac:dyDescent="0.2">
      <c r="B17" s="105" t="str">
        <f>IF('Saisie CLASSEMENT'!$C18&gt;0,'Saisie CLASSEMENT'!$B18," ")</f>
        <v xml:space="preserve"> </v>
      </c>
      <c r="C17" s="105">
        <f>IF(B17&gt;0,'Saisie CLASSEMENT'!C18," ")</f>
        <v>0</v>
      </c>
      <c r="D17" s="106" t="str">
        <f>IF(B17&gt;0,CONCATENATE('Saisie CLASSEMENT'!H18," ",'Saisie CLASSEMENT'!I18)," ")</f>
        <v xml:space="preserve">   </v>
      </c>
      <c r="E17" s="107" t="str">
        <f>IF(B17&gt;0,'Saisie CLASSEMENT'!J18)</f>
        <v xml:space="preserve"> </v>
      </c>
      <c r="F17" s="105" t="str">
        <f>IF(B17&gt;0,'Saisie CLASSEMENT'!M18," ")</f>
        <v xml:space="preserve"> </v>
      </c>
      <c r="G17" s="105" t="str">
        <f>IF(B17&gt;0,'Saisie CLASSEMENT'!N18," ")</f>
        <v xml:space="preserve"> </v>
      </c>
      <c r="H17" s="105" t="str">
        <f>IF(B17&gt;0,'Saisie CLASSEMENT'!O18," ")</f>
        <v xml:space="preserve"> </v>
      </c>
      <c r="I17" s="108" t="str">
        <f>IF(B17&gt;0,'Saisie CLASSEMENT'!P18," ")</f>
        <v/>
      </c>
    </row>
    <row r="18" spans="2:9" ht="15.75" customHeight="1" x14ac:dyDescent="0.2">
      <c r="B18" s="105" t="str">
        <f>IF('Saisie CLASSEMENT'!$C19&gt;0,'Saisie CLASSEMENT'!$B19," ")</f>
        <v xml:space="preserve"> </v>
      </c>
      <c r="C18" s="105">
        <f>IF(B18&gt;0,'Saisie CLASSEMENT'!C19," ")</f>
        <v>0</v>
      </c>
      <c r="D18" s="106" t="str">
        <f>IF(B18&gt;0,CONCATENATE('Saisie CLASSEMENT'!H19," ",'Saisie CLASSEMENT'!I19)," ")</f>
        <v xml:space="preserve">   </v>
      </c>
      <c r="E18" s="107" t="str">
        <f>IF(B18&gt;0,'Saisie CLASSEMENT'!J19)</f>
        <v xml:space="preserve"> </v>
      </c>
      <c r="F18" s="105" t="str">
        <f>IF(B18&gt;0,'Saisie CLASSEMENT'!M19," ")</f>
        <v xml:space="preserve"> </v>
      </c>
      <c r="G18" s="105" t="str">
        <f>IF(B18&gt;0,'Saisie CLASSEMENT'!N19," ")</f>
        <v xml:space="preserve"> </v>
      </c>
      <c r="H18" s="105" t="str">
        <f>IF(B18&gt;0,'Saisie CLASSEMENT'!O19," ")</f>
        <v xml:space="preserve"> </v>
      </c>
      <c r="I18" s="108" t="str">
        <f>IF(B18&gt;0,'Saisie CLASSEMENT'!P19," ")</f>
        <v/>
      </c>
    </row>
    <row r="19" spans="2:9" ht="15.75" customHeight="1" x14ac:dyDescent="0.2">
      <c r="B19" s="105" t="str">
        <f>IF('Saisie CLASSEMENT'!$C20&gt;0,'Saisie CLASSEMENT'!$B20," ")</f>
        <v xml:space="preserve"> </v>
      </c>
      <c r="C19" s="105">
        <f>IF(B19&gt;0,'Saisie CLASSEMENT'!C20," ")</f>
        <v>0</v>
      </c>
      <c r="D19" s="106" t="str">
        <f>IF(B19&gt;0,CONCATENATE('Saisie CLASSEMENT'!H20," ",'Saisie CLASSEMENT'!I20)," ")</f>
        <v xml:space="preserve">   </v>
      </c>
      <c r="E19" s="107" t="str">
        <f>IF(B19&gt;0,'Saisie CLASSEMENT'!J20)</f>
        <v xml:space="preserve"> </v>
      </c>
      <c r="F19" s="105" t="str">
        <f>IF(B19&gt;0,'Saisie CLASSEMENT'!M20," ")</f>
        <v xml:space="preserve"> </v>
      </c>
      <c r="G19" s="105" t="str">
        <f>IF(B19&gt;0,'Saisie CLASSEMENT'!N20," ")</f>
        <v xml:space="preserve"> </v>
      </c>
      <c r="H19" s="105" t="str">
        <f>IF(B19&gt;0,'Saisie CLASSEMENT'!O20," ")</f>
        <v xml:space="preserve"> </v>
      </c>
      <c r="I19" s="108" t="str">
        <f>IF(B19&gt;0,'Saisie CLASSEMENT'!P20," ")</f>
        <v/>
      </c>
    </row>
    <row r="20" spans="2:9" ht="15.75" customHeight="1" x14ac:dyDescent="0.2">
      <c r="B20" s="105" t="str">
        <f>IF('Saisie CLASSEMENT'!$C21&gt;0,'Saisie CLASSEMENT'!$B21," ")</f>
        <v xml:space="preserve"> </v>
      </c>
      <c r="C20" s="105">
        <f>IF(B20&gt;0,'Saisie CLASSEMENT'!C21," ")</f>
        <v>0</v>
      </c>
      <c r="D20" s="106" t="str">
        <f>IF(B20&gt;0,CONCATENATE('Saisie CLASSEMENT'!H21," ",'Saisie CLASSEMENT'!I21)," ")</f>
        <v xml:space="preserve">   </v>
      </c>
      <c r="E20" s="107" t="str">
        <f>IF(B20&gt;0,'Saisie CLASSEMENT'!J21)</f>
        <v xml:space="preserve"> </v>
      </c>
      <c r="F20" s="105" t="str">
        <f>IF(B20&gt;0,'Saisie CLASSEMENT'!M21," ")</f>
        <v xml:space="preserve"> </v>
      </c>
      <c r="G20" s="105" t="str">
        <f>IF(B20&gt;0,'Saisie CLASSEMENT'!N21," ")</f>
        <v xml:space="preserve"> </v>
      </c>
      <c r="H20" s="105" t="str">
        <f>IF(B20&gt;0,'Saisie CLASSEMENT'!O21," ")</f>
        <v xml:space="preserve"> </v>
      </c>
      <c r="I20" s="108" t="str">
        <f>IF(B20&gt;0,'Saisie CLASSEMENT'!P21," ")</f>
        <v/>
      </c>
    </row>
    <row r="21" spans="2:9" ht="15.75" customHeight="1" x14ac:dyDescent="0.2">
      <c r="B21" s="105" t="str">
        <f>IF('Saisie CLASSEMENT'!$C22&gt;0,'Saisie CLASSEMENT'!$B22," ")</f>
        <v xml:space="preserve"> </v>
      </c>
      <c r="C21" s="105">
        <f>IF(B21&gt;0,'Saisie CLASSEMENT'!C22," ")</f>
        <v>0</v>
      </c>
      <c r="D21" s="106" t="str">
        <f>IF(B21&gt;0,CONCATENATE('Saisie CLASSEMENT'!H22," ",'Saisie CLASSEMENT'!I22)," ")</f>
        <v xml:space="preserve">   </v>
      </c>
      <c r="E21" s="107" t="str">
        <f>IF(B21&gt;0,'Saisie CLASSEMENT'!J22)</f>
        <v xml:space="preserve"> </v>
      </c>
      <c r="F21" s="105" t="str">
        <f>IF(B21&gt;0,'Saisie CLASSEMENT'!M22," ")</f>
        <v xml:space="preserve"> </v>
      </c>
      <c r="G21" s="105" t="str">
        <f>IF(B21&gt;0,'Saisie CLASSEMENT'!N22," ")</f>
        <v xml:space="preserve"> </v>
      </c>
      <c r="H21" s="105" t="str">
        <f>IF(B21&gt;0,'Saisie CLASSEMENT'!O22," ")</f>
        <v xml:space="preserve"> </v>
      </c>
      <c r="I21" s="108" t="str">
        <f>IF(B21&gt;0,'Saisie CLASSEMENT'!P22," ")</f>
        <v/>
      </c>
    </row>
    <row r="22" spans="2:9" ht="15.75" customHeight="1" x14ac:dyDescent="0.2">
      <c r="B22" s="105" t="str">
        <f>IF('Saisie CLASSEMENT'!$C23&gt;0,'Saisie CLASSEMENT'!$B23," ")</f>
        <v xml:space="preserve"> </v>
      </c>
      <c r="C22" s="105">
        <f>IF(B22&gt;0,'Saisie CLASSEMENT'!C23," ")</f>
        <v>0</v>
      </c>
      <c r="D22" s="106" t="str">
        <f>IF(B22&gt;0,CONCATENATE('Saisie CLASSEMENT'!H23," ",'Saisie CLASSEMENT'!I23)," ")</f>
        <v xml:space="preserve">   </v>
      </c>
      <c r="E22" s="107" t="str">
        <f>IF(B22&gt;0,'Saisie CLASSEMENT'!J23)</f>
        <v xml:space="preserve"> </v>
      </c>
      <c r="F22" s="105" t="str">
        <f>IF(B22&gt;0,'Saisie CLASSEMENT'!M23," ")</f>
        <v xml:space="preserve"> </v>
      </c>
      <c r="G22" s="105" t="str">
        <f>IF(B22&gt;0,'Saisie CLASSEMENT'!N23," ")</f>
        <v xml:space="preserve"> </v>
      </c>
      <c r="H22" s="105" t="str">
        <f>IF(B22&gt;0,'Saisie CLASSEMENT'!O23," ")</f>
        <v xml:space="preserve"> </v>
      </c>
      <c r="I22" s="108" t="str">
        <f>IF(B22&gt;0,'Saisie CLASSEMENT'!P23," ")</f>
        <v/>
      </c>
    </row>
    <row r="23" spans="2:9" ht="15.75" customHeight="1" x14ac:dyDescent="0.2">
      <c r="B23" s="105" t="str">
        <f>IF('Saisie CLASSEMENT'!$C24&gt;0,'Saisie CLASSEMENT'!$B24," ")</f>
        <v xml:space="preserve"> </v>
      </c>
      <c r="C23" s="105">
        <f>IF(B23&gt;0,'Saisie CLASSEMENT'!C24," ")</f>
        <v>0</v>
      </c>
      <c r="D23" s="106" t="str">
        <f>IF(B23&gt;0,CONCATENATE('Saisie CLASSEMENT'!H24," ",'Saisie CLASSEMENT'!I24)," ")</f>
        <v xml:space="preserve">   </v>
      </c>
      <c r="E23" s="107" t="str">
        <f>IF(B23&gt;0,'Saisie CLASSEMENT'!J24)</f>
        <v xml:space="preserve"> </v>
      </c>
      <c r="F23" s="105" t="str">
        <f>IF(B23&gt;0,'Saisie CLASSEMENT'!M24," ")</f>
        <v xml:space="preserve"> </v>
      </c>
      <c r="G23" s="105" t="str">
        <f>IF(B23&gt;0,'Saisie CLASSEMENT'!N24," ")</f>
        <v xml:space="preserve"> </v>
      </c>
      <c r="H23" s="105" t="str">
        <f>IF(B23&gt;0,'Saisie CLASSEMENT'!O24," ")</f>
        <v xml:space="preserve"> </v>
      </c>
      <c r="I23" s="108" t="str">
        <f>IF(B23&gt;0,'Saisie CLASSEMENT'!P24," ")</f>
        <v/>
      </c>
    </row>
    <row r="24" spans="2:9" ht="15.75" customHeight="1" x14ac:dyDescent="0.2">
      <c r="B24" s="105" t="str">
        <f>IF('Saisie CLASSEMENT'!$C25&gt;0,'Saisie CLASSEMENT'!$B25," ")</f>
        <v xml:space="preserve"> </v>
      </c>
      <c r="C24" s="105">
        <f>IF(B24&gt;0,'Saisie CLASSEMENT'!C25," ")</f>
        <v>0</v>
      </c>
      <c r="D24" s="106" t="str">
        <f>IF(B24&gt;0,CONCATENATE('Saisie CLASSEMENT'!H25," ",'Saisie CLASSEMENT'!I25)," ")</f>
        <v xml:space="preserve">   </v>
      </c>
      <c r="E24" s="107" t="str">
        <f>IF(B24&gt;0,'Saisie CLASSEMENT'!J25)</f>
        <v xml:space="preserve"> </v>
      </c>
      <c r="F24" s="105" t="str">
        <f>IF(B24&gt;0,'Saisie CLASSEMENT'!M25," ")</f>
        <v xml:space="preserve"> </v>
      </c>
      <c r="G24" s="105" t="str">
        <f>IF(B24&gt;0,'Saisie CLASSEMENT'!N25," ")</f>
        <v xml:space="preserve"> </v>
      </c>
      <c r="H24" s="105" t="str">
        <f>IF(B24&gt;0,'Saisie CLASSEMENT'!O25," ")</f>
        <v xml:space="preserve"> </v>
      </c>
      <c r="I24" s="108" t="str">
        <f>IF(B24&gt;0,'Saisie CLASSEMENT'!P25," ")</f>
        <v/>
      </c>
    </row>
    <row r="25" spans="2:9" ht="15.75" customHeight="1" x14ac:dyDescent="0.2">
      <c r="B25" s="105" t="str">
        <f>IF('Saisie CLASSEMENT'!$C26&gt;0,'Saisie CLASSEMENT'!$B26," ")</f>
        <v xml:space="preserve"> </v>
      </c>
      <c r="C25" s="105">
        <f>IF(B25&gt;0,'Saisie CLASSEMENT'!C26," ")</f>
        <v>0</v>
      </c>
      <c r="D25" s="106" t="str">
        <f>IF(B25&gt;0,CONCATENATE('Saisie CLASSEMENT'!H26," ",'Saisie CLASSEMENT'!I26)," ")</f>
        <v xml:space="preserve">   </v>
      </c>
      <c r="E25" s="107" t="str">
        <f>IF(B25&gt;0,'Saisie CLASSEMENT'!J26)</f>
        <v xml:space="preserve"> </v>
      </c>
      <c r="F25" s="105" t="str">
        <f>IF(B25&gt;0,'Saisie CLASSEMENT'!M26," ")</f>
        <v xml:space="preserve"> </v>
      </c>
      <c r="G25" s="105" t="str">
        <f>IF(B25&gt;0,'Saisie CLASSEMENT'!N26," ")</f>
        <v xml:space="preserve"> </v>
      </c>
      <c r="H25" s="105" t="str">
        <f>IF(B25&gt;0,'Saisie CLASSEMENT'!O26," ")</f>
        <v xml:space="preserve"> </v>
      </c>
      <c r="I25" s="108" t="str">
        <f>IF(B25&gt;0,'Saisie CLASSEMENT'!P26," ")</f>
        <v/>
      </c>
    </row>
    <row r="26" spans="2:9" ht="15.75" customHeight="1" x14ac:dyDescent="0.2">
      <c r="B26" s="105" t="str">
        <f>IF('Saisie CLASSEMENT'!$C27&gt;0,'Saisie CLASSEMENT'!$B27," ")</f>
        <v xml:space="preserve"> </v>
      </c>
      <c r="C26" s="105">
        <f>IF(B26&gt;0,'Saisie CLASSEMENT'!C27," ")</f>
        <v>0</v>
      </c>
      <c r="D26" s="106" t="str">
        <f>IF(B26&gt;0,CONCATENATE('Saisie CLASSEMENT'!H27," ",'Saisie CLASSEMENT'!I27)," ")</f>
        <v xml:space="preserve">   </v>
      </c>
      <c r="E26" s="107" t="str">
        <f>IF(B26&gt;0,'Saisie CLASSEMENT'!J27)</f>
        <v xml:space="preserve"> </v>
      </c>
      <c r="F26" s="105" t="str">
        <f>IF(B26&gt;0,'Saisie CLASSEMENT'!M27," ")</f>
        <v xml:space="preserve"> </v>
      </c>
      <c r="G26" s="105" t="str">
        <f>IF(B26&gt;0,'Saisie CLASSEMENT'!N27," ")</f>
        <v xml:space="preserve"> </v>
      </c>
      <c r="H26" s="105" t="str">
        <f>IF(B26&gt;0,'Saisie CLASSEMENT'!O27," ")</f>
        <v xml:space="preserve"> </v>
      </c>
      <c r="I26" s="108" t="str">
        <f>IF(B26&gt;0,'Saisie CLASSEMENT'!P27," ")</f>
        <v/>
      </c>
    </row>
    <row r="27" spans="2:9" ht="15.75" customHeight="1" x14ac:dyDescent="0.2">
      <c r="B27" s="105" t="str">
        <f>IF('Saisie CLASSEMENT'!$C28&gt;0,'Saisie CLASSEMENT'!$B28," ")</f>
        <v xml:space="preserve"> </v>
      </c>
      <c r="C27" s="105">
        <f>IF(B27&gt;0,'Saisie CLASSEMENT'!C28," ")</f>
        <v>0</v>
      </c>
      <c r="D27" s="106" t="str">
        <f>IF(B27&gt;0,CONCATENATE('Saisie CLASSEMENT'!H28," ",'Saisie CLASSEMENT'!I28)," ")</f>
        <v xml:space="preserve">   </v>
      </c>
      <c r="E27" s="107" t="str">
        <f>IF(B27&gt;0,'Saisie CLASSEMENT'!J28)</f>
        <v xml:space="preserve"> </v>
      </c>
      <c r="F27" s="105" t="str">
        <f>IF(B27&gt;0,'Saisie CLASSEMENT'!M28," ")</f>
        <v xml:space="preserve"> </v>
      </c>
      <c r="G27" s="105" t="str">
        <f>IF(B27&gt;0,'Saisie CLASSEMENT'!N28," ")</f>
        <v xml:space="preserve"> </v>
      </c>
      <c r="H27" s="105" t="str">
        <f>IF(B27&gt;0,'Saisie CLASSEMENT'!O28," ")</f>
        <v xml:space="preserve"> </v>
      </c>
      <c r="I27" s="108" t="str">
        <f>IF(B27&gt;0,'Saisie CLASSEMENT'!P28," ")</f>
        <v/>
      </c>
    </row>
    <row r="28" spans="2:9" ht="15.75" customHeight="1" x14ac:dyDescent="0.2">
      <c r="B28" s="105" t="str">
        <f>IF('Saisie CLASSEMENT'!$C29&gt;0,'Saisie CLASSEMENT'!$B29," ")</f>
        <v xml:space="preserve"> </v>
      </c>
      <c r="C28" s="105">
        <f>IF(B28&gt;0,'Saisie CLASSEMENT'!C29," ")</f>
        <v>0</v>
      </c>
      <c r="D28" s="106" t="str">
        <f>IF(B28&gt;0,CONCATENATE('Saisie CLASSEMENT'!H29," ",'Saisie CLASSEMENT'!I29)," ")</f>
        <v xml:space="preserve">   </v>
      </c>
      <c r="E28" s="107" t="str">
        <f>IF(B28&gt;0,'Saisie CLASSEMENT'!J29)</f>
        <v xml:space="preserve"> </v>
      </c>
      <c r="F28" s="105" t="str">
        <f>IF(B28&gt;0,'Saisie CLASSEMENT'!M29," ")</f>
        <v xml:space="preserve"> </v>
      </c>
      <c r="G28" s="105" t="str">
        <f>IF(B28&gt;0,'Saisie CLASSEMENT'!N29," ")</f>
        <v xml:space="preserve"> </v>
      </c>
      <c r="H28" s="105" t="str">
        <f>IF(B28&gt;0,'Saisie CLASSEMENT'!O29," ")</f>
        <v xml:space="preserve"> </v>
      </c>
      <c r="I28" s="108" t="str">
        <f>IF(B28&gt;0,'Saisie CLASSEMENT'!P29," ")</f>
        <v/>
      </c>
    </row>
    <row r="29" spans="2:9" ht="15.75" customHeight="1" x14ac:dyDescent="0.2">
      <c r="B29" s="105" t="str">
        <f>IF('Saisie CLASSEMENT'!$C30&gt;0,'Saisie CLASSEMENT'!$B30," ")</f>
        <v xml:space="preserve"> </v>
      </c>
      <c r="C29" s="105">
        <f>IF(B29&gt;0,'Saisie CLASSEMENT'!C30," ")</f>
        <v>0</v>
      </c>
      <c r="D29" s="106" t="str">
        <f>IF(B29&gt;0,CONCATENATE('Saisie CLASSEMENT'!H30," ",'Saisie CLASSEMENT'!I30)," ")</f>
        <v xml:space="preserve">   </v>
      </c>
      <c r="E29" s="107" t="str">
        <f>IF(B29&gt;0,'Saisie CLASSEMENT'!J30)</f>
        <v xml:space="preserve"> </v>
      </c>
      <c r="F29" s="105" t="str">
        <f>IF(B29&gt;0,'Saisie CLASSEMENT'!M30," ")</f>
        <v xml:space="preserve"> </v>
      </c>
      <c r="G29" s="105" t="str">
        <f>IF(B29&gt;0,'Saisie CLASSEMENT'!N30," ")</f>
        <v xml:space="preserve"> </v>
      </c>
      <c r="H29" s="105" t="str">
        <f>IF(B29&gt;0,'Saisie CLASSEMENT'!O30," ")</f>
        <v xml:space="preserve"> </v>
      </c>
      <c r="I29" s="108" t="str">
        <f>IF(B29&gt;0,'Saisie CLASSEMENT'!P30," ")</f>
        <v/>
      </c>
    </row>
    <row r="30" spans="2:9" ht="15.75" customHeight="1" x14ac:dyDescent="0.2">
      <c r="B30" s="105" t="str">
        <f>IF('Saisie CLASSEMENT'!$C31&gt;0,'Saisie CLASSEMENT'!$B31," ")</f>
        <v xml:space="preserve"> </v>
      </c>
      <c r="C30" s="105">
        <f>IF(B30&gt;0,'Saisie CLASSEMENT'!C31," ")</f>
        <v>0</v>
      </c>
      <c r="D30" s="106" t="str">
        <f>IF(B30&gt;0,CONCATENATE('Saisie CLASSEMENT'!H31," ",'Saisie CLASSEMENT'!I31)," ")</f>
        <v xml:space="preserve">   </v>
      </c>
      <c r="E30" s="107" t="str">
        <f>IF(B30&gt;0,'Saisie CLASSEMENT'!J31)</f>
        <v xml:space="preserve"> </v>
      </c>
      <c r="F30" s="105" t="str">
        <f>IF(B30&gt;0,'Saisie CLASSEMENT'!M31," ")</f>
        <v xml:space="preserve"> </v>
      </c>
      <c r="G30" s="105" t="str">
        <f>IF(B30&gt;0,'Saisie CLASSEMENT'!N31," ")</f>
        <v xml:space="preserve"> </v>
      </c>
      <c r="H30" s="105" t="str">
        <f>IF(B30&gt;0,'Saisie CLASSEMENT'!O31," ")</f>
        <v xml:space="preserve"> </v>
      </c>
      <c r="I30" s="108" t="str">
        <f>IF(B30&gt;0,'Saisie CLASSEMENT'!P31," ")</f>
        <v/>
      </c>
    </row>
    <row r="31" spans="2:9" ht="15.75" customHeight="1" x14ac:dyDescent="0.2">
      <c r="B31" s="105" t="str">
        <f>IF('Saisie CLASSEMENT'!$C32&gt;0,'Saisie CLASSEMENT'!$B32," ")</f>
        <v xml:space="preserve"> </v>
      </c>
      <c r="C31" s="105">
        <f>IF(B31&gt;0,'Saisie CLASSEMENT'!C32," ")</f>
        <v>0</v>
      </c>
      <c r="D31" s="106" t="str">
        <f>IF(B31&gt;0,CONCATENATE('Saisie CLASSEMENT'!H32," ",'Saisie CLASSEMENT'!I32)," ")</f>
        <v xml:space="preserve">   </v>
      </c>
      <c r="E31" s="107" t="str">
        <f>IF(B31&gt;0,'Saisie CLASSEMENT'!J32)</f>
        <v xml:space="preserve"> </v>
      </c>
      <c r="F31" s="105" t="str">
        <f>IF(B31&gt;0,'Saisie CLASSEMENT'!M32," ")</f>
        <v xml:space="preserve"> </v>
      </c>
      <c r="G31" s="105" t="str">
        <f>IF(B31&gt;0,'Saisie CLASSEMENT'!N32," ")</f>
        <v xml:space="preserve"> </v>
      </c>
      <c r="H31" s="105" t="str">
        <f>IF(B31&gt;0,'Saisie CLASSEMENT'!O32," ")</f>
        <v xml:space="preserve"> </v>
      </c>
      <c r="I31" s="108" t="str">
        <f>IF(B31&gt;0,'Saisie CLASSEMENT'!P32," ")</f>
        <v/>
      </c>
    </row>
    <row r="32" spans="2:9" ht="15.75" customHeight="1" x14ac:dyDescent="0.2">
      <c r="B32" s="105" t="str">
        <f>IF('Saisie CLASSEMENT'!$C33&gt;0,'Saisie CLASSEMENT'!$B33," ")</f>
        <v xml:space="preserve"> </v>
      </c>
      <c r="C32" s="105">
        <f>IF(B32&gt;0,'Saisie CLASSEMENT'!C33," ")</f>
        <v>0</v>
      </c>
      <c r="D32" s="106" t="str">
        <f>IF(B32&gt;0,CONCATENATE('Saisie CLASSEMENT'!H33," ",'Saisie CLASSEMENT'!I33)," ")</f>
        <v xml:space="preserve">   </v>
      </c>
      <c r="E32" s="107" t="str">
        <f>IF(B32&gt;0,'Saisie CLASSEMENT'!J33)</f>
        <v xml:space="preserve"> </v>
      </c>
      <c r="F32" s="105" t="str">
        <f>IF(B32&gt;0,'Saisie CLASSEMENT'!M33," ")</f>
        <v xml:space="preserve"> </v>
      </c>
      <c r="G32" s="105" t="str">
        <f>IF(B32&gt;0,'Saisie CLASSEMENT'!N33," ")</f>
        <v xml:space="preserve"> </v>
      </c>
      <c r="H32" s="105" t="str">
        <f>IF(B32&gt;0,'Saisie CLASSEMENT'!O33," ")</f>
        <v xml:space="preserve"> </v>
      </c>
      <c r="I32" s="108" t="str">
        <f>IF(B32&gt;0,'Saisie CLASSEMENT'!P33," ")</f>
        <v/>
      </c>
    </row>
    <row r="33" spans="2:9" ht="15.75" customHeight="1" x14ac:dyDescent="0.2">
      <c r="B33" s="105" t="str">
        <f>IF('Saisie CLASSEMENT'!$C34&gt;0,'Saisie CLASSEMENT'!$B34," ")</f>
        <v xml:space="preserve"> </v>
      </c>
      <c r="C33" s="105">
        <f>IF(B33&gt;0,'Saisie CLASSEMENT'!C34," ")</f>
        <v>0</v>
      </c>
      <c r="D33" s="106" t="str">
        <f>IF(B33&gt;0,CONCATENATE('Saisie CLASSEMENT'!H34," ",'Saisie CLASSEMENT'!I34)," ")</f>
        <v xml:space="preserve">   </v>
      </c>
      <c r="E33" s="107" t="str">
        <f>IF(B33&gt;0,'Saisie CLASSEMENT'!J34)</f>
        <v xml:space="preserve"> </v>
      </c>
      <c r="F33" s="105" t="str">
        <f>IF(B33&gt;0,'Saisie CLASSEMENT'!M34," ")</f>
        <v xml:space="preserve"> </v>
      </c>
      <c r="G33" s="105" t="str">
        <f>IF(B33&gt;0,'Saisie CLASSEMENT'!N34," ")</f>
        <v xml:space="preserve"> </v>
      </c>
      <c r="H33" s="105" t="str">
        <f>IF(B33&gt;0,'Saisie CLASSEMENT'!O34," ")</f>
        <v xml:space="preserve"> </v>
      </c>
      <c r="I33" s="108" t="str">
        <f>IF(B33&gt;0,'Saisie CLASSEMENT'!P34," ")</f>
        <v/>
      </c>
    </row>
    <row r="34" spans="2:9" ht="15.75" customHeight="1" x14ac:dyDescent="0.2">
      <c r="B34" s="105" t="str">
        <f>IF('Saisie CLASSEMENT'!$C35&gt;0,'Saisie CLASSEMENT'!$B35," ")</f>
        <v xml:space="preserve"> </v>
      </c>
      <c r="C34" s="105">
        <f>IF(B34&gt;0,'Saisie CLASSEMENT'!C35," ")</f>
        <v>0</v>
      </c>
      <c r="D34" s="106" t="str">
        <f>IF(B34&gt;0,CONCATENATE('Saisie CLASSEMENT'!H35," ",'Saisie CLASSEMENT'!I35)," ")</f>
        <v xml:space="preserve">   </v>
      </c>
      <c r="E34" s="107" t="str">
        <f>IF(B34&gt;0,'Saisie CLASSEMENT'!J35)</f>
        <v xml:space="preserve"> </v>
      </c>
      <c r="F34" s="105" t="str">
        <f>IF(B34&gt;0,'Saisie CLASSEMENT'!M35," ")</f>
        <v xml:space="preserve"> </v>
      </c>
      <c r="G34" s="105" t="str">
        <f>IF(B34&gt;0,'Saisie CLASSEMENT'!N35," ")</f>
        <v xml:space="preserve"> </v>
      </c>
      <c r="H34" s="105" t="str">
        <f>IF(B34&gt;0,'Saisie CLASSEMENT'!O35," ")</f>
        <v xml:space="preserve"> </v>
      </c>
      <c r="I34" s="108" t="str">
        <f>IF(B34&gt;0,'Saisie CLASSEMENT'!P35," ")</f>
        <v/>
      </c>
    </row>
    <row r="35" spans="2:9" ht="15.75" customHeight="1" x14ac:dyDescent="0.2">
      <c r="B35" s="105" t="str">
        <f>IF('Saisie CLASSEMENT'!$C36&gt;0,'Saisie CLASSEMENT'!$B36," ")</f>
        <v xml:space="preserve"> </v>
      </c>
      <c r="C35" s="105">
        <f>IF(B35&gt;0,'Saisie CLASSEMENT'!C36," ")</f>
        <v>0</v>
      </c>
      <c r="D35" s="106" t="str">
        <f>IF(B35&gt;0,CONCATENATE('Saisie CLASSEMENT'!H36," ",'Saisie CLASSEMENT'!I36)," ")</f>
        <v xml:space="preserve">   </v>
      </c>
      <c r="E35" s="107" t="str">
        <f>IF(B35&gt;0,'Saisie CLASSEMENT'!J36)</f>
        <v xml:space="preserve"> </v>
      </c>
      <c r="F35" s="105" t="str">
        <f>IF(B35&gt;0,'Saisie CLASSEMENT'!M36," ")</f>
        <v xml:space="preserve"> </v>
      </c>
      <c r="G35" s="105" t="str">
        <f>IF(B35&gt;0,'Saisie CLASSEMENT'!N36," ")</f>
        <v xml:space="preserve"> </v>
      </c>
      <c r="H35" s="105" t="str">
        <f>IF(B35&gt;0,'Saisie CLASSEMENT'!O36," ")</f>
        <v xml:space="preserve"> </v>
      </c>
      <c r="I35" s="108" t="str">
        <f>IF(B35&gt;0,'Saisie CLASSEMENT'!P36," ")</f>
        <v/>
      </c>
    </row>
    <row r="36" spans="2:9" ht="15.75" customHeight="1" x14ac:dyDescent="0.2">
      <c r="B36" s="105" t="str">
        <f>IF('Saisie CLASSEMENT'!$C37&gt;0,'Saisie CLASSEMENT'!$B37," ")</f>
        <v xml:space="preserve"> </v>
      </c>
      <c r="C36" s="105">
        <f>IF(B36&gt;0,'Saisie CLASSEMENT'!C37," ")</f>
        <v>0</v>
      </c>
      <c r="D36" s="106" t="str">
        <f>IF(B36&gt;0,CONCATENATE('Saisie CLASSEMENT'!H37," ",'Saisie CLASSEMENT'!I37)," ")</f>
        <v xml:space="preserve">   </v>
      </c>
      <c r="E36" s="107" t="str">
        <f>IF(B36&gt;0,'Saisie CLASSEMENT'!J37)</f>
        <v xml:space="preserve"> </v>
      </c>
      <c r="F36" s="105" t="str">
        <f>IF(B36&gt;0,'Saisie CLASSEMENT'!M37," ")</f>
        <v xml:space="preserve"> </v>
      </c>
      <c r="G36" s="105" t="str">
        <f>IF(B36&gt;0,'Saisie CLASSEMENT'!N37," ")</f>
        <v xml:space="preserve"> </v>
      </c>
      <c r="H36" s="105" t="str">
        <f>IF(B36&gt;0,'Saisie CLASSEMENT'!O37," ")</f>
        <v xml:space="preserve"> </v>
      </c>
      <c r="I36" s="108" t="str">
        <f>IF(B36&gt;0,'Saisie CLASSEMENT'!P37," ")</f>
        <v/>
      </c>
    </row>
    <row r="37" spans="2:9" ht="15.75" customHeight="1" x14ac:dyDescent="0.2">
      <c r="B37" s="105" t="str">
        <f>IF('Saisie CLASSEMENT'!$C38&gt;0,'Saisie CLASSEMENT'!$B38," ")</f>
        <v xml:space="preserve"> </v>
      </c>
      <c r="C37" s="105">
        <f>IF(B37&gt;0,'Saisie CLASSEMENT'!C38," ")</f>
        <v>0</v>
      </c>
      <c r="D37" s="106" t="str">
        <f>IF(B37&gt;0,CONCATENATE('Saisie CLASSEMENT'!H38," ",'Saisie CLASSEMENT'!I38)," ")</f>
        <v xml:space="preserve">   </v>
      </c>
      <c r="E37" s="107" t="str">
        <f>IF(B37&gt;0,'Saisie CLASSEMENT'!J38)</f>
        <v xml:space="preserve"> </v>
      </c>
      <c r="F37" s="105" t="str">
        <f>IF(B37&gt;0,'Saisie CLASSEMENT'!M38," ")</f>
        <v xml:space="preserve"> </v>
      </c>
      <c r="G37" s="105" t="str">
        <f>IF(B37&gt;0,'Saisie CLASSEMENT'!N38," ")</f>
        <v xml:space="preserve"> </v>
      </c>
      <c r="H37" s="105" t="str">
        <f>IF(B37&gt;0,'Saisie CLASSEMENT'!O38," ")</f>
        <v xml:space="preserve"> </v>
      </c>
      <c r="I37" s="108" t="str">
        <f>IF(B37&gt;0,'Saisie CLASSEMENT'!P38," ")</f>
        <v/>
      </c>
    </row>
    <row r="38" spans="2:9" ht="15.75" customHeight="1" x14ac:dyDescent="0.2">
      <c r="B38" s="105" t="str">
        <f>IF('Saisie CLASSEMENT'!$C39&gt;0,'Saisie CLASSEMENT'!$B39," ")</f>
        <v xml:space="preserve"> </v>
      </c>
      <c r="C38" s="105">
        <f>IF(B38&gt;0,'Saisie CLASSEMENT'!C39," ")</f>
        <v>0</v>
      </c>
      <c r="D38" s="106" t="str">
        <f>IF(B38&gt;0,CONCATENATE('Saisie CLASSEMENT'!H39," ",'Saisie CLASSEMENT'!I39)," ")</f>
        <v xml:space="preserve">   </v>
      </c>
      <c r="E38" s="107" t="str">
        <f>IF(B38&gt;0,'Saisie CLASSEMENT'!J39)</f>
        <v xml:space="preserve"> </v>
      </c>
      <c r="F38" s="105" t="str">
        <f>IF(B38&gt;0,'Saisie CLASSEMENT'!M39," ")</f>
        <v xml:space="preserve"> </v>
      </c>
      <c r="G38" s="105" t="str">
        <f>IF(B38&gt;0,'Saisie CLASSEMENT'!N39," ")</f>
        <v xml:space="preserve"> </v>
      </c>
      <c r="H38" s="105" t="str">
        <f>IF(B38&gt;0,'Saisie CLASSEMENT'!O39," ")</f>
        <v xml:space="preserve"> </v>
      </c>
      <c r="I38" s="108" t="str">
        <f>IF(B38&gt;0,'Saisie CLASSEMENT'!P39," ")</f>
        <v/>
      </c>
    </row>
    <row r="39" spans="2:9" ht="15.75" customHeight="1" x14ac:dyDescent="0.2">
      <c r="B39" s="105" t="str">
        <f>IF('Saisie CLASSEMENT'!$C40&gt;0,'Saisie CLASSEMENT'!$B40," ")</f>
        <v xml:space="preserve"> </v>
      </c>
      <c r="C39" s="105">
        <f>IF(B39&gt;0,'Saisie CLASSEMENT'!C40," ")</f>
        <v>0</v>
      </c>
      <c r="D39" s="106" t="str">
        <f>IF(B39&gt;0,CONCATENATE('Saisie CLASSEMENT'!H40," ",'Saisie CLASSEMENT'!I40)," ")</f>
        <v xml:space="preserve">   </v>
      </c>
      <c r="E39" s="107" t="str">
        <f>IF(B39&gt;0,'Saisie CLASSEMENT'!J40)</f>
        <v xml:space="preserve"> </v>
      </c>
      <c r="F39" s="105" t="str">
        <f>IF(B39&gt;0,'Saisie CLASSEMENT'!M40," ")</f>
        <v xml:space="preserve"> </v>
      </c>
      <c r="G39" s="105" t="str">
        <f>IF(B39&gt;0,'Saisie CLASSEMENT'!N40," ")</f>
        <v xml:space="preserve"> </v>
      </c>
      <c r="H39" s="105" t="str">
        <f>IF(B39&gt;0,'Saisie CLASSEMENT'!O40," ")</f>
        <v xml:space="preserve"> </v>
      </c>
      <c r="I39" s="108" t="str">
        <f>IF(B39&gt;0,'Saisie CLASSEMENT'!P40," ")</f>
        <v/>
      </c>
    </row>
    <row r="40" spans="2:9" ht="15.75" customHeight="1" x14ac:dyDescent="0.2">
      <c r="B40" s="105" t="str">
        <f>IF('Saisie CLASSEMENT'!$C41&gt;0,'Saisie CLASSEMENT'!$B41," ")</f>
        <v xml:space="preserve"> </v>
      </c>
      <c r="C40" s="105">
        <f>IF(B40&gt;0,'Saisie CLASSEMENT'!C41," ")</f>
        <v>0</v>
      </c>
      <c r="D40" s="106" t="str">
        <f>IF(B40&gt;0,CONCATENATE('Saisie CLASSEMENT'!H41," ",'Saisie CLASSEMENT'!I41)," ")</f>
        <v xml:space="preserve">   </v>
      </c>
      <c r="E40" s="107" t="str">
        <f>IF(B40&gt;0,'Saisie CLASSEMENT'!J41)</f>
        <v xml:space="preserve"> </v>
      </c>
      <c r="F40" s="105" t="str">
        <f>IF(B40&gt;0,'Saisie CLASSEMENT'!M41," ")</f>
        <v xml:space="preserve"> </v>
      </c>
      <c r="G40" s="105" t="str">
        <f>IF(B40&gt;0,'Saisie CLASSEMENT'!N41," ")</f>
        <v xml:space="preserve"> </v>
      </c>
      <c r="H40" s="105" t="str">
        <f>IF(B40&gt;0,'Saisie CLASSEMENT'!O41," ")</f>
        <v xml:space="preserve"> </v>
      </c>
      <c r="I40" s="108" t="str">
        <f>IF(B40&gt;0,'Saisie CLASSEMENT'!P41," ")</f>
        <v/>
      </c>
    </row>
    <row r="41" spans="2:9" ht="15.75" customHeight="1" x14ac:dyDescent="0.2">
      <c r="B41" s="105" t="str">
        <f>IF('Saisie CLASSEMENT'!$C42&gt;0,'Saisie CLASSEMENT'!$B42," ")</f>
        <v xml:space="preserve"> </v>
      </c>
      <c r="C41" s="105">
        <f>IF(B41&gt;0,'Saisie CLASSEMENT'!C42," ")</f>
        <v>0</v>
      </c>
      <c r="D41" s="106" t="str">
        <f>IF(B41&gt;0,CONCATENATE('Saisie CLASSEMENT'!H42," ",'Saisie CLASSEMENT'!I42)," ")</f>
        <v xml:space="preserve">   </v>
      </c>
      <c r="E41" s="107" t="str">
        <f>IF(B41&gt;0,'Saisie CLASSEMENT'!J42)</f>
        <v xml:space="preserve"> </v>
      </c>
      <c r="F41" s="105" t="str">
        <f>IF(B41&gt;0,'Saisie CLASSEMENT'!M42," ")</f>
        <v xml:space="preserve"> </v>
      </c>
      <c r="G41" s="105" t="str">
        <f>IF(B41&gt;0,'Saisie CLASSEMENT'!N42," ")</f>
        <v xml:space="preserve"> </v>
      </c>
      <c r="H41" s="105" t="str">
        <f>IF(B41&gt;0,'Saisie CLASSEMENT'!O42," ")</f>
        <v xml:space="preserve"> </v>
      </c>
      <c r="I41" s="108" t="str">
        <f>IF(B41&gt;0,'Saisie CLASSEMENT'!P42," ")</f>
        <v/>
      </c>
    </row>
    <row r="42" spans="2:9" ht="15.75" customHeight="1" x14ac:dyDescent="0.2">
      <c r="B42" s="105" t="str">
        <f>IF('Saisie CLASSEMENT'!$C43&gt;0,'Saisie CLASSEMENT'!$B43," ")</f>
        <v xml:space="preserve"> </v>
      </c>
      <c r="C42" s="105">
        <f>IF(B42&gt;0,'Saisie CLASSEMENT'!C43," ")</f>
        <v>0</v>
      </c>
      <c r="D42" s="106" t="str">
        <f>IF(B42&gt;0,CONCATENATE('Saisie CLASSEMENT'!H43," ",'Saisie CLASSEMENT'!I43)," ")</f>
        <v xml:space="preserve">   </v>
      </c>
      <c r="E42" s="107" t="str">
        <f>IF(B42&gt;0,'Saisie CLASSEMENT'!J43)</f>
        <v xml:space="preserve"> </v>
      </c>
      <c r="F42" s="105" t="str">
        <f>IF(B42&gt;0,'Saisie CLASSEMENT'!M43," ")</f>
        <v xml:space="preserve"> </v>
      </c>
      <c r="G42" s="105" t="str">
        <f>IF(B42&gt;0,'Saisie CLASSEMENT'!N43," ")</f>
        <v xml:space="preserve"> </v>
      </c>
      <c r="H42" s="105" t="str">
        <f>IF(B42&gt;0,'Saisie CLASSEMENT'!O43," ")</f>
        <v xml:space="preserve"> </v>
      </c>
      <c r="I42" s="108" t="str">
        <f>IF(B42&gt;0,'Saisie CLASSEMENT'!P43," ")</f>
        <v/>
      </c>
    </row>
    <row r="43" spans="2:9" ht="15.75" customHeight="1" x14ac:dyDescent="0.2">
      <c r="B43" s="105" t="str">
        <f>IF('Saisie CLASSEMENT'!$C44&gt;0,'Saisie CLASSEMENT'!$B44," ")</f>
        <v xml:space="preserve"> </v>
      </c>
      <c r="C43" s="105">
        <f>IF(B43&gt;0,'Saisie CLASSEMENT'!C44," ")</f>
        <v>0</v>
      </c>
      <c r="D43" s="106" t="str">
        <f>IF(B43&gt;0,CONCATENATE('Saisie CLASSEMENT'!H44," ",'Saisie CLASSEMENT'!I44)," ")</f>
        <v xml:space="preserve">   </v>
      </c>
      <c r="E43" s="107" t="str">
        <f>IF(B43&gt;0,'Saisie CLASSEMENT'!J44)</f>
        <v xml:space="preserve"> </v>
      </c>
      <c r="F43" s="105" t="str">
        <f>IF(B43&gt;0,'Saisie CLASSEMENT'!M44," ")</f>
        <v xml:space="preserve"> </v>
      </c>
      <c r="G43" s="105" t="str">
        <f>IF(B43&gt;0,'Saisie CLASSEMENT'!N44," ")</f>
        <v xml:space="preserve"> </v>
      </c>
      <c r="H43" s="105" t="str">
        <f>IF(B43&gt;0,'Saisie CLASSEMENT'!O44," ")</f>
        <v xml:space="preserve"> </v>
      </c>
      <c r="I43" s="108" t="str">
        <f>IF(B43&gt;0,'Saisie CLASSEMENT'!P44," ")</f>
        <v/>
      </c>
    </row>
    <row r="44" spans="2:9" ht="15.75" customHeight="1" x14ac:dyDescent="0.2">
      <c r="B44" s="105" t="str">
        <f>IF('Saisie CLASSEMENT'!$C45&gt;0,'Saisie CLASSEMENT'!$B45," ")</f>
        <v xml:space="preserve"> </v>
      </c>
      <c r="C44" s="105">
        <f>IF(B44&gt;0,'Saisie CLASSEMENT'!C45," ")</f>
        <v>0</v>
      </c>
      <c r="D44" s="106" t="str">
        <f>IF(B44&gt;0,CONCATENATE('Saisie CLASSEMENT'!H45," ",'Saisie CLASSEMENT'!I45)," ")</f>
        <v xml:space="preserve">   </v>
      </c>
      <c r="E44" s="107" t="str">
        <f>IF(B44&gt;0,'Saisie CLASSEMENT'!J45)</f>
        <v xml:space="preserve"> </v>
      </c>
      <c r="F44" s="105" t="str">
        <f>IF(B44&gt;0,'Saisie CLASSEMENT'!M45," ")</f>
        <v xml:space="preserve"> </v>
      </c>
      <c r="G44" s="105" t="str">
        <f>IF(B44&gt;0,'Saisie CLASSEMENT'!N45," ")</f>
        <v xml:space="preserve"> </v>
      </c>
      <c r="H44" s="105" t="str">
        <f>IF(B44&gt;0,'Saisie CLASSEMENT'!O45," ")</f>
        <v xml:space="preserve"> </v>
      </c>
      <c r="I44" s="108" t="str">
        <f>IF(B44&gt;0,'Saisie CLASSEMENT'!P45," ")</f>
        <v/>
      </c>
    </row>
    <row r="45" spans="2:9" ht="15.75" customHeight="1" x14ac:dyDescent="0.2">
      <c r="B45" s="105" t="str">
        <f>IF('Saisie CLASSEMENT'!$C46&gt;0,'Saisie CLASSEMENT'!$B46," ")</f>
        <v xml:space="preserve"> </v>
      </c>
      <c r="C45" s="105">
        <f>IF(B45&gt;0,'Saisie CLASSEMENT'!C46," ")</f>
        <v>0</v>
      </c>
      <c r="D45" s="106" t="str">
        <f>IF(B45&gt;0,CONCATENATE('Saisie CLASSEMENT'!H46," ",'Saisie CLASSEMENT'!I46)," ")</f>
        <v xml:space="preserve">   </v>
      </c>
      <c r="E45" s="107" t="str">
        <f>IF(B45&gt;0,'Saisie CLASSEMENT'!J46)</f>
        <v xml:space="preserve"> </v>
      </c>
      <c r="F45" s="105" t="str">
        <f>IF(B45&gt;0,'Saisie CLASSEMENT'!M46," ")</f>
        <v xml:space="preserve"> </v>
      </c>
      <c r="G45" s="105" t="str">
        <f>IF(B45&gt;0,'Saisie CLASSEMENT'!N46," ")</f>
        <v xml:space="preserve"> </v>
      </c>
      <c r="H45" s="105" t="str">
        <f>IF(B45&gt;0,'Saisie CLASSEMENT'!O46," ")</f>
        <v xml:space="preserve"> </v>
      </c>
      <c r="I45" s="108" t="str">
        <f>IF(B45&gt;0,'Saisie CLASSEMENT'!P46," ")</f>
        <v/>
      </c>
    </row>
    <row r="46" spans="2:9" ht="15.75" customHeight="1" x14ac:dyDescent="0.2">
      <c r="B46" s="105" t="str">
        <f>IF('Saisie CLASSEMENT'!$C47&gt;0,'Saisie CLASSEMENT'!$B47," ")</f>
        <v xml:space="preserve"> </v>
      </c>
      <c r="C46" s="105">
        <f>IF(B46&gt;0,'Saisie CLASSEMENT'!C47," ")</f>
        <v>0</v>
      </c>
      <c r="D46" s="106" t="str">
        <f>IF(B46&gt;0,CONCATENATE('Saisie CLASSEMENT'!H47," ",'Saisie CLASSEMENT'!I47)," ")</f>
        <v xml:space="preserve">   </v>
      </c>
      <c r="E46" s="107" t="str">
        <f>IF(B46&gt;0,'Saisie CLASSEMENT'!J47)</f>
        <v xml:space="preserve"> </v>
      </c>
      <c r="F46" s="105" t="str">
        <f>IF(B46&gt;0,'Saisie CLASSEMENT'!M47," ")</f>
        <v xml:space="preserve"> </v>
      </c>
      <c r="G46" s="105" t="str">
        <f>IF(B46&gt;0,'Saisie CLASSEMENT'!N47," ")</f>
        <v xml:space="preserve"> </v>
      </c>
      <c r="H46" s="105" t="str">
        <f>IF(B46&gt;0,'Saisie CLASSEMENT'!O47," ")</f>
        <v xml:space="preserve"> </v>
      </c>
      <c r="I46" s="108" t="str">
        <f>IF(B46&gt;0,'Saisie CLASSEMENT'!P47," ")</f>
        <v/>
      </c>
    </row>
    <row r="47" spans="2:9" ht="15.75" customHeight="1" x14ac:dyDescent="0.2">
      <c r="B47" s="105" t="str">
        <f>IF('Saisie CLASSEMENT'!$C48&gt;0,'Saisie CLASSEMENT'!$B48," ")</f>
        <v xml:space="preserve"> </v>
      </c>
      <c r="C47" s="105">
        <f>IF(B47&gt;0,'Saisie CLASSEMENT'!C48," ")</f>
        <v>0</v>
      </c>
      <c r="D47" s="106" t="str">
        <f>IF(B47&gt;0,CONCATENATE('Saisie CLASSEMENT'!H48," ",'Saisie CLASSEMENT'!I48)," ")</f>
        <v xml:space="preserve">   </v>
      </c>
      <c r="E47" s="107" t="str">
        <f>IF(B47&gt;0,'Saisie CLASSEMENT'!J48)</f>
        <v xml:space="preserve"> </v>
      </c>
      <c r="F47" s="105" t="str">
        <f>IF(B47&gt;0,'Saisie CLASSEMENT'!M48," ")</f>
        <v xml:space="preserve"> </v>
      </c>
      <c r="G47" s="105" t="str">
        <f>IF(B47&gt;0,'Saisie CLASSEMENT'!N48," ")</f>
        <v xml:space="preserve"> </v>
      </c>
      <c r="H47" s="105" t="str">
        <f>IF(B47&gt;0,'Saisie CLASSEMENT'!O48," ")</f>
        <v xml:space="preserve"> </v>
      </c>
      <c r="I47" s="108" t="str">
        <f>IF(B47&gt;0,'Saisie CLASSEMENT'!P48," ")</f>
        <v/>
      </c>
    </row>
    <row r="48" spans="2:9" ht="15.75" customHeight="1" x14ac:dyDescent="0.2">
      <c r="B48" s="105" t="str">
        <f>IF('Saisie CLASSEMENT'!$C49&gt;0,'Saisie CLASSEMENT'!$B49," ")</f>
        <v xml:space="preserve"> </v>
      </c>
      <c r="C48" s="105">
        <f>IF(B48&gt;0,'Saisie CLASSEMENT'!C49," ")</f>
        <v>0</v>
      </c>
      <c r="D48" s="106" t="str">
        <f>IF(B48&gt;0,CONCATENATE('Saisie CLASSEMENT'!H49," ",'Saisie CLASSEMENT'!I49)," ")</f>
        <v xml:space="preserve">   </v>
      </c>
      <c r="E48" s="107" t="str">
        <f>IF(B48&gt;0,'Saisie CLASSEMENT'!J49)</f>
        <v xml:space="preserve"> </v>
      </c>
      <c r="F48" s="105" t="str">
        <f>IF(B48&gt;0,'Saisie CLASSEMENT'!M49," ")</f>
        <v xml:space="preserve"> </v>
      </c>
      <c r="G48" s="105" t="str">
        <f>IF(B48&gt;0,'Saisie CLASSEMENT'!N49," ")</f>
        <v xml:space="preserve"> </v>
      </c>
      <c r="H48" s="105" t="str">
        <f>IF(B48&gt;0,'Saisie CLASSEMENT'!O49," ")</f>
        <v xml:space="preserve"> </v>
      </c>
      <c r="I48" s="108" t="str">
        <f>IF(B48&gt;0,'Saisie CLASSEMENT'!P49," ")</f>
        <v/>
      </c>
    </row>
    <row r="49" spans="2:9" ht="15.75" customHeight="1" x14ac:dyDescent="0.2">
      <c r="B49" s="105" t="str">
        <f>IF('Saisie CLASSEMENT'!$C50&gt;0,'Saisie CLASSEMENT'!$B50," ")</f>
        <v xml:space="preserve"> </v>
      </c>
      <c r="C49" s="105">
        <f>IF(B49&gt;0,'Saisie CLASSEMENT'!C50," ")</f>
        <v>0</v>
      </c>
      <c r="D49" s="106" t="str">
        <f>IF(B49&gt;0,CONCATENATE('Saisie CLASSEMENT'!H50," ",'Saisie CLASSEMENT'!I50)," ")</f>
        <v xml:space="preserve">   </v>
      </c>
      <c r="E49" s="107" t="str">
        <f>IF(B49&gt;0,'Saisie CLASSEMENT'!J50)</f>
        <v xml:space="preserve"> </v>
      </c>
      <c r="F49" s="105" t="str">
        <f>IF(B49&gt;0,'Saisie CLASSEMENT'!M50," ")</f>
        <v xml:space="preserve"> </v>
      </c>
      <c r="G49" s="105" t="str">
        <f>IF(B49&gt;0,'Saisie CLASSEMENT'!N50," ")</f>
        <v xml:space="preserve"> </v>
      </c>
      <c r="H49" s="105" t="str">
        <f>IF(B49&gt;0,'Saisie CLASSEMENT'!O50," ")</f>
        <v xml:space="preserve"> </v>
      </c>
      <c r="I49" s="108" t="str">
        <f>IF(B49&gt;0,'Saisie CLASSEMENT'!P50," ")</f>
        <v/>
      </c>
    </row>
    <row r="50" spans="2:9" ht="15.75" customHeight="1" x14ac:dyDescent="0.2">
      <c r="B50" s="105" t="str">
        <f>IF('Saisie CLASSEMENT'!$C51&gt;0,'Saisie CLASSEMENT'!$B51," ")</f>
        <v xml:space="preserve"> </v>
      </c>
      <c r="C50" s="105">
        <f>IF(B50&gt;0,'Saisie CLASSEMENT'!C51," ")</f>
        <v>0</v>
      </c>
      <c r="D50" s="106" t="str">
        <f>IF(B50&gt;0,CONCATENATE('Saisie CLASSEMENT'!H51," ",'Saisie CLASSEMENT'!I51)," ")</f>
        <v xml:space="preserve">   </v>
      </c>
      <c r="E50" s="107" t="str">
        <f>IF(B50&gt;0,'Saisie CLASSEMENT'!J51)</f>
        <v xml:space="preserve"> </v>
      </c>
      <c r="F50" s="105" t="str">
        <f>IF(B50&gt;0,'Saisie CLASSEMENT'!M51," ")</f>
        <v xml:space="preserve"> </v>
      </c>
      <c r="G50" s="105" t="str">
        <f>IF(B50&gt;0,'Saisie CLASSEMENT'!N51," ")</f>
        <v xml:space="preserve"> </v>
      </c>
      <c r="H50" s="105" t="str">
        <f>IF(B50&gt;0,'Saisie CLASSEMENT'!O51," ")</f>
        <v xml:space="preserve"> </v>
      </c>
      <c r="I50" s="108" t="str">
        <f>IF(B50&gt;0,'Saisie CLASSEMENT'!P51," ")</f>
        <v/>
      </c>
    </row>
    <row r="51" spans="2:9" ht="15.75" customHeight="1" x14ac:dyDescent="0.2">
      <c r="B51" s="105" t="str">
        <f>IF('Saisie CLASSEMENT'!$C52&gt;0,'Saisie CLASSEMENT'!$B52," ")</f>
        <v xml:space="preserve"> </v>
      </c>
      <c r="C51" s="105">
        <f>IF(B51&gt;0,'Saisie CLASSEMENT'!C52," ")</f>
        <v>0</v>
      </c>
      <c r="D51" s="106" t="str">
        <f>IF(B51&gt;0,CONCATENATE('Saisie CLASSEMENT'!H52," ",'Saisie CLASSEMENT'!I52)," ")</f>
        <v xml:space="preserve">   </v>
      </c>
      <c r="E51" s="107" t="str">
        <f>IF(B51&gt;0,'Saisie CLASSEMENT'!J52)</f>
        <v xml:space="preserve"> </v>
      </c>
      <c r="F51" s="105" t="str">
        <f>IF(B51&gt;0,'Saisie CLASSEMENT'!M52," ")</f>
        <v xml:space="preserve"> </v>
      </c>
      <c r="G51" s="105" t="str">
        <f>IF(B51&gt;0,'Saisie CLASSEMENT'!N52," ")</f>
        <v xml:space="preserve"> </v>
      </c>
      <c r="H51" s="105" t="str">
        <f>IF(B51&gt;0,'Saisie CLASSEMENT'!O52," ")</f>
        <v xml:space="preserve"> </v>
      </c>
      <c r="I51" s="108" t="str">
        <f>IF(B51&gt;0,'Saisie CLASSEMENT'!P52," ")</f>
        <v/>
      </c>
    </row>
    <row r="52" spans="2:9" ht="15.75" customHeight="1" x14ac:dyDescent="0.2">
      <c r="B52" s="105" t="str">
        <f>IF('Saisie CLASSEMENT'!$C53&gt;0,'Saisie CLASSEMENT'!$B53," ")</f>
        <v xml:space="preserve"> </v>
      </c>
      <c r="C52" s="105">
        <f>IF(B52&gt;0,'Saisie CLASSEMENT'!C53," ")</f>
        <v>0</v>
      </c>
      <c r="D52" s="106" t="str">
        <f>IF(B52&gt;0,CONCATENATE('Saisie CLASSEMENT'!H53," ",'Saisie CLASSEMENT'!I53)," ")</f>
        <v xml:space="preserve">   </v>
      </c>
      <c r="E52" s="107" t="str">
        <f>IF(B52&gt;0,'Saisie CLASSEMENT'!J53)</f>
        <v xml:space="preserve"> </v>
      </c>
      <c r="F52" s="105" t="str">
        <f>IF(B52&gt;0,'Saisie CLASSEMENT'!M53," ")</f>
        <v xml:space="preserve"> </v>
      </c>
      <c r="G52" s="105" t="str">
        <f>IF(B52&gt;0,'Saisie CLASSEMENT'!N53," ")</f>
        <v xml:space="preserve"> </v>
      </c>
      <c r="H52" s="105" t="str">
        <f>IF(B52&gt;0,'Saisie CLASSEMENT'!O53," ")</f>
        <v xml:space="preserve"> </v>
      </c>
      <c r="I52" s="108" t="str">
        <f>IF(B52&gt;0,'Saisie CLASSEMENT'!P53," ")</f>
        <v/>
      </c>
    </row>
    <row r="53" spans="2:9" ht="15.75" customHeight="1" x14ac:dyDescent="0.2">
      <c r="B53" s="105" t="str">
        <f>IF('Saisie CLASSEMENT'!$C54&gt;0,'Saisie CLASSEMENT'!$B54," ")</f>
        <v xml:space="preserve"> </v>
      </c>
      <c r="C53" s="105">
        <f>IF(B53&gt;0,'Saisie CLASSEMENT'!C54," ")</f>
        <v>0</v>
      </c>
      <c r="D53" s="106" t="str">
        <f>IF(B53&gt;0,CONCATENATE('Saisie CLASSEMENT'!H54," ",'Saisie CLASSEMENT'!I54)," ")</f>
        <v xml:space="preserve">   </v>
      </c>
      <c r="E53" s="107" t="str">
        <f>IF(B53&gt;0,'Saisie CLASSEMENT'!J54)</f>
        <v xml:space="preserve"> </v>
      </c>
      <c r="F53" s="105" t="str">
        <f>IF(B53&gt;0,'Saisie CLASSEMENT'!M54," ")</f>
        <v xml:space="preserve"> </v>
      </c>
      <c r="G53" s="105" t="str">
        <f>IF(B53&gt;0,'Saisie CLASSEMENT'!N54," ")</f>
        <v xml:space="preserve"> </v>
      </c>
      <c r="H53" s="105" t="str">
        <f>IF(B53&gt;0,'Saisie CLASSEMENT'!O54," ")</f>
        <v xml:space="preserve"> </v>
      </c>
      <c r="I53" s="108" t="str">
        <f>IF(B53&gt;0,'Saisie CLASSEMENT'!P54," ")</f>
        <v/>
      </c>
    </row>
    <row r="54" spans="2:9" ht="15.75" customHeight="1" x14ac:dyDescent="0.2">
      <c r="B54" s="105" t="str">
        <f>IF('Saisie CLASSEMENT'!$C55&gt;0,'Saisie CLASSEMENT'!$B55," ")</f>
        <v xml:space="preserve"> </v>
      </c>
      <c r="C54" s="105">
        <f>IF(B54&gt;0,'Saisie CLASSEMENT'!C55," ")</f>
        <v>0</v>
      </c>
      <c r="D54" s="106" t="str">
        <f>IF(B54&gt;0,CONCATENATE('Saisie CLASSEMENT'!H55," ",'Saisie CLASSEMENT'!I55)," ")</f>
        <v xml:space="preserve">   </v>
      </c>
      <c r="E54" s="107" t="str">
        <f>IF(B54&gt;0,'Saisie CLASSEMENT'!J55)</f>
        <v xml:space="preserve"> </v>
      </c>
      <c r="F54" s="105" t="str">
        <f>IF(B54&gt;0,'Saisie CLASSEMENT'!M55," ")</f>
        <v xml:space="preserve"> </v>
      </c>
      <c r="G54" s="105" t="str">
        <f>IF(B54&gt;0,'Saisie CLASSEMENT'!N55," ")</f>
        <v xml:space="preserve"> </v>
      </c>
      <c r="H54" s="105" t="str">
        <f>IF(B54&gt;0,'Saisie CLASSEMENT'!O55," ")</f>
        <v xml:space="preserve"> </v>
      </c>
      <c r="I54" s="108" t="str">
        <f>IF(B54&gt;0,'Saisie CLASSEMENT'!P55," ")</f>
        <v/>
      </c>
    </row>
    <row r="55" spans="2:9" ht="15.75" customHeight="1" x14ac:dyDescent="0.2">
      <c r="B55" s="105" t="str">
        <f>IF('Saisie CLASSEMENT'!$C56&gt;0,'Saisie CLASSEMENT'!$B56," ")</f>
        <v xml:space="preserve"> </v>
      </c>
      <c r="C55" s="105">
        <f>IF(B55&gt;0,'Saisie CLASSEMENT'!C56," ")</f>
        <v>0</v>
      </c>
      <c r="D55" s="106" t="str">
        <f>IF(B55&gt;0,CONCATENATE('Saisie CLASSEMENT'!H56," ",'Saisie CLASSEMENT'!I56)," ")</f>
        <v xml:space="preserve">   </v>
      </c>
      <c r="E55" s="107" t="str">
        <f>IF(B55&gt;0,'Saisie CLASSEMENT'!J56)</f>
        <v xml:space="preserve"> </v>
      </c>
      <c r="F55" s="105" t="str">
        <f>IF(B55&gt;0,'Saisie CLASSEMENT'!M56," ")</f>
        <v xml:space="preserve"> </v>
      </c>
      <c r="G55" s="105" t="str">
        <f>IF(B55&gt;0,'Saisie CLASSEMENT'!N56," ")</f>
        <v xml:space="preserve"> </v>
      </c>
      <c r="H55" s="105" t="str">
        <f>IF(B55&gt;0,'Saisie CLASSEMENT'!O56," ")</f>
        <v xml:space="preserve"> </v>
      </c>
      <c r="I55" s="108" t="str">
        <f>IF(B55&gt;0,'Saisie CLASSEMENT'!P56," ")</f>
        <v/>
      </c>
    </row>
    <row r="56" spans="2:9" ht="15.75" customHeight="1" x14ac:dyDescent="0.2">
      <c r="B56" s="105" t="str">
        <f>IF('Saisie CLASSEMENT'!$C57&gt;0,'Saisie CLASSEMENT'!$B57," ")</f>
        <v xml:space="preserve"> </v>
      </c>
      <c r="C56" s="105">
        <f>IF(B56&gt;0,'Saisie CLASSEMENT'!C57," ")</f>
        <v>0</v>
      </c>
      <c r="D56" s="106" t="str">
        <f>IF(B56&gt;0,CONCATENATE('Saisie CLASSEMENT'!H57," ",'Saisie CLASSEMENT'!I57)," ")</f>
        <v xml:space="preserve">   </v>
      </c>
      <c r="E56" s="107" t="str">
        <f>IF(B56&gt;0,'Saisie CLASSEMENT'!J57)</f>
        <v xml:space="preserve"> </v>
      </c>
      <c r="F56" s="105" t="str">
        <f>IF(B56&gt;0,'Saisie CLASSEMENT'!M57," ")</f>
        <v xml:space="preserve"> </v>
      </c>
      <c r="G56" s="105" t="str">
        <f>IF(B56&gt;0,'Saisie CLASSEMENT'!N57," ")</f>
        <v xml:space="preserve"> </v>
      </c>
      <c r="H56" s="105" t="str">
        <f>IF(B56&gt;0,'Saisie CLASSEMENT'!O57," ")</f>
        <v xml:space="preserve"> </v>
      </c>
      <c r="I56" s="108" t="str">
        <f>IF(B56&gt;0,'Saisie CLASSEMENT'!P57," ")</f>
        <v/>
      </c>
    </row>
    <row r="57" spans="2:9" ht="15.75" customHeight="1" x14ac:dyDescent="0.2">
      <c r="B57" s="105" t="str">
        <f>IF('Saisie CLASSEMENT'!$C58&gt;0,'Saisie CLASSEMENT'!$B58," ")</f>
        <v xml:space="preserve"> </v>
      </c>
      <c r="C57" s="105">
        <f>IF(B57&gt;0,'Saisie CLASSEMENT'!C58," ")</f>
        <v>0</v>
      </c>
      <c r="D57" s="106" t="str">
        <f>IF(B57&gt;0,CONCATENATE('Saisie CLASSEMENT'!H58," ",'Saisie CLASSEMENT'!I58)," ")</f>
        <v xml:space="preserve">   </v>
      </c>
      <c r="E57" s="107" t="str">
        <f>IF(B57&gt;0,'Saisie CLASSEMENT'!J58)</f>
        <v xml:space="preserve"> </v>
      </c>
      <c r="F57" s="105" t="str">
        <f>IF(B57&gt;0,'Saisie CLASSEMENT'!M58," ")</f>
        <v xml:space="preserve"> </v>
      </c>
      <c r="G57" s="105" t="str">
        <f>IF(B57&gt;0,'Saisie CLASSEMENT'!N58," ")</f>
        <v xml:space="preserve"> </v>
      </c>
      <c r="H57" s="105" t="str">
        <f>IF(B57&gt;0,'Saisie CLASSEMENT'!O58," ")</f>
        <v xml:space="preserve"> </v>
      </c>
      <c r="I57" s="108" t="str">
        <f>IF(B57&gt;0,'Saisie CLASSEMENT'!P58," ")</f>
        <v/>
      </c>
    </row>
    <row r="58" spans="2:9" ht="15.75" customHeight="1" x14ac:dyDescent="0.2">
      <c r="B58" s="105" t="str">
        <f>IF('Saisie CLASSEMENT'!$C59&gt;0,'Saisie CLASSEMENT'!$B59," ")</f>
        <v xml:space="preserve"> </v>
      </c>
      <c r="C58" s="105">
        <f>IF(B58&gt;0,'Saisie CLASSEMENT'!C59," ")</f>
        <v>0</v>
      </c>
      <c r="D58" s="106" t="str">
        <f>IF(B58&gt;0,CONCATENATE('Saisie CLASSEMENT'!H59," ",'Saisie CLASSEMENT'!I59)," ")</f>
        <v xml:space="preserve">   </v>
      </c>
      <c r="E58" s="107" t="str">
        <f>IF(B58&gt;0,'Saisie CLASSEMENT'!J59)</f>
        <v xml:space="preserve"> </v>
      </c>
      <c r="F58" s="105" t="str">
        <f>IF(B58&gt;0,'Saisie CLASSEMENT'!M59," ")</f>
        <v xml:space="preserve"> </v>
      </c>
      <c r="G58" s="105" t="str">
        <f>IF(B58&gt;0,'Saisie CLASSEMENT'!N59," ")</f>
        <v xml:space="preserve"> </v>
      </c>
      <c r="H58" s="105" t="str">
        <f>IF(B58&gt;0,'Saisie CLASSEMENT'!O59," ")</f>
        <v xml:space="preserve"> </v>
      </c>
      <c r="I58" s="108" t="str">
        <f>IF(B58&gt;0,'Saisie CLASSEMENT'!P59," ")</f>
        <v/>
      </c>
    </row>
    <row r="59" spans="2:9" ht="15.75" customHeight="1" x14ac:dyDescent="0.2">
      <c r="B59" s="105" t="str">
        <f>IF('Saisie CLASSEMENT'!$C60&gt;0,'Saisie CLASSEMENT'!$B60," ")</f>
        <v xml:space="preserve"> </v>
      </c>
      <c r="C59" s="105">
        <f>IF(B59&gt;0,'Saisie CLASSEMENT'!C60," ")</f>
        <v>0</v>
      </c>
      <c r="D59" s="106" t="str">
        <f>IF(B59&gt;0,CONCATENATE('Saisie CLASSEMENT'!H60," ",'Saisie CLASSEMENT'!I60)," ")</f>
        <v xml:space="preserve">   </v>
      </c>
      <c r="E59" s="107" t="str">
        <f>IF(B59&gt;0,'Saisie CLASSEMENT'!J60)</f>
        <v xml:space="preserve"> </v>
      </c>
      <c r="F59" s="105" t="str">
        <f>IF(B59&gt;0,'Saisie CLASSEMENT'!M60," ")</f>
        <v xml:space="preserve"> </v>
      </c>
      <c r="G59" s="105" t="str">
        <f>IF(B59&gt;0,'Saisie CLASSEMENT'!N60," ")</f>
        <v xml:space="preserve"> </v>
      </c>
      <c r="H59" s="105" t="str">
        <f>IF(B59&gt;0,'Saisie CLASSEMENT'!O60," ")</f>
        <v xml:space="preserve"> </v>
      </c>
      <c r="I59" s="108" t="str">
        <f>IF(B59&gt;0,'Saisie CLASSEMENT'!P60," ")</f>
        <v/>
      </c>
    </row>
    <row r="60" spans="2:9" ht="15.75" customHeight="1" x14ac:dyDescent="0.2">
      <c r="B60" s="105" t="str">
        <f>IF('Saisie CLASSEMENT'!$C61&gt;0,'Saisie CLASSEMENT'!$B61," ")</f>
        <v xml:space="preserve"> </v>
      </c>
      <c r="C60" s="105">
        <f>IF(B60&gt;0,'Saisie CLASSEMENT'!C61," ")</f>
        <v>0</v>
      </c>
      <c r="D60" s="106" t="str">
        <f>IF(B60&gt;0,CONCATENATE('Saisie CLASSEMENT'!H61," ",'Saisie CLASSEMENT'!I61)," ")</f>
        <v xml:space="preserve">   </v>
      </c>
      <c r="E60" s="107" t="str">
        <f>IF(B60&gt;0,'Saisie CLASSEMENT'!J61)</f>
        <v xml:space="preserve"> </v>
      </c>
      <c r="F60" s="105" t="str">
        <f>IF(B60&gt;0,'Saisie CLASSEMENT'!M61," ")</f>
        <v xml:space="preserve"> </v>
      </c>
      <c r="G60" s="105" t="str">
        <f>IF(B60&gt;0,'Saisie CLASSEMENT'!N61," ")</f>
        <v xml:space="preserve"> </v>
      </c>
      <c r="H60" s="105" t="str">
        <f>IF(B60&gt;0,'Saisie CLASSEMENT'!O61," ")</f>
        <v xml:space="preserve"> </v>
      </c>
      <c r="I60" s="108" t="str">
        <f>IF(B60&gt;0,'Saisie CLASSEMENT'!P61," ")</f>
        <v/>
      </c>
    </row>
    <row r="61" spans="2:9" ht="15.75" customHeight="1" x14ac:dyDescent="0.2">
      <c r="B61" s="105" t="str">
        <f>IF('Saisie CLASSEMENT'!$C62&gt;0,'Saisie CLASSEMENT'!$B62," ")</f>
        <v xml:space="preserve"> </v>
      </c>
      <c r="C61" s="105">
        <f>IF(B61&gt;0,'Saisie CLASSEMENT'!C62," ")</f>
        <v>0</v>
      </c>
      <c r="D61" s="106" t="str">
        <f>IF(B61&gt;0,CONCATENATE('Saisie CLASSEMENT'!H62," ",'Saisie CLASSEMENT'!I62)," ")</f>
        <v xml:space="preserve">   </v>
      </c>
      <c r="E61" s="107" t="str">
        <f>IF(B61&gt;0,'Saisie CLASSEMENT'!J62)</f>
        <v xml:space="preserve"> </v>
      </c>
      <c r="F61" s="105" t="str">
        <f>IF(B61&gt;0,'Saisie CLASSEMENT'!M62," ")</f>
        <v xml:space="preserve"> </v>
      </c>
      <c r="G61" s="105" t="str">
        <f>IF(B61&gt;0,'Saisie CLASSEMENT'!N62," ")</f>
        <v xml:space="preserve"> </v>
      </c>
      <c r="H61" s="105" t="str">
        <f>IF(B61&gt;0,'Saisie CLASSEMENT'!O62," ")</f>
        <v xml:space="preserve"> </v>
      </c>
      <c r="I61" s="108" t="str">
        <f>IF(B61&gt;0,'Saisie CLASSEMENT'!P62," ")</f>
        <v/>
      </c>
    </row>
    <row r="62" spans="2:9" ht="15.75" customHeight="1" x14ac:dyDescent="0.2">
      <c r="B62" s="105" t="str">
        <f>IF('Saisie CLASSEMENT'!$C63&gt;0,'Saisie CLASSEMENT'!$B63," ")</f>
        <v xml:space="preserve"> </v>
      </c>
      <c r="C62" s="105">
        <f>IF(B62&gt;0,'Saisie CLASSEMENT'!C63," ")</f>
        <v>0</v>
      </c>
      <c r="D62" s="106" t="str">
        <f>IF(B62&gt;0,CONCATENATE('Saisie CLASSEMENT'!H63," ",'Saisie CLASSEMENT'!I63)," ")</f>
        <v xml:space="preserve">   </v>
      </c>
      <c r="E62" s="107" t="str">
        <f>IF(B62&gt;0,'Saisie CLASSEMENT'!J63)</f>
        <v xml:space="preserve"> </v>
      </c>
      <c r="F62" s="105" t="str">
        <f>IF(B62&gt;0,'Saisie CLASSEMENT'!M63," ")</f>
        <v xml:space="preserve"> </v>
      </c>
      <c r="G62" s="105" t="str">
        <f>IF(B62&gt;0,'Saisie CLASSEMENT'!N63," ")</f>
        <v xml:space="preserve"> </v>
      </c>
      <c r="H62" s="105" t="str">
        <f>IF(B62&gt;0,'Saisie CLASSEMENT'!O63," ")</f>
        <v xml:space="preserve"> </v>
      </c>
      <c r="I62" s="108" t="str">
        <f>IF(B62&gt;0,'Saisie CLASSEMENT'!P63," ")</f>
        <v/>
      </c>
    </row>
    <row r="63" spans="2:9" ht="15.75" customHeight="1" x14ac:dyDescent="0.2">
      <c r="B63" s="105" t="str">
        <f>IF('Saisie CLASSEMENT'!$C64&gt;0,'Saisie CLASSEMENT'!$B64," ")</f>
        <v xml:space="preserve"> </v>
      </c>
      <c r="C63" s="105">
        <f>IF(B63&gt;0,'Saisie CLASSEMENT'!C64," ")</f>
        <v>0</v>
      </c>
      <c r="D63" s="106" t="str">
        <f>IF(B63&gt;0,CONCATENATE('Saisie CLASSEMENT'!H64," ",'Saisie CLASSEMENT'!I64)," ")</f>
        <v xml:space="preserve">   </v>
      </c>
      <c r="E63" s="107" t="str">
        <f>IF(B63&gt;0,'Saisie CLASSEMENT'!J64)</f>
        <v xml:space="preserve"> </v>
      </c>
      <c r="F63" s="105" t="str">
        <f>IF(B63&gt;0,'Saisie CLASSEMENT'!M64," ")</f>
        <v xml:space="preserve"> </v>
      </c>
      <c r="G63" s="105" t="str">
        <f>IF(B63&gt;0,'Saisie CLASSEMENT'!N64," ")</f>
        <v xml:space="preserve"> </v>
      </c>
      <c r="H63" s="105" t="str">
        <f>IF(B63&gt;0,'Saisie CLASSEMENT'!O64," ")</f>
        <v xml:space="preserve"> </v>
      </c>
      <c r="I63" s="108" t="str">
        <f>IF(B63&gt;0,'Saisie CLASSEMENT'!P64," ")</f>
        <v/>
      </c>
    </row>
    <row r="64" spans="2:9" ht="15.75" customHeight="1" x14ac:dyDescent="0.2">
      <c r="B64" s="105" t="str">
        <f>IF('Saisie CLASSEMENT'!$C65&gt;0,'Saisie CLASSEMENT'!$B65," ")</f>
        <v xml:space="preserve"> </v>
      </c>
      <c r="C64" s="105">
        <f>IF(B64&gt;0,'Saisie CLASSEMENT'!C65," ")</f>
        <v>0</v>
      </c>
      <c r="D64" s="106" t="str">
        <f>IF(B64&gt;0,CONCATENATE('Saisie CLASSEMENT'!H65," ",'Saisie CLASSEMENT'!I65)," ")</f>
        <v xml:space="preserve">   </v>
      </c>
      <c r="E64" s="107" t="str">
        <f>IF(B64&gt;0,'Saisie CLASSEMENT'!J65)</f>
        <v xml:space="preserve"> </v>
      </c>
      <c r="F64" s="105" t="str">
        <f>IF(B64&gt;0,'Saisie CLASSEMENT'!M65," ")</f>
        <v xml:space="preserve"> </v>
      </c>
      <c r="G64" s="105" t="str">
        <f>IF(B64&gt;0,'Saisie CLASSEMENT'!N65," ")</f>
        <v xml:space="preserve"> </v>
      </c>
      <c r="H64" s="105" t="str">
        <f>IF(B64&gt;0,'Saisie CLASSEMENT'!O65," ")</f>
        <v xml:space="preserve"> </v>
      </c>
      <c r="I64" s="108" t="str">
        <f>IF(B64&gt;0,'Saisie CLASSEMENT'!P65," ")</f>
        <v/>
      </c>
    </row>
    <row r="65" spans="2:9" ht="15.75" customHeight="1" x14ac:dyDescent="0.2">
      <c r="B65" s="105" t="str">
        <f>IF('Saisie CLASSEMENT'!$C66&gt;0,'Saisie CLASSEMENT'!$B66," ")</f>
        <v xml:space="preserve"> </v>
      </c>
      <c r="C65" s="105">
        <f>IF(B65&gt;0,'Saisie CLASSEMENT'!C66," ")</f>
        <v>0</v>
      </c>
      <c r="D65" s="106" t="str">
        <f>IF(B65&gt;0,CONCATENATE('Saisie CLASSEMENT'!H66," ",'Saisie CLASSEMENT'!I66)," ")</f>
        <v xml:space="preserve">   </v>
      </c>
      <c r="E65" s="107" t="str">
        <f>IF(B65&gt;0,'Saisie CLASSEMENT'!J66)</f>
        <v xml:space="preserve"> </v>
      </c>
      <c r="F65" s="105" t="str">
        <f>IF(B65&gt;0,'Saisie CLASSEMENT'!M66," ")</f>
        <v xml:space="preserve"> </v>
      </c>
      <c r="G65" s="105" t="str">
        <f>IF(B65&gt;0,'Saisie CLASSEMENT'!N66," ")</f>
        <v xml:space="preserve"> </v>
      </c>
      <c r="H65" s="105" t="str">
        <f>IF(B65&gt;0,'Saisie CLASSEMENT'!O66," ")</f>
        <v xml:space="preserve"> </v>
      </c>
      <c r="I65" s="108" t="str">
        <f>IF(B65&gt;0,'Saisie CLASSEMENT'!P66," ")</f>
        <v/>
      </c>
    </row>
    <row r="66" spans="2:9" ht="15.75" customHeight="1" x14ac:dyDescent="0.2">
      <c r="B66" s="105" t="str">
        <f>IF('Saisie CLASSEMENT'!$C67&gt;0,'Saisie CLASSEMENT'!$B67," ")</f>
        <v xml:space="preserve"> </v>
      </c>
      <c r="C66" s="105">
        <f>IF(B66&gt;0,'Saisie CLASSEMENT'!C67," ")</f>
        <v>0</v>
      </c>
      <c r="D66" s="106" t="str">
        <f>IF(B66&gt;0,CONCATENATE('Saisie CLASSEMENT'!H67," ",'Saisie CLASSEMENT'!I67)," ")</f>
        <v xml:space="preserve">   </v>
      </c>
      <c r="E66" s="107" t="str">
        <f>IF(B66&gt;0,'Saisie CLASSEMENT'!J67)</f>
        <v xml:space="preserve"> </v>
      </c>
      <c r="F66" s="105" t="str">
        <f>IF(B66&gt;0,'Saisie CLASSEMENT'!M67," ")</f>
        <v xml:space="preserve"> </v>
      </c>
      <c r="G66" s="105" t="str">
        <f>IF(B66&gt;0,'Saisie CLASSEMENT'!N67," ")</f>
        <v xml:space="preserve"> </v>
      </c>
      <c r="H66" s="105" t="str">
        <f>IF(B66&gt;0,'Saisie CLASSEMENT'!O67," ")</f>
        <v xml:space="preserve"> </v>
      </c>
      <c r="I66" s="108" t="str">
        <f>IF(B66&gt;0,'Saisie CLASSEMENT'!P67," ")</f>
        <v/>
      </c>
    </row>
    <row r="67" spans="2:9" ht="15.75" customHeight="1" x14ac:dyDescent="0.2">
      <c r="B67" s="105" t="str">
        <f>IF('Saisie CLASSEMENT'!$C68&gt;0,'Saisie CLASSEMENT'!$B68," ")</f>
        <v xml:space="preserve"> </v>
      </c>
      <c r="C67" s="105">
        <f>IF(B67&gt;0,'Saisie CLASSEMENT'!C68," ")</f>
        <v>0</v>
      </c>
      <c r="D67" s="106" t="str">
        <f>IF(B67&gt;0,CONCATENATE('Saisie CLASSEMENT'!H68," ",'Saisie CLASSEMENT'!I68)," ")</f>
        <v xml:space="preserve">   </v>
      </c>
      <c r="E67" s="107" t="str">
        <f>IF(B67&gt;0,'Saisie CLASSEMENT'!J68)</f>
        <v xml:space="preserve"> </v>
      </c>
      <c r="F67" s="105" t="str">
        <f>IF(B67&gt;0,'Saisie CLASSEMENT'!M68," ")</f>
        <v xml:space="preserve"> </v>
      </c>
      <c r="G67" s="105" t="str">
        <f>IF(B67&gt;0,'Saisie CLASSEMENT'!N68," ")</f>
        <v xml:space="preserve"> </v>
      </c>
      <c r="H67" s="105" t="str">
        <f>IF(B67&gt;0,'Saisie CLASSEMENT'!O68," ")</f>
        <v xml:space="preserve"> </v>
      </c>
      <c r="I67" s="108" t="str">
        <f>IF(B67&gt;0,'Saisie CLASSEMENT'!P68," ")</f>
        <v/>
      </c>
    </row>
    <row r="68" spans="2:9" ht="15.75" customHeight="1" x14ac:dyDescent="0.2">
      <c r="B68" s="105" t="str">
        <f>IF('Saisie CLASSEMENT'!$C69&gt;0,'Saisie CLASSEMENT'!$B69," ")</f>
        <v xml:space="preserve"> </v>
      </c>
      <c r="C68" s="105">
        <f>IF(B68&gt;0,'Saisie CLASSEMENT'!C69," ")</f>
        <v>0</v>
      </c>
      <c r="D68" s="106" t="str">
        <f>IF(B68&gt;0,CONCATENATE('Saisie CLASSEMENT'!H69," ",'Saisie CLASSEMENT'!I69)," ")</f>
        <v xml:space="preserve">   </v>
      </c>
      <c r="E68" s="107" t="str">
        <f>IF(B68&gt;0,'Saisie CLASSEMENT'!J69)</f>
        <v xml:space="preserve"> </v>
      </c>
      <c r="F68" s="105" t="str">
        <f>IF(B68&gt;0,'Saisie CLASSEMENT'!M69," ")</f>
        <v xml:space="preserve"> </v>
      </c>
      <c r="G68" s="105" t="str">
        <f>IF(B68&gt;0,'Saisie CLASSEMENT'!N69," ")</f>
        <v xml:space="preserve"> </v>
      </c>
      <c r="H68" s="105" t="str">
        <f>IF(B68&gt;0,'Saisie CLASSEMENT'!O69," ")</f>
        <v xml:space="preserve"> </v>
      </c>
      <c r="I68" s="108" t="str">
        <f>IF(B68&gt;0,'Saisie CLASSEMENT'!P69," ")</f>
        <v/>
      </c>
    </row>
    <row r="69" spans="2:9" ht="15.75" customHeight="1" x14ac:dyDescent="0.2">
      <c r="B69" s="105" t="str">
        <f>IF('Saisie CLASSEMENT'!$C70&gt;0,'Saisie CLASSEMENT'!$B70," ")</f>
        <v xml:space="preserve"> </v>
      </c>
      <c r="C69" s="105">
        <f>IF(B69&gt;0,'Saisie CLASSEMENT'!C70," ")</f>
        <v>0</v>
      </c>
      <c r="D69" s="106" t="str">
        <f>IF(B69&gt;0,CONCATENATE('Saisie CLASSEMENT'!H70," ",'Saisie CLASSEMENT'!I70)," ")</f>
        <v xml:space="preserve">   </v>
      </c>
      <c r="E69" s="107" t="str">
        <f>IF(B69&gt;0,'Saisie CLASSEMENT'!J70)</f>
        <v xml:space="preserve"> </v>
      </c>
      <c r="F69" s="105" t="str">
        <f>IF(B69&gt;0,'Saisie CLASSEMENT'!M70," ")</f>
        <v xml:space="preserve"> </v>
      </c>
      <c r="G69" s="105" t="str">
        <f>IF(B69&gt;0,'Saisie CLASSEMENT'!N70," ")</f>
        <v xml:space="preserve"> </v>
      </c>
      <c r="H69" s="105" t="str">
        <f>IF(B69&gt;0,'Saisie CLASSEMENT'!O70," ")</f>
        <v xml:space="preserve"> </v>
      </c>
      <c r="I69" s="108" t="str">
        <f>IF(B69&gt;0,'Saisie CLASSEMENT'!P70," ")</f>
        <v/>
      </c>
    </row>
    <row r="70" spans="2:9" ht="15.75" customHeight="1" x14ac:dyDescent="0.2">
      <c r="B70" s="105" t="str">
        <f>IF('Saisie CLASSEMENT'!$C71&gt;0,'Saisie CLASSEMENT'!$B71," ")</f>
        <v xml:space="preserve"> </v>
      </c>
      <c r="C70" s="105">
        <f>IF(B70&gt;0,'Saisie CLASSEMENT'!C71," ")</f>
        <v>0</v>
      </c>
      <c r="D70" s="106" t="str">
        <f>IF(B70&gt;0,CONCATENATE('Saisie CLASSEMENT'!H71," ",'Saisie CLASSEMENT'!I71)," ")</f>
        <v xml:space="preserve">   </v>
      </c>
      <c r="E70" s="107" t="str">
        <f>IF(B70&gt;0,'Saisie CLASSEMENT'!J71)</f>
        <v xml:space="preserve"> </v>
      </c>
      <c r="F70" s="105" t="str">
        <f>IF(B70&gt;0,'Saisie CLASSEMENT'!M71," ")</f>
        <v xml:space="preserve"> </v>
      </c>
      <c r="G70" s="105" t="str">
        <f>IF(B70&gt;0,'Saisie CLASSEMENT'!N71," ")</f>
        <v xml:space="preserve"> </v>
      </c>
      <c r="H70" s="105" t="str">
        <f>IF(B70&gt;0,'Saisie CLASSEMENT'!O71," ")</f>
        <v xml:space="preserve"> </v>
      </c>
      <c r="I70" s="108" t="str">
        <f>IF(B70&gt;0,'Saisie CLASSEMENT'!P71," ")</f>
        <v/>
      </c>
    </row>
    <row r="71" spans="2:9" ht="15.75" customHeight="1" x14ac:dyDescent="0.2">
      <c r="B71" s="105" t="str">
        <f>IF('Saisie CLASSEMENT'!$C72&gt;0,'Saisie CLASSEMENT'!$B72," ")</f>
        <v xml:space="preserve"> </v>
      </c>
      <c r="C71" s="105">
        <f>IF(B71&gt;0,'Saisie CLASSEMENT'!C72," ")</f>
        <v>0</v>
      </c>
      <c r="D71" s="106" t="str">
        <f>IF(B71&gt;0,CONCATENATE('Saisie CLASSEMENT'!H72," ",'Saisie CLASSEMENT'!I72)," ")</f>
        <v xml:space="preserve">   </v>
      </c>
      <c r="E71" s="107" t="str">
        <f>IF(B71&gt;0,'Saisie CLASSEMENT'!J72)</f>
        <v xml:space="preserve"> </v>
      </c>
      <c r="F71" s="105" t="str">
        <f>IF(B71&gt;0,'Saisie CLASSEMENT'!M72," ")</f>
        <v xml:space="preserve"> </v>
      </c>
      <c r="G71" s="105" t="str">
        <f>IF(B71&gt;0,'Saisie CLASSEMENT'!N72," ")</f>
        <v xml:space="preserve"> </v>
      </c>
      <c r="H71" s="105" t="str">
        <f>IF(B71&gt;0,'Saisie CLASSEMENT'!O72," ")</f>
        <v xml:space="preserve"> </v>
      </c>
      <c r="I71" s="108" t="str">
        <f>IF(B71&gt;0,'Saisie CLASSEMENT'!P72," ")</f>
        <v/>
      </c>
    </row>
    <row r="72" spans="2:9" ht="15.75" customHeight="1" x14ac:dyDescent="0.2">
      <c r="B72" s="105" t="str">
        <f>IF('Saisie CLASSEMENT'!$C73&gt;0,'Saisie CLASSEMENT'!$B73," ")</f>
        <v xml:space="preserve"> </v>
      </c>
      <c r="C72" s="105">
        <f>IF(B72&gt;0,'Saisie CLASSEMENT'!C73," ")</f>
        <v>0</v>
      </c>
      <c r="D72" s="106" t="str">
        <f>IF(B72&gt;0,CONCATENATE('Saisie CLASSEMENT'!H73," ",'Saisie CLASSEMENT'!I73)," ")</f>
        <v xml:space="preserve">   </v>
      </c>
      <c r="E72" s="107" t="str">
        <f>IF(B72&gt;0,'Saisie CLASSEMENT'!J73)</f>
        <v xml:space="preserve"> </v>
      </c>
      <c r="F72" s="105" t="str">
        <f>IF(B72&gt;0,'Saisie CLASSEMENT'!M73," ")</f>
        <v xml:space="preserve"> </v>
      </c>
      <c r="G72" s="105" t="str">
        <f>IF(B72&gt;0,'Saisie CLASSEMENT'!N73," ")</f>
        <v xml:space="preserve"> </v>
      </c>
      <c r="H72" s="105" t="str">
        <f>IF(B72&gt;0,'Saisie CLASSEMENT'!O73," ")</f>
        <v xml:space="preserve"> </v>
      </c>
      <c r="I72" s="108" t="str">
        <f>IF(B72&gt;0,'Saisie CLASSEMENT'!P73," ")</f>
        <v/>
      </c>
    </row>
    <row r="73" spans="2:9" ht="15.75" customHeight="1" x14ac:dyDescent="0.2">
      <c r="B73" s="105" t="str">
        <f>IF('Saisie CLASSEMENT'!$C74&gt;0,'Saisie CLASSEMENT'!$B74," ")</f>
        <v xml:space="preserve"> </v>
      </c>
      <c r="C73" s="105">
        <f>IF(B73&gt;0,'Saisie CLASSEMENT'!C74," ")</f>
        <v>0</v>
      </c>
      <c r="D73" s="106" t="str">
        <f>IF(B73&gt;0,CONCATENATE('Saisie CLASSEMENT'!H74," ",'Saisie CLASSEMENT'!I74)," ")</f>
        <v xml:space="preserve">   </v>
      </c>
      <c r="E73" s="107" t="str">
        <f>IF(B73&gt;0,'Saisie CLASSEMENT'!J74)</f>
        <v xml:space="preserve"> </v>
      </c>
      <c r="F73" s="105" t="str">
        <f>IF(B73&gt;0,'Saisie CLASSEMENT'!M74," ")</f>
        <v xml:space="preserve"> </v>
      </c>
      <c r="G73" s="105" t="str">
        <f>IF(B73&gt;0,'Saisie CLASSEMENT'!N74," ")</f>
        <v xml:space="preserve"> </v>
      </c>
      <c r="H73" s="105" t="str">
        <f>IF(B73&gt;0,'Saisie CLASSEMENT'!O74," ")</f>
        <v xml:space="preserve"> </v>
      </c>
      <c r="I73" s="108" t="str">
        <f>IF(B73&gt;0,'Saisie CLASSEMENT'!P74," ")</f>
        <v/>
      </c>
    </row>
    <row r="74" spans="2:9" ht="15.75" customHeight="1" x14ac:dyDescent="0.2">
      <c r="B74" s="105" t="str">
        <f>IF('Saisie CLASSEMENT'!$C75&gt;0,'Saisie CLASSEMENT'!$B75," ")</f>
        <v xml:space="preserve"> </v>
      </c>
      <c r="C74" s="105">
        <f>IF(B74&gt;0,'Saisie CLASSEMENT'!C75," ")</f>
        <v>0</v>
      </c>
      <c r="D74" s="106" t="str">
        <f>IF(B74&gt;0,CONCATENATE('Saisie CLASSEMENT'!H75," ",'Saisie CLASSEMENT'!I75)," ")</f>
        <v xml:space="preserve">   </v>
      </c>
      <c r="E74" s="107" t="str">
        <f>IF(B74&gt;0,'Saisie CLASSEMENT'!J75)</f>
        <v xml:space="preserve"> </v>
      </c>
      <c r="F74" s="105" t="str">
        <f>IF(B74&gt;0,'Saisie CLASSEMENT'!M75," ")</f>
        <v xml:space="preserve"> </v>
      </c>
      <c r="G74" s="105" t="str">
        <f>IF(B74&gt;0,'Saisie CLASSEMENT'!N75," ")</f>
        <v xml:space="preserve"> </v>
      </c>
      <c r="H74" s="105" t="str">
        <f>IF(B74&gt;0,'Saisie CLASSEMENT'!O75," ")</f>
        <v xml:space="preserve"> </v>
      </c>
      <c r="I74" s="108" t="str">
        <f>IF(B74&gt;0,'Saisie CLASSEMENT'!P75," ")</f>
        <v/>
      </c>
    </row>
    <row r="75" spans="2:9" ht="15.75" customHeight="1" x14ac:dyDescent="0.2">
      <c r="B75" s="105" t="str">
        <f>IF('Saisie CLASSEMENT'!$C76&gt;0,'Saisie CLASSEMENT'!$B76," ")</f>
        <v xml:space="preserve"> </v>
      </c>
      <c r="C75" s="105">
        <f>IF(B75&gt;0,'Saisie CLASSEMENT'!C76," ")</f>
        <v>0</v>
      </c>
      <c r="D75" s="106" t="str">
        <f>IF(B75&gt;0,CONCATENATE('Saisie CLASSEMENT'!H76," ",'Saisie CLASSEMENT'!I76)," ")</f>
        <v xml:space="preserve">   </v>
      </c>
      <c r="E75" s="107" t="str">
        <f>IF(B75&gt;0,'Saisie CLASSEMENT'!J76)</f>
        <v xml:space="preserve"> </v>
      </c>
      <c r="F75" s="105" t="str">
        <f>IF(B75&gt;0,'Saisie CLASSEMENT'!M76," ")</f>
        <v xml:space="preserve"> </v>
      </c>
      <c r="G75" s="105" t="str">
        <f>IF(B75&gt;0,'Saisie CLASSEMENT'!N76," ")</f>
        <v xml:space="preserve"> </v>
      </c>
      <c r="H75" s="105" t="str">
        <f>IF(B75&gt;0,'Saisie CLASSEMENT'!O76," ")</f>
        <v xml:space="preserve"> </v>
      </c>
      <c r="I75" s="108" t="str">
        <f>IF(B75&gt;0,'Saisie CLASSEMENT'!P76," ")</f>
        <v/>
      </c>
    </row>
    <row r="76" spans="2:9" ht="15.75" customHeight="1" x14ac:dyDescent="0.2">
      <c r="B76" s="105" t="str">
        <f>IF('Saisie CLASSEMENT'!$C77&gt;0,'Saisie CLASSEMENT'!$B77," ")</f>
        <v xml:space="preserve"> </v>
      </c>
      <c r="C76" s="105">
        <f>IF(B76&gt;0,'Saisie CLASSEMENT'!C77," ")</f>
        <v>0</v>
      </c>
      <c r="D76" s="106" t="str">
        <f>IF(B76&gt;0,CONCATENATE('Saisie CLASSEMENT'!H77," ",'Saisie CLASSEMENT'!I77)," ")</f>
        <v xml:space="preserve">   </v>
      </c>
      <c r="E76" s="107" t="str">
        <f>IF(B76&gt;0,'Saisie CLASSEMENT'!J77)</f>
        <v xml:space="preserve"> </v>
      </c>
      <c r="F76" s="105" t="str">
        <f>IF(B76&gt;0,'Saisie CLASSEMENT'!M77," ")</f>
        <v xml:space="preserve"> </v>
      </c>
      <c r="G76" s="105" t="str">
        <f>IF(B76&gt;0,'Saisie CLASSEMENT'!N77," ")</f>
        <v xml:space="preserve"> </v>
      </c>
      <c r="H76" s="105" t="str">
        <f>IF(B76&gt;0,'Saisie CLASSEMENT'!O77," ")</f>
        <v xml:space="preserve"> </v>
      </c>
      <c r="I76" s="108" t="str">
        <f>IF(B76&gt;0,'Saisie CLASSEMENT'!P77," ")</f>
        <v/>
      </c>
    </row>
    <row r="77" spans="2:9" ht="15.75" customHeight="1" x14ac:dyDescent="0.2">
      <c r="B77" s="105" t="str">
        <f>IF('Saisie CLASSEMENT'!$C78&gt;0,'Saisie CLASSEMENT'!$B78," ")</f>
        <v xml:space="preserve"> </v>
      </c>
      <c r="C77" s="105">
        <f>IF(B77&gt;0,'Saisie CLASSEMENT'!C78," ")</f>
        <v>0</v>
      </c>
      <c r="D77" s="106" t="str">
        <f>IF(B77&gt;0,CONCATENATE('Saisie CLASSEMENT'!H78," ",'Saisie CLASSEMENT'!I78)," ")</f>
        <v xml:space="preserve">   </v>
      </c>
      <c r="E77" s="107" t="str">
        <f>IF(B77&gt;0,'Saisie CLASSEMENT'!J78)</f>
        <v xml:space="preserve"> </v>
      </c>
      <c r="F77" s="105" t="str">
        <f>IF(B77&gt;0,'Saisie CLASSEMENT'!M78," ")</f>
        <v xml:space="preserve"> </v>
      </c>
      <c r="G77" s="105" t="str">
        <f>IF(B77&gt;0,'Saisie CLASSEMENT'!N78," ")</f>
        <v xml:space="preserve"> </v>
      </c>
      <c r="H77" s="105" t="str">
        <f>IF(B77&gt;0,'Saisie CLASSEMENT'!O78," ")</f>
        <v xml:space="preserve"> </v>
      </c>
      <c r="I77" s="108" t="str">
        <f>IF(B77&gt;0,'Saisie CLASSEMENT'!P78," ")</f>
        <v/>
      </c>
    </row>
    <row r="78" spans="2:9" ht="15.75" customHeight="1" x14ac:dyDescent="0.2">
      <c r="B78" s="105" t="str">
        <f>IF('Saisie CLASSEMENT'!$C79&gt;0,'Saisie CLASSEMENT'!$B79," ")</f>
        <v xml:space="preserve"> </v>
      </c>
      <c r="C78" s="105">
        <f>IF(B78&gt;0,'Saisie CLASSEMENT'!C79," ")</f>
        <v>0</v>
      </c>
      <c r="D78" s="106" t="str">
        <f>IF(B78&gt;0,CONCATENATE('Saisie CLASSEMENT'!H79," ",'Saisie CLASSEMENT'!I79)," ")</f>
        <v xml:space="preserve">   </v>
      </c>
      <c r="E78" s="107" t="str">
        <f>IF(B78&gt;0,'Saisie CLASSEMENT'!J79)</f>
        <v xml:space="preserve"> </v>
      </c>
      <c r="F78" s="105" t="str">
        <f>IF(B78&gt;0,'Saisie CLASSEMENT'!M79," ")</f>
        <v xml:space="preserve"> </v>
      </c>
      <c r="G78" s="105" t="str">
        <f>IF(B78&gt;0,'Saisie CLASSEMENT'!N79," ")</f>
        <v xml:space="preserve"> </v>
      </c>
      <c r="H78" s="105" t="str">
        <f>IF(B78&gt;0,'Saisie CLASSEMENT'!O79," ")</f>
        <v xml:space="preserve"> </v>
      </c>
      <c r="I78" s="108" t="str">
        <f>IF(B78&gt;0,'Saisie CLASSEMENT'!P79," ")</f>
        <v/>
      </c>
    </row>
    <row r="79" spans="2:9" ht="15.75" customHeight="1" x14ac:dyDescent="0.2">
      <c r="B79" s="105" t="str">
        <f>IF('Saisie CLASSEMENT'!$C80&gt;0,'Saisie CLASSEMENT'!$B80," ")</f>
        <v xml:space="preserve"> </v>
      </c>
      <c r="C79" s="105">
        <f>IF(B79&gt;0,'Saisie CLASSEMENT'!C80," ")</f>
        <v>0</v>
      </c>
      <c r="D79" s="106" t="str">
        <f>IF(B79&gt;0,CONCATENATE('Saisie CLASSEMENT'!H80," ",'Saisie CLASSEMENT'!I80)," ")</f>
        <v xml:space="preserve">   </v>
      </c>
      <c r="E79" s="107" t="str">
        <f>IF(B79&gt;0,'Saisie CLASSEMENT'!J80)</f>
        <v xml:space="preserve"> </v>
      </c>
      <c r="F79" s="105" t="str">
        <f>IF(B79&gt;0,'Saisie CLASSEMENT'!M80," ")</f>
        <v xml:space="preserve"> </v>
      </c>
      <c r="G79" s="105" t="str">
        <f>IF(B79&gt;0,'Saisie CLASSEMENT'!N80," ")</f>
        <v xml:space="preserve"> </v>
      </c>
      <c r="H79" s="105" t="str">
        <f>IF(B79&gt;0,'Saisie CLASSEMENT'!O80," ")</f>
        <v xml:space="preserve"> </v>
      </c>
      <c r="I79" s="108" t="str">
        <f>IF(B79&gt;0,'Saisie CLASSEMENT'!P80," ")</f>
        <v/>
      </c>
    </row>
    <row r="80" spans="2:9" ht="15.75" customHeight="1" x14ac:dyDescent="0.2">
      <c r="B80" s="105" t="str">
        <f>IF('Saisie CLASSEMENT'!$C81&gt;0,'Saisie CLASSEMENT'!$B81," ")</f>
        <v xml:space="preserve"> </v>
      </c>
      <c r="C80" s="105">
        <f>IF(B80&gt;0,'Saisie CLASSEMENT'!C81," ")</f>
        <v>0</v>
      </c>
      <c r="D80" s="106" t="str">
        <f>IF(B80&gt;0,CONCATENATE('Saisie CLASSEMENT'!H81," ",'Saisie CLASSEMENT'!I81)," ")</f>
        <v xml:space="preserve">   </v>
      </c>
      <c r="E80" s="107" t="str">
        <f>IF(B80&gt;0,'Saisie CLASSEMENT'!J81)</f>
        <v xml:space="preserve"> </v>
      </c>
      <c r="F80" s="105" t="str">
        <f>IF(B80&gt;0,'Saisie CLASSEMENT'!M81," ")</f>
        <v xml:space="preserve"> </v>
      </c>
      <c r="G80" s="105" t="str">
        <f>IF(B80&gt;0,'Saisie CLASSEMENT'!N81," ")</f>
        <v xml:space="preserve"> </v>
      </c>
      <c r="H80" s="105" t="str">
        <f>IF(B80&gt;0,'Saisie CLASSEMENT'!O81," ")</f>
        <v xml:space="preserve"> </v>
      </c>
      <c r="I80" s="108" t="str">
        <f>IF(B80&gt;0,'Saisie CLASSEMENT'!P81," ")</f>
        <v/>
      </c>
    </row>
    <row r="81" spans="2:9" ht="15.75" customHeight="1" x14ac:dyDescent="0.2">
      <c r="B81" s="105" t="str">
        <f>IF('Saisie CLASSEMENT'!$C82&gt;0,'Saisie CLASSEMENT'!$B82," ")</f>
        <v xml:space="preserve"> </v>
      </c>
      <c r="C81" s="105">
        <f>IF(B81&gt;0,'Saisie CLASSEMENT'!C82," ")</f>
        <v>0</v>
      </c>
      <c r="D81" s="106" t="str">
        <f>IF(B81&gt;0,CONCATENATE('Saisie CLASSEMENT'!H82," ",'Saisie CLASSEMENT'!I82)," ")</f>
        <v xml:space="preserve">   </v>
      </c>
      <c r="E81" s="107" t="str">
        <f>IF(B81&gt;0,'Saisie CLASSEMENT'!J82)</f>
        <v xml:space="preserve"> </v>
      </c>
      <c r="F81" s="105" t="str">
        <f>IF(B81&gt;0,'Saisie CLASSEMENT'!M82," ")</f>
        <v xml:space="preserve"> </v>
      </c>
      <c r="G81" s="105" t="str">
        <f>IF(B81&gt;0,'Saisie CLASSEMENT'!N82," ")</f>
        <v xml:space="preserve"> </v>
      </c>
      <c r="H81" s="105" t="str">
        <f>IF(B81&gt;0,'Saisie CLASSEMENT'!O82," ")</f>
        <v xml:space="preserve"> </v>
      </c>
      <c r="I81" s="108" t="str">
        <f>IF(B81&gt;0,'Saisie CLASSEMENT'!P82," ")</f>
        <v/>
      </c>
    </row>
    <row r="82" spans="2:9" ht="15.75" customHeight="1" x14ac:dyDescent="0.2">
      <c r="B82" s="105" t="str">
        <f>IF('Saisie CLASSEMENT'!$C83&gt;0,'Saisie CLASSEMENT'!$B83," ")</f>
        <v xml:space="preserve"> </v>
      </c>
      <c r="C82" s="105">
        <f>IF(B82&gt;0,'Saisie CLASSEMENT'!C83," ")</f>
        <v>0</v>
      </c>
      <c r="D82" s="106" t="str">
        <f>IF(B82&gt;0,CONCATENATE('Saisie CLASSEMENT'!H83," ",'Saisie CLASSEMENT'!I83)," ")</f>
        <v xml:space="preserve">   </v>
      </c>
      <c r="E82" s="107" t="str">
        <f>IF(B82&gt;0,'Saisie CLASSEMENT'!J83)</f>
        <v xml:space="preserve"> </v>
      </c>
      <c r="F82" s="105" t="str">
        <f>IF(B82&gt;0,'Saisie CLASSEMENT'!M83," ")</f>
        <v xml:space="preserve"> </v>
      </c>
      <c r="G82" s="105" t="str">
        <f>IF(B82&gt;0,'Saisie CLASSEMENT'!N83," ")</f>
        <v xml:space="preserve"> </v>
      </c>
      <c r="H82" s="105" t="str">
        <f>IF(B82&gt;0,'Saisie CLASSEMENT'!O83," ")</f>
        <v xml:space="preserve"> </v>
      </c>
      <c r="I82" s="108" t="str">
        <f>IF(B82&gt;0,'Saisie CLASSEMENT'!P83," ")</f>
        <v/>
      </c>
    </row>
    <row r="83" spans="2:9" ht="15.75" customHeight="1" x14ac:dyDescent="0.2">
      <c r="B83" s="105" t="str">
        <f>IF('Saisie CLASSEMENT'!$C84&gt;0,'Saisie CLASSEMENT'!$B84," ")</f>
        <v xml:space="preserve"> </v>
      </c>
      <c r="C83" s="105">
        <f>IF(B83&gt;0,'Saisie CLASSEMENT'!C84," ")</f>
        <v>0</v>
      </c>
      <c r="D83" s="106" t="str">
        <f>IF(B83&gt;0,CONCATENATE('Saisie CLASSEMENT'!H84," ",'Saisie CLASSEMENT'!I84)," ")</f>
        <v xml:space="preserve">   </v>
      </c>
      <c r="E83" s="107" t="str">
        <f>IF(B83&gt;0,'Saisie CLASSEMENT'!J84)</f>
        <v xml:space="preserve"> </v>
      </c>
      <c r="F83" s="105" t="str">
        <f>IF(B83&gt;0,'Saisie CLASSEMENT'!M84," ")</f>
        <v xml:space="preserve"> </v>
      </c>
      <c r="G83" s="105" t="str">
        <f>IF(B83&gt;0,'Saisie CLASSEMENT'!N84," ")</f>
        <v xml:space="preserve"> </v>
      </c>
      <c r="H83" s="105" t="str">
        <f>IF(B83&gt;0,'Saisie CLASSEMENT'!O84," ")</f>
        <v xml:space="preserve"> </v>
      </c>
      <c r="I83" s="108" t="str">
        <f>IF(B83&gt;0,'Saisie CLASSEMENT'!P84," ")</f>
        <v/>
      </c>
    </row>
    <row r="84" spans="2:9" ht="15.75" customHeight="1" x14ac:dyDescent="0.2">
      <c r="B84" s="105" t="str">
        <f>IF('Saisie CLASSEMENT'!$C85&gt;0,'Saisie CLASSEMENT'!$B85," ")</f>
        <v xml:space="preserve"> </v>
      </c>
      <c r="C84" s="105">
        <f>IF(B84&gt;0,'Saisie CLASSEMENT'!C85," ")</f>
        <v>0</v>
      </c>
      <c r="D84" s="106" t="str">
        <f>IF(B84&gt;0,CONCATENATE('Saisie CLASSEMENT'!H85," ",'Saisie CLASSEMENT'!I85)," ")</f>
        <v xml:space="preserve">   </v>
      </c>
      <c r="E84" s="107" t="str">
        <f>IF(B84&gt;0,'Saisie CLASSEMENT'!J85)</f>
        <v xml:space="preserve"> </v>
      </c>
      <c r="F84" s="105" t="str">
        <f>IF(B84&gt;0,'Saisie CLASSEMENT'!M85," ")</f>
        <v xml:space="preserve"> </v>
      </c>
      <c r="G84" s="105" t="str">
        <f>IF(B84&gt;0,'Saisie CLASSEMENT'!N85," ")</f>
        <v xml:space="preserve"> </v>
      </c>
      <c r="H84" s="105" t="str">
        <f>IF(B84&gt;0,'Saisie CLASSEMENT'!O85," ")</f>
        <v xml:space="preserve"> </v>
      </c>
      <c r="I84" s="108" t="str">
        <f>IF(B84&gt;0,'Saisie CLASSEMENT'!P85," ")</f>
        <v/>
      </c>
    </row>
    <row r="85" spans="2:9" ht="15.75" customHeight="1" x14ac:dyDescent="0.2">
      <c r="B85" s="105" t="str">
        <f>IF('Saisie CLASSEMENT'!$C86&gt;0,'Saisie CLASSEMENT'!$B86," ")</f>
        <v xml:space="preserve"> </v>
      </c>
      <c r="C85" s="105">
        <f>IF(B85&gt;0,'Saisie CLASSEMENT'!C86," ")</f>
        <v>0</v>
      </c>
      <c r="D85" s="106" t="str">
        <f>IF(B85&gt;0,CONCATENATE('Saisie CLASSEMENT'!H86," ",'Saisie CLASSEMENT'!I86)," ")</f>
        <v xml:space="preserve">   </v>
      </c>
      <c r="E85" s="107" t="str">
        <f>IF(B85&gt;0,'Saisie CLASSEMENT'!J86)</f>
        <v xml:space="preserve"> </v>
      </c>
      <c r="F85" s="105" t="str">
        <f>IF(B85&gt;0,'Saisie CLASSEMENT'!M86," ")</f>
        <v xml:space="preserve"> </v>
      </c>
      <c r="G85" s="105" t="str">
        <f>IF(B85&gt;0,'Saisie CLASSEMENT'!N86," ")</f>
        <v xml:space="preserve"> </v>
      </c>
      <c r="H85" s="105" t="str">
        <f>IF(B85&gt;0,'Saisie CLASSEMENT'!O86," ")</f>
        <v xml:space="preserve"> </v>
      </c>
      <c r="I85" s="108" t="str">
        <f>IF(B85&gt;0,'Saisie CLASSEMENT'!P86," ")</f>
        <v/>
      </c>
    </row>
    <row r="86" spans="2:9" ht="15.75" customHeight="1" x14ac:dyDescent="0.2">
      <c r="B86" s="105" t="str">
        <f>IF('Saisie CLASSEMENT'!$C87&gt;0,'Saisie CLASSEMENT'!$B87," ")</f>
        <v xml:space="preserve"> </v>
      </c>
      <c r="C86" s="105">
        <f>IF(B86&gt;0,'Saisie CLASSEMENT'!C87," ")</f>
        <v>0</v>
      </c>
      <c r="D86" s="106" t="str">
        <f>IF(B86&gt;0,CONCATENATE('Saisie CLASSEMENT'!H87," ",'Saisie CLASSEMENT'!I87)," ")</f>
        <v xml:space="preserve">   </v>
      </c>
      <c r="E86" s="107" t="str">
        <f>IF(B86&gt;0,'Saisie CLASSEMENT'!J87)</f>
        <v xml:space="preserve"> </v>
      </c>
      <c r="F86" s="105" t="str">
        <f>IF(B86&gt;0,'Saisie CLASSEMENT'!M87," ")</f>
        <v xml:space="preserve"> </v>
      </c>
      <c r="G86" s="105" t="str">
        <f>IF(B86&gt;0,'Saisie CLASSEMENT'!N87," ")</f>
        <v xml:space="preserve"> </v>
      </c>
      <c r="H86" s="105" t="str">
        <f>IF(B86&gt;0,'Saisie CLASSEMENT'!O87," ")</f>
        <v xml:space="preserve"> </v>
      </c>
      <c r="I86" s="108" t="str">
        <f>IF(B86&gt;0,'Saisie CLASSEMENT'!P87," ")</f>
        <v/>
      </c>
    </row>
    <row r="87" spans="2:9" ht="15.75" customHeight="1" x14ac:dyDescent="0.2">
      <c r="B87" s="105" t="str">
        <f>IF('Saisie CLASSEMENT'!$C88&gt;0,'Saisie CLASSEMENT'!$B88," ")</f>
        <v xml:space="preserve"> </v>
      </c>
      <c r="C87" s="105">
        <f>IF(B87&gt;0,'Saisie CLASSEMENT'!C88," ")</f>
        <v>0</v>
      </c>
      <c r="D87" s="106" t="str">
        <f>IF(B87&gt;0,CONCATENATE('Saisie CLASSEMENT'!H88," ",'Saisie CLASSEMENT'!I88)," ")</f>
        <v xml:space="preserve">   </v>
      </c>
      <c r="E87" s="107" t="str">
        <f>IF(B87&gt;0,'Saisie CLASSEMENT'!J88)</f>
        <v xml:space="preserve"> </v>
      </c>
      <c r="F87" s="105" t="str">
        <f>IF(B87&gt;0,'Saisie CLASSEMENT'!M88," ")</f>
        <v xml:space="preserve"> </v>
      </c>
      <c r="G87" s="105" t="str">
        <f>IF(B87&gt;0,'Saisie CLASSEMENT'!N88," ")</f>
        <v xml:space="preserve"> </v>
      </c>
      <c r="H87" s="105" t="str">
        <f>IF(B87&gt;0,'Saisie CLASSEMENT'!O88," ")</f>
        <v xml:space="preserve"> </v>
      </c>
      <c r="I87" s="108" t="str">
        <f>IF(B87&gt;0,'Saisie CLASSEMENT'!P88," ")</f>
        <v/>
      </c>
    </row>
    <row r="88" spans="2:9" ht="15.75" customHeight="1" x14ac:dyDescent="0.2">
      <c r="B88" s="105" t="str">
        <f>IF('Saisie CLASSEMENT'!$C89&gt;0,'Saisie CLASSEMENT'!$B89," ")</f>
        <v xml:space="preserve"> </v>
      </c>
      <c r="C88" s="105">
        <f>IF(B88&gt;0,'Saisie CLASSEMENT'!C89," ")</f>
        <v>0</v>
      </c>
      <c r="D88" s="106" t="str">
        <f>IF(B88&gt;0,CONCATENATE('Saisie CLASSEMENT'!H89," ",'Saisie CLASSEMENT'!I89)," ")</f>
        <v xml:space="preserve">   </v>
      </c>
      <c r="E88" s="107" t="str">
        <f>IF(B88&gt;0,'Saisie CLASSEMENT'!J89)</f>
        <v xml:space="preserve"> </v>
      </c>
      <c r="F88" s="105" t="str">
        <f>IF(B88&gt;0,'Saisie CLASSEMENT'!M89," ")</f>
        <v xml:space="preserve"> </v>
      </c>
      <c r="G88" s="105" t="str">
        <f>IF(B88&gt;0,'Saisie CLASSEMENT'!N89," ")</f>
        <v xml:space="preserve"> </v>
      </c>
      <c r="H88" s="105" t="str">
        <f>IF(B88&gt;0,'Saisie CLASSEMENT'!O89," ")</f>
        <v xml:space="preserve"> </v>
      </c>
      <c r="I88" s="108" t="str">
        <f>IF(B88&gt;0,'Saisie CLASSEMENT'!P89," ")</f>
        <v/>
      </c>
    </row>
    <row r="89" spans="2:9" ht="15.75" customHeight="1" x14ac:dyDescent="0.2">
      <c r="B89" s="105" t="str">
        <f>IF('Saisie CLASSEMENT'!$C90&gt;0,'Saisie CLASSEMENT'!$B90," ")</f>
        <v xml:space="preserve"> </v>
      </c>
      <c r="C89" s="105">
        <f>IF(B89&gt;0,'Saisie CLASSEMENT'!C90," ")</f>
        <v>0</v>
      </c>
      <c r="D89" s="106" t="str">
        <f>IF(B89&gt;0,CONCATENATE('Saisie CLASSEMENT'!H90," ",'Saisie CLASSEMENT'!I90)," ")</f>
        <v xml:space="preserve">   </v>
      </c>
      <c r="E89" s="107" t="str">
        <f>IF(B89&gt;0,'Saisie CLASSEMENT'!J90)</f>
        <v xml:space="preserve"> </v>
      </c>
      <c r="F89" s="105" t="str">
        <f>IF(B89&gt;0,'Saisie CLASSEMENT'!M90," ")</f>
        <v xml:space="preserve"> </v>
      </c>
      <c r="G89" s="105" t="str">
        <f>IF(B89&gt;0,'Saisie CLASSEMENT'!N90," ")</f>
        <v xml:space="preserve"> </v>
      </c>
      <c r="H89" s="105" t="str">
        <f>IF(B89&gt;0,'Saisie CLASSEMENT'!O90," ")</f>
        <v xml:space="preserve"> </v>
      </c>
      <c r="I89" s="108" t="str">
        <f>IF(B89&gt;0,'Saisie CLASSEMENT'!P90," ")</f>
        <v/>
      </c>
    </row>
    <row r="90" spans="2:9" ht="15.75" customHeight="1" x14ac:dyDescent="0.2">
      <c r="B90" s="105" t="str">
        <f>IF('Saisie CLASSEMENT'!$C91&gt;0,'Saisie CLASSEMENT'!$B91," ")</f>
        <v xml:space="preserve"> </v>
      </c>
      <c r="C90" s="105">
        <f>IF(B90&gt;0,'Saisie CLASSEMENT'!C91," ")</f>
        <v>0</v>
      </c>
      <c r="D90" s="106" t="str">
        <f>IF(B90&gt;0,CONCATENATE('Saisie CLASSEMENT'!H91," ",'Saisie CLASSEMENT'!I91)," ")</f>
        <v xml:space="preserve">   </v>
      </c>
      <c r="E90" s="107" t="str">
        <f>IF(B90&gt;0,'Saisie CLASSEMENT'!J91)</f>
        <v xml:space="preserve"> </v>
      </c>
      <c r="F90" s="105" t="str">
        <f>IF(B90&gt;0,'Saisie CLASSEMENT'!M91," ")</f>
        <v xml:space="preserve"> </v>
      </c>
      <c r="G90" s="105" t="str">
        <f>IF(B90&gt;0,'Saisie CLASSEMENT'!N91," ")</f>
        <v xml:space="preserve"> </v>
      </c>
      <c r="H90" s="105" t="str">
        <f>IF(B90&gt;0,'Saisie CLASSEMENT'!O91," ")</f>
        <v xml:space="preserve"> </v>
      </c>
      <c r="I90" s="108" t="str">
        <f>IF(B90&gt;0,'Saisie CLASSEMENT'!P91," ")</f>
        <v/>
      </c>
    </row>
    <row r="91" spans="2:9" ht="15.75" customHeight="1" x14ac:dyDescent="0.2">
      <c r="B91" s="105" t="str">
        <f>IF('Saisie CLASSEMENT'!$C92&gt;0,'Saisie CLASSEMENT'!$B92," ")</f>
        <v xml:space="preserve"> </v>
      </c>
      <c r="C91" s="105">
        <f>IF(B91&gt;0,'Saisie CLASSEMENT'!C92," ")</f>
        <v>0</v>
      </c>
      <c r="D91" s="106" t="str">
        <f>IF(B91&gt;0,CONCATENATE('Saisie CLASSEMENT'!H92," ",'Saisie CLASSEMENT'!I92)," ")</f>
        <v xml:space="preserve">   </v>
      </c>
      <c r="E91" s="107" t="str">
        <f>IF(B91&gt;0,'Saisie CLASSEMENT'!J92)</f>
        <v xml:space="preserve"> </v>
      </c>
      <c r="F91" s="105" t="str">
        <f>IF(B91&gt;0,'Saisie CLASSEMENT'!M92," ")</f>
        <v xml:space="preserve"> </v>
      </c>
      <c r="G91" s="105" t="str">
        <f>IF(B91&gt;0,'Saisie CLASSEMENT'!N92," ")</f>
        <v xml:space="preserve"> </v>
      </c>
      <c r="H91" s="105" t="str">
        <f>IF(B91&gt;0,'Saisie CLASSEMENT'!O92," ")</f>
        <v xml:space="preserve"> </v>
      </c>
      <c r="I91" s="108" t="str">
        <f>IF(B91&gt;0,'Saisie CLASSEMENT'!P92," ")</f>
        <v/>
      </c>
    </row>
    <row r="92" spans="2:9" ht="15.75" customHeight="1" x14ac:dyDescent="0.2">
      <c r="B92" s="105" t="str">
        <f>IF('Saisie CLASSEMENT'!$C93&gt;0,'Saisie CLASSEMENT'!$B93," ")</f>
        <v xml:space="preserve"> </v>
      </c>
      <c r="C92" s="105">
        <f>IF(B92&gt;0,'Saisie CLASSEMENT'!C93," ")</f>
        <v>0</v>
      </c>
      <c r="D92" s="106" t="str">
        <f>IF(B92&gt;0,CONCATENATE('Saisie CLASSEMENT'!H93," ",'Saisie CLASSEMENT'!I93)," ")</f>
        <v xml:space="preserve">   </v>
      </c>
      <c r="E92" s="107" t="str">
        <f>IF(B92&gt;0,'Saisie CLASSEMENT'!J93)</f>
        <v xml:space="preserve"> </v>
      </c>
      <c r="F92" s="105" t="str">
        <f>IF(B92&gt;0,'Saisie CLASSEMENT'!M93," ")</f>
        <v xml:space="preserve"> </v>
      </c>
      <c r="G92" s="105" t="str">
        <f>IF(B92&gt;0,'Saisie CLASSEMENT'!N93," ")</f>
        <v xml:space="preserve"> </v>
      </c>
      <c r="H92" s="105" t="str">
        <f>IF(B92&gt;0,'Saisie CLASSEMENT'!O93," ")</f>
        <v xml:space="preserve"> </v>
      </c>
      <c r="I92" s="108" t="str">
        <f>IF(B92&gt;0,'Saisie CLASSEMENT'!P93," ")</f>
        <v/>
      </c>
    </row>
    <row r="93" spans="2:9" ht="15.75" customHeight="1" x14ac:dyDescent="0.2">
      <c r="B93" s="105" t="str">
        <f>IF('Saisie CLASSEMENT'!$C94&gt;0,'Saisie CLASSEMENT'!$B94," ")</f>
        <v xml:space="preserve"> </v>
      </c>
      <c r="C93" s="105">
        <f>IF(B93&gt;0,'Saisie CLASSEMENT'!C94," ")</f>
        <v>0</v>
      </c>
      <c r="D93" s="106" t="str">
        <f>IF(B93&gt;0,CONCATENATE('Saisie CLASSEMENT'!H94," ",'Saisie CLASSEMENT'!I94)," ")</f>
        <v xml:space="preserve">   </v>
      </c>
      <c r="E93" s="107" t="str">
        <f>IF(B93&gt;0,'Saisie CLASSEMENT'!J94)</f>
        <v xml:space="preserve"> </v>
      </c>
      <c r="F93" s="105" t="str">
        <f>IF(B93&gt;0,'Saisie CLASSEMENT'!M94," ")</f>
        <v xml:space="preserve"> </v>
      </c>
      <c r="G93" s="105" t="str">
        <f>IF(B93&gt;0,'Saisie CLASSEMENT'!N94," ")</f>
        <v xml:space="preserve"> </v>
      </c>
      <c r="H93" s="105" t="str">
        <f>IF(B93&gt;0,'Saisie CLASSEMENT'!O94," ")</f>
        <v xml:space="preserve"> </v>
      </c>
      <c r="I93" s="108" t="str">
        <f>IF(B93&gt;0,'Saisie CLASSEMENT'!P94," ")</f>
        <v/>
      </c>
    </row>
    <row r="94" spans="2:9" ht="15.75" customHeight="1" x14ac:dyDescent="0.2">
      <c r="B94" s="105" t="str">
        <f>IF('Saisie CLASSEMENT'!$C95&gt;0,'Saisie CLASSEMENT'!$B95," ")</f>
        <v xml:space="preserve"> </v>
      </c>
      <c r="C94" s="105">
        <f>IF(B94&gt;0,'Saisie CLASSEMENT'!C95," ")</f>
        <v>0</v>
      </c>
      <c r="D94" s="106" t="str">
        <f>IF(B94&gt;0,CONCATENATE('Saisie CLASSEMENT'!H95," ",'Saisie CLASSEMENT'!I95)," ")</f>
        <v xml:space="preserve">   </v>
      </c>
      <c r="E94" s="107" t="str">
        <f>IF(B94&gt;0,'Saisie CLASSEMENT'!J95)</f>
        <v xml:space="preserve"> </v>
      </c>
      <c r="F94" s="105" t="str">
        <f>IF(B94&gt;0,'Saisie CLASSEMENT'!M95," ")</f>
        <v xml:space="preserve"> </v>
      </c>
      <c r="G94" s="105" t="str">
        <f>IF(B94&gt;0,'Saisie CLASSEMENT'!N95," ")</f>
        <v xml:space="preserve"> </v>
      </c>
      <c r="H94" s="105" t="str">
        <f>IF(B94&gt;0,'Saisie CLASSEMENT'!O95," ")</f>
        <v xml:space="preserve"> </v>
      </c>
      <c r="I94" s="108" t="str">
        <f>IF(B94&gt;0,'Saisie CLASSEMENT'!P95," ")</f>
        <v/>
      </c>
    </row>
    <row r="95" spans="2:9" ht="15.75" customHeight="1" x14ac:dyDescent="0.2">
      <c r="B95" s="105" t="str">
        <f>IF('Saisie CLASSEMENT'!$C96&gt;0,'Saisie CLASSEMENT'!$B96," ")</f>
        <v xml:space="preserve"> </v>
      </c>
      <c r="C95" s="105">
        <f>IF(B95&gt;0,'Saisie CLASSEMENT'!C96," ")</f>
        <v>0</v>
      </c>
      <c r="D95" s="106" t="str">
        <f>IF(B95&gt;0,CONCATENATE('Saisie CLASSEMENT'!H96," ",'Saisie CLASSEMENT'!I96)," ")</f>
        <v xml:space="preserve">   </v>
      </c>
      <c r="E95" s="107" t="str">
        <f>IF(B95&gt;0,'Saisie CLASSEMENT'!J96)</f>
        <v xml:space="preserve"> </v>
      </c>
      <c r="F95" s="105" t="str">
        <f>IF(B95&gt;0,'Saisie CLASSEMENT'!M96," ")</f>
        <v xml:space="preserve"> </v>
      </c>
      <c r="G95" s="105" t="str">
        <f>IF(B95&gt;0,'Saisie CLASSEMENT'!N96," ")</f>
        <v xml:space="preserve"> </v>
      </c>
      <c r="H95" s="105" t="str">
        <f>IF(B95&gt;0,'Saisie CLASSEMENT'!O96," ")</f>
        <v xml:space="preserve"> </v>
      </c>
      <c r="I95" s="108" t="str">
        <f>IF(B95&gt;0,'Saisie CLASSEMENT'!P96," ")</f>
        <v/>
      </c>
    </row>
    <row r="96" spans="2:9" ht="15.75" customHeight="1" x14ac:dyDescent="0.2">
      <c r="B96" s="105" t="str">
        <f>IF('Saisie CLASSEMENT'!$C97&gt;0,'Saisie CLASSEMENT'!$B97," ")</f>
        <v xml:space="preserve"> </v>
      </c>
      <c r="C96" s="105">
        <f>IF(B96&gt;0,'Saisie CLASSEMENT'!C97," ")</f>
        <v>0</v>
      </c>
      <c r="D96" s="106" t="str">
        <f>IF(B96&gt;0,CONCATENATE('Saisie CLASSEMENT'!H97," ",'Saisie CLASSEMENT'!I97)," ")</f>
        <v xml:space="preserve">   </v>
      </c>
      <c r="E96" s="107" t="str">
        <f>IF(B96&gt;0,'Saisie CLASSEMENT'!J97)</f>
        <v xml:space="preserve"> </v>
      </c>
      <c r="F96" s="105" t="str">
        <f>IF(B96&gt;0,'Saisie CLASSEMENT'!M97," ")</f>
        <v xml:space="preserve"> </v>
      </c>
      <c r="G96" s="105" t="str">
        <f>IF(B96&gt;0,'Saisie CLASSEMENT'!N97," ")</f>
        <v xml:space="preserve"> </v>
      </c>
      <c r="H96" s="105" t="str">
        <f>IF(B96&gt;0,'Saisie CLASSEMENT'!O97," ")</f>
        <v xml:space="preserve"> </v>
      </c>
      <c r="I96" s="108" t="str">
        <f>IF(B96&gt;0,'Saisie CLASSEMENT'!P97," ")</f>
        <v/>
      </c>
    </row>
    <row r="97" spans="2:9" ht="15.75" customHeight="1" x14ac:dyDescent="0.2">
      <c r="B97" s="105" t="str">
        <f>IF('Saisie CLASSEMENT'!$C98&gt;0,'Saisie CLASSEMENT'!$B98," ")</f>
        <v xml:space="preserve"> </v>
      </c>
      <c r="C97" s="105">
        <f>IF(B97&gt;0,'Saisie CLASSEMENT'!C98," ")</f>
        <v>0</v>
      </c>
      <c r="D97" s="106" t="str">
        <f>IF(B97&gt;0,CONCATENATE('Saisie CLASSEMENT'!H98," ",'Saisie CLASSEMENT'!I98)," ")</f>
        <v xml:space="preserve">   </v>
      </c>
      <c r="E97" s="107" t="str">
        <f>IF(B97&gt;0,'Saisie CLASSEMENT'!J98)</f>
        <v xml:space="preserve"> </v>
      </c>
      <c r="F97" s="105" t="str">
        <f>IF(B97&gt;0,'Saisie CLASSEMENT'!M98," ")</f>
        <v xml:space="preserve"> </v>
      </c>
      <c r="G97" s="105" t="str">
        <f>IF(B97&gt;0,'Saisie CLASSEMENT'!N98," ")</f>
        <v xml:space="preserve"> </v>
      </c>
      <c r="H97" s="105" t="str">
        <f>IF(B97&gt;0,'Saisie CLASSEMENT'!O98," ")</f>
        <v xml:space="preserve"> </v>
      </c>
      <c r="I97" s="108" t="str">
        <f>IF(B97&gt;0,'Saisie CLASSEMENT'!P98," ")</f>
        <v/>
      </c>
    </row>
    <row r="98" spans="2:9" ht="15.75" customHeight="1" x14ac:dyDescent="0.2">
      <c r="B98" s="105" t="str">
        <f>IF('Saisie CLASSEMENT'!$C99&gt;0,'Saisie CLASSEMENT'!$B99," ")</f>
        <v xml:space="preserve"> </v>
      </c>
      <c r="C98" s="105">
        <f>IF(B98&gt;0,'Saisie CLASSEMENT'!C99," ")</f>
        <v>0</v>
      </c>
      <c r="D98" s="106" t="str">
        <f>IF(B98&gt;0,CONCATENATE('Saisie CLASSEMENT'!H99," ",'Saisie CLASSEMENT'!I99)," ")</f>
        <v xml:space="preserve">   </v>
      </c>
      <c r="E98" s="107" t="str">
        <f>IF(B98&gt;0,'Saisie CLASSEMENT'!J99)</f>
        <v xml:space="preserve"> </v>
      </c>
      <c r="F98" s="105" t="str">
        <f>IF(B98&gt;0,'Saisie CLASSEMENT'!M99," ")</f>
        <v xml:space="preserve"> </v>
      </c>
      <c r="G98" s="105" t="str">
        <f>IF(B98&gt;0,'Saisie CLASSEMENT'!N99," ")</f>
        <v xml:space="preserve"> </v>
      </c>
      <c r="H98" s="105" t="str">
        <f>IF(B98&gt;0,'Saisie CLASSEMENT'!O99," ")</f>
        <v xml:space="preserve"> </v>
      </c>
      <c r="I98" s="108" t="str">
        <f>IF(B98&gt;0,'Saisie CLASSEMENT'!P99," ")</f>
        <v/>
      </c>
    </row>
    <row r="99" spans="2:9" ht="15.75" customHeight="1" x14ac:dyDescent="0.2">
      <c r="B99" s="105" t="str">
        <f>IF('Saisie CLASSEMENT'!$C100&gt;0,'Saisie CLASSEMENT'!$B100," ")</f>
        <v xml:space="preserve"> </v>
      </c>
      <c r="C99" s="105">
        <f>IF(B99&gt;0,'Saisie CLASSEMENT'!C100," ")</f>
        <v>0</v>
      </c>
      <c r="D99" s="106" t="str">
        <f>IF(B99&gt;0,CONCATENATE('Saisie CLASSEMENT'!H100," ",'Saisie CLASSEMENT'!I100)," ")</f>
        <v xml:space="preserve">   </v>
      </c>
      <c r="E99" s="107" t="str">
        <f>IF(B99&gt;0,'Saisie CLASSEMENT'!J100)</f>
        <v xml:space="preserve"> </v>
      </c>
      <c r="F99" s="105" t="str">
        <f>IF(B99&gt;0,'Saisie CLASSEMENT'!M100," ")</f>
        <v xml:space="preserve"> </v>
      </c>
      <c r="G99" s="105" t="str">
        <f>IF(B99&gt;0,'Saisie CLASSEMENT'!N100," ")</f>
        <v xml:space="preserve"> </v>
      </c>
      <c r="H99" s="105" t="str">
        <f>IF(B99&gt;0,'Saisie CLASSEMENT'!O100," ")</f>
        <v xml:space="preserve"> </v>
      </c>
      <c r="I99" s="108" t="str">
        <f>IF(B99&gt;0,'Saisie CLASSEMENT'!P100," ")</f>
        <v/>
      </c>
    </row>
    <row r="100" spans="2:9" ht="15.75" customHeight="1" x14ac:dyDescent="0.2">
      <c r="B100" s="105" t="str">
        <f>IF('Saisie CLASSEMENT'!$C101&gt;0,'Saisie CLASSEMENT'!$B101," ")</f>
        <v xml:space="preserve"> </v>
      </c>
      <c r="C100" s="105">
        <f>IF(B100&gt;0,'Saisie CLASSEMENT'!C101," ")</f>
        <v>0</v>
      </c>
      <c r="D100" s="106" t="str">
        <f>IF(B100&gt;0,CONCATENATE('Saisie CLASSEMENT'!H101," ",'Saisie CLASSEMENT'!I101)," ")</f>
        <v xml:space="preserve">   </v>
      </c>
      <c r="E100" s="107" t="str">
        <f>IF(B100&gt;0,'Saisie CLASSEMENT'!J101)</f>
        <v xml:space="preserve"> </v>
      </c>
      <c r="F100" s="105" t="str">
        <f>IF(B100&gt;0,'Saisie CLASSEMENT'!M101," ")</f>
        <v xml:space="preserve"> </v>
      </c>
      <c r="G100" s="105" t="str">
        <f>IF(B100&gt;0,'Saisie CLASSEMENT'!N101," ")</f>
        <v xml:space="preserve"> </v>
      </c>
      <c r="H100" s="105" t="str">
        <f>IF(B100&gt;0,'Saisie CLASSEMENT'!O101," ")</f>
        <v xml:space="preserve"> </v>
      </c>
      <c r="I100" s="108" t="str">
        <f>IF(B100&gt;0,'Saisie CLASSEMENT'!P101," ")</f>
        <v/>
      </c>
    </row>
    <row r="101" spans="2:9" ht="15.75" customHeight="1" x14ac:dyDescent="0.2">
      <c r="B101" s="105" t="str">
        <f>IF('Saisie CLASSEMENT'!$C102&gt;0,'Saisie CLASSEMENT'!$B102," ")</f>
        <v xml:space="preserve"> </v>
      </c>
      <c r="C101" s="105">
        <f>IF(B101&gt;0,'Saisie CLASSEMENT'!C102," ")</f>
        <v>0</v>
      </c>
      <c r="D101" s="106" t="str">
        <f>IF(B101&gt;0,CONCATENATE('Saisie CLASSEMENT'!H102," ",'Saisie CLASSEMENT'!I102)," ")</f>
        <v xml:space="preserve">   </v>
      </c>
      <c r="E101" s="107" t="str">
        <f>IF(B101&gt;0,'Saisie CLASSEMENT'!J102)</f>
        <v xml:space="preserve"> </v>
      </c>
      <c r="F101" s="105" t="str">
        <f>IF(B101&gt;0,'Saisie CLASSEMENT'!M102," ")</f>
        <v xml:space="preserve"> </v>
      </c>
      <c r="G101" s="105" t="str">
        <f>IF(B101&gt;0,'Saisie CLASSEMENT'!N102," ")</f>
        <v xml:space="preserve"> </v>
      </c>
      <c r="H101" s="105" t="str">
        <f>IF(B101&gt;0,'Saisie CLASSEMENT'!O102," ")</f>
        <v xml:space="preserve"> </v>
      </c>
      <c r="I101" s="108" t="str">
        <f>IF(B101&gt;0,'Saisie CLASSEMENT'!P102," ")</f>
        <v/>
      </c>
    </row>
    <row r="102" spans="2:9" ht="15.75" customHeight="1" x14ac:dyDescent="0.2">
      <c r="B102" s="105" t="str">
        <f>IF('Saisie CLASSEMENT'!$C103&gt;0,'Saisie CLASSEMENT'!$B103," ")</f>
        <v xml:space="preserve"> </v>
      </c>
      <c r="C102" s="105">
        <f>IF(B102&gt;0,'Saisie CLASSEMENT'!C103," ")</f>
        <v>0</v>
      </c>
      <c r="D102" s="106" t="str">
        <f>IF(B102&gt;0,CONCATENATE('Saisie CLASSEMENT'!H103," ",'Saisie CLASSEMENT'!I103)," ")</f>
        <v xml:space="preserve">   </v>
      </c>
      <c r="E102" s="107" t="str">
        <f>IF(B102&gt;0,'Saisie CLASSEMENT'!J103)</f>
        <v xml:space="preserve"> </v>
      </c>
      <c r="F102" s="105" t="str">
        <f>IF(B102&gt;0,'Saisie CLASSEMENT'!M103," ")</f>
        <v xml:space="preserve"> </v>
      </c>
      <c r="G102" s="105" t="str">
        <f>IF(B102&gt;0,'Saisie CLASSEMENT'!N103," ")</f>
        <v xml:space="preserve"> </v>
      </c>
      <c r="H102" s="105" t="str">
        <f>IF(B102&gt;0,'Saisie CLASSEMENT'!O103," ")</f>
        <v xml:space="preserve"> </v>
      </c>
      <c r="I102" s="108" t="str">
        <f>IF(B102&gt;0,'Saisie CLASSEMENT'!P103," ")</f>
        <v/>
      </c>
    </row>
    <row r="103" spans="2:9" ht="15.75" customHeight="1" x14ac:dyDescent="0.2">
      <c r="B103" s="105" t="str">
        <f>IF('Saisie CLASSEMENT'!$C104&gt;0,'Saisie CLASSEMENT'!$B104," ")</f>
        <v xml:space="preserve"> </v>
      </c>
      <c r="C103" s="105">
        <f>IF(B103&gt;0,'Saisie CLASSEMENT'!C104," ")</f>
        <v>0</v>
      </c>
      <c r="D103" s="106" t="str">
        <f>IF(B103&gt;0,CONCATENATE('Saisie CLASSEMENT'!H104," ",'Saisie CLASSEMENT'!I104)," ")</f>
        <v xml:space="preserve">   </v>
      </c>
      <c r="E103" s="107" t="str">
        <f>IF(B103&gt;0,'Saisie CLASSEMENT'!J104)</f>
        <v xml:space="preserve"> </v>
      </c>
      <c r="F103" s="105" t="str">
        <f>IF(B103&gt;0,'Saisie CLASSEMENT'!M104," ")</f>
        <v xml:space="preserve"> </v>
      </c>
      <c r="G103" s="105" t="str">
        <f>IF(B103&gt;0,'Saisie CLASSEMENT'!N104," ")</f>
        <v xml:space="preserve"> </v>
      </c>
      <c r="H103" s="105" t="str">
        <f>IF(B103&gt;0,'Saisie CLASSEMENT'!O104," ")</f>
        <v xml:space="preserve"> </v>
      </c>
      <c r="I103" s="108" t="str">
        <f>IF(B103&gt;0,'Saisie CLASSEMENT'!P104," ")</f>
        <v/>
      </c>
    </row>
    <row r="104" spans="2:9" ht="15.75" customHeight="1" x14ac:dyDescent="0.2">
      <c r="B104" s="105" t="str">
        <f>IF('Saisie CLASSEMENT'!$C105&gt;0,'Saisie CLASSEMENT'!$B105," ")</f>
        <v xml:space="preserve"> </v>
      </c>
      <c r="C104" s="105">
        <f>IF(B104&gt;0,'Saisie CLASSEMENT'!C105," ")</f>
        <v>0</v>
      </c>
      <c r="D104" s="106" t="str">
        <f>IF(B104&gt;0,CONCATENATE('Saisie CLASSEMENT'!H105," ",'Saisie CLASSEMENT'!I105)," ")</f>
        <v xml:space="preserve">   </v>
      </c>
      <c r="E104" s="107" t="str">
        <f>IF(B104&gt;0,'Saisie CLASSEMENT'!J105)</f>
        <v xml:space="preserve"> </v>
      </c>
      <c r="F104" s="105" t="str">
        <f>IF(B104&gt;0,'Saisie CLASSEMENT'!M105," ")</f>
        <v xml:space="preserve"> </v>
      </c>
      <c r="G104" s="105" t="str">
        <f>IF(B104&gt;0,'Saisie CLASSEMENT'!N105," ")</f>
        <v xml:space="preserve"> </v>
      </c>
      <c r="H104" s="105" t="str">
        <f>IF(B104&gt;0,'Saisie CLASSEMENT'!O105," ")</f>
        <v xml:space="preserve"> </v>
      </c>
      <c r="I104" s="108" t="str">
        <f>IF(B104&gt;0,'Saisie CLASSEMENT'!P105," ")</f>
        <v/>
      </c>
    </row>
    <row r="105" spans="2:9" ht="15.75" customHeight="1" x14ac:dyDescent="0.2">
      <c r="B105" s="105" t="str">
        <f>IF('Saisie CLASSEMENT'!$C106&gt;0,'Saisie CLASSEMENT'!$B106," ")</f>
        <v xml:space="preserve"> </v>
      </c>
      <c r="C105" s="105">
        <f>IF(B105&gt;0,'Saisie CLASSEMENT'!C106," ")</f>
        <v>0</v>
      </c>
      <c r="D105" s="106" t="str">
        <f>IF(B105&gt;0,CONCATENATE('Saisie CLASSEMENT'!H106," ",'Saisie CLASSEMENT'!I106)," ")</f>
        <v xml:space="preserve">   </v>
      </c>
      <c r="E105" s="107" t="str">
        <f>IF(B105&gt;0,'Saisie CLASSEMENT'!J106)</f>
        <v xml:space="preserve"> </v>
      </c>
      <c r="F105" s="105" t="str">
        <f>IF(B105&gt;0,'Saisie CLASSEMENT'!M106," ")</f>
        <v xml:space="preserve"> </v>
      </c>
      <c r="G105" s="105" t="str">
        <f>IF(B105&gt;0,'Saisie CLASSEMENT'!N106," ")</f>
        <v xml:space="preserve"> </v>
      </c>
      <c r="H105" s="105" t="str">
        <f>IF(B105&gt;0,'Saisie CLASSEMENT'!O106," ")</f>
        <v xml:space="preserve"> </v>
      </c>
      <c r="I105" s="108" t="str">
        <f>IF(B105&gt;0,'Saisie CLASSEMENT'!P106," ")</f>
        <v/>
      </c>
    </row>
    <row r="106" spans="2:9" ht="15.75" customHeight="1" x14ac:dyDescent="0.2">
      <c r="B106" s="105" t="str">
        <f>IF('Saisie CLASSEMENT'!$C107&gt;0,'Saisie CLASSEMENT'!$B107," ")</f>
        <v xml:space="preserve"> </v>
      </c>
      <c r="C106" s="105">
        <f>IF(B106&gt;0,'Saisie CLASSEMENT'!C107," ")</f>
        <v>0</v>
      </c>
      <c r="D106" s="106" t="str">
        <f>IF(B106&gt;0,CONCATENATE('Saisie CLASSEMENT'!H107," ",'Saisie CLASSEMENT'!I107)," ")</f>
        <v xml:space="preserve">   </v>
      </c>
      <c r="E106" s="107" t="str">
        <f>IF(B106&gt;0,'Saisie CLASSEMENT'!J107)</f>
        <v xml:space="preserve"> </v>
      </c>
      <c r="F106" s="105" t="str">
        <f>IF(B106&gt;0,'Saisie CLASSEMENT'!M107," ")</f>
        <v xml:space="preserve"> </v>
      </c>
      <c r="G106" s="105" t="str">
        <f>IF(B106&gt;0,'Saisie CLASSEMENT'!N107," ")</f>
        <v xml:space="preserve"> </v>
      </c>
      <c r="H106" s="105" t="str">
        <f>IF(B106&gt;0,'Saisie CLASSEMENT'!O107," ")</f>
        <v xml:space="preserve"> </v>
      </c>
      <c r="I106" s="108" t="str">
        <f>IF(B106&gt;0,'Saisie CLASSEMENT'!P107," ")</f>
        <v/>
      </c>
    </row>
    <row r="107" spans="2:9" ht="15.75" customHeight="1" x14ac:dyDescent="0.2">
      <c r="B107" s="105" t="str">
        <f>IF('Saisie CLASSEMENT'!$C108&gt;0,'Saisie CLASSEMENT'!$B108," ")</f>
        <v xml:space="preserve"> </v>
      </c>
      <c r="C107" s="105">
        <f>IF(B107&gt;0,'Saisie CLASSEMENT'!C108," ")</f>
        <v>0</v>
      </c>
      <c r="D107" s="106" t="str">
        <f>IF(B107&gt;0,CONCATENATE('Saisie CLASSEMENT'!H108," ",'Saisie CLASSEMENT'!I108)," ")</f>
        <v xml:space="preserve">   </v>
      </c>
      <c r="E107" s="107" t="str">
        <f>IF(B107&gt;0,'Saisie CLASSEMENT'!J108)</f>
        <v xml:space="preserve"> </v>
      </c>
      <c r="F107" s="105" t="str">
        <f>IF(B107&gt;0,'Saisie CLASSEMENT'!M108," ")</f>
        <v xml:space="preserve"> </v>
      </c>
      <c r="G107" s="105" t="str">
        <f>IF(B107&gt;0,'Saisie CLASSEMENT'!N108," ")</f>
        <v xml:space="preserve"> </v>
      </c>
      <c r="H107" s="105" t="str">
        <f>IF(B107&gt;0,'Saisie CLASSEMENT'!O108," ")</f>
        <v xml:space="preserve"> </v>
      </c>
      <c r="I107" s="108" t="str">
        <f>IF(B107&gt;0,'Saisie CLASSEMENT'!P108," ")</f>
        <v/>
      </c>
    </row>
    <row r="108" spans="2:9" ht="15.75" customHeight="1" x14ac:dyDescent="0.2">
      <c r="B108" s="105" t="str">
        <f>IF('Saisie CLASSEMENT'!$C109&gt;0,'Saisie CLASSEMENT'!$B109," ")</f>
        <v xml:space="preserve"> </v>
      </c>
      <c r="C108" s="105">
        <f>IF(B108&gt;0,'Saisie CLASSEMENT'!C109," ")</f>
        <v>0</v>
      </c>
      <c r="D108" s="106" t="str">
        <f>IF(B108&gt;0,CONCATENATE('Saisie CLASSEMENT'!H109," ",'Saisie CLASSEMENT'!I109)," ")</f>
        <v xml:space="preserve">   </v>
      </c>
      <c r="E108" s="107" t="str">
        <f>IF(B108&gt;0,'Saisie CLASSEMENT'!J109)</f>
        <v xml:space="preserve"> </v>
      </c>
      <c r="F108" s="105" t="str">
        <f>IF(B108&gt;0,'Saisie CLASSEMENT'!M109," ")</f>
        <v xml:space="preserve"> </v>
      </c>
      <c r="G108" s="105" t="str">
        <f>IF(B108&gt;0,'Saisie CLASSEMENT'!N109," ")</f>
        <v xml:space="preserve"> </v>
      </c>
      <c r="H108" s="105" t="str">
        <f>IF(B108&gt;0,'Saisie CLASSEMENT'!O109," ")</f>
        <v xml:space="preserve"> </v>
      </c>
      <c r="I108" s="108" t="str">
        <f>IF(B108&gt;0,'Saisie CLASSEMENT'!P109," ")</f>
        <v/>
      </c>
    </row>
    <row r="109" spans="2:9" ht="15.75" customHeight="1" x14ac:dyDescent="0.2">
      <c r="B109" s="105" t="str">
        <f>IF('Saisie CLASSEMENT'!$C110&gt;0,'Saisie CLASSEMENT'!$B110," ")</f>
        <v xml:space="preserve"> </v>
      </c>
      <c r="C109" s="105">
        <f>IF(B109&gt;0,'Saisie CLASSEMENT'!C110," ")</f>
        <v>0</v>
      </c>
      <c r="D109" s="106" t="str">
        <f>IF(B109&gt;0,CONCATENATE('Saisie CLASSEMENT'!H110," ",'Saisie CLASSEMENT'!I110)," ")</f>
        <v xml:space="preserve">   </v>
      </c>
      <c r="E109" s="107" t="str">
        <f>IF(B109&gt;0,'Saisie CLASSEMENT'!J110)</f>
        <v xml:space="preserve"> </v>
      </c>
      <c r="F109" s="105" t="str">
        <f>IF(B109&gt;0,'Saisie CLASSEMENT'!M110," ")</f>
        <v xml:space="preserve"> </v>
      </c>
      <c r="G109" s="105" t="str">
        <f>IF(B109&gt;0,'Saisie CLASSEMENT'!N110," ")</f>
        <v xml:space="preserve"> </v>
      </c>
      <c r="H109" s="105" t="str">
        <f>IF(B109&gt;0,'Saisie CLASSEMENT'!O110," ")</f>
        <v xml:space="preserve"> </v>
      </c>
      <c r="I109" s="108" t="str">
        <f>IF(B109&gt;0,'Saisie CLASSEMENT'!P110," ")</f>
        <v/>
      </c>
    </row>
    <row r="110" spans="2:9" ht="15.75" customHeight="1" x14ac:dyDescent="0.2">
      <c r="B110" s="105" t="str">
        <f>IF('Saisie CLASSEMENT'!$C111&gt;0,'Saisie CLASSEMENT'!$B111," ")</f>
        <v xml:space="preserve"> </v>
      </c>
      <c r="C110" s="105">
        <f>IF(B110&gt;0,'Saisie CLASSEMENT'!C111," ")</f>
        <v>0</v>
      </c>
      <c r="D110" s="106" t="str">
        <f>IF(B110&gt;0,CONCATENATE('Saisie CLASSEMENT'!H111," ",'Saisie CLASSEMENT'!I111)," ")</f>
        <v xml:space="preserve">   </v>
      </c>
      <c r="E110" s="107" t="str">
        <f>IF(B110&gt;0,'Saisie CLASSEMENT'!J111)</f>
        <v xml:space="preserve"> </v>
      </c>
      <c r="F110" s="105" t="str">
        <f>IF(B110&gt;0,'Saisie CLASSEMENT'!M111," ")</f>
        <v xml:space="preserve"> </v>
      </c>
      <c r="G110" s="105" t="str">
        <f>IF(B110&gt;0,'Saisie CLASSEMENT'!N111," ")</f>
        <v xml:space="preserve"> </v>
      </c>
      <c r="H110" s="105" t="str">
        <f>IF(B110&gt;0,'Saisie CLASSEMENT'!O111," ")</f>
        <v xml:space="preserve"> </v>
      </c>
      <c r="I110" s="108" t="str">
        <f>IF(B110&gt;0,'Saisie CLASSEMENT'!P111," ")</f>
        <v/>
      </c>
    </row>
    <row r="111" spans="2:9" ht="15.75" customHeight="1" x14ac:dyDescent="0.2">
      <c r="B111" s="105" t="str">
        <f>IF('Saisie CLASSEMENT'!$C112&gt;0,'Saisie CLASSEMENT'!$B112," ")</f>
        <v xml:space="preserve"> </v>
      </c>
      <c r="C111" s="105">
        <f>IF(B111&gt;0,'Saisie CLASSEMENT'!C112," ")</f>
        <v>0</v>
      </c>
      <c r="D111" s="106" t="str">
        <f>IF(B111&gt;0,CONCATENATE('Saisie CLASSEMENT'!H112," ",'Saisie CLASSEMENT'!I112)," ")</f>
        <v xml:space="preserve">   </v>
      </c>
      <c r="E111" s="107" t="str">
        <f>IF(B111&gt;0,'Saisie CLASSEMENT'!J112)</f>
        <v xml:space="preserve"> </v>
      </c>
      <c r="F111" s="105" t="str">
        <f>IF(B111&gt;0,'Saisie CLASSEMENT'!M112," ")</f>
        <v xml:space="preserve"> </v>
      </c>
      <c r="G111" s="105" t="str">
        <f>IF(B111&gt;0,'Saisie CLASSEMENT'!N112," ")</f>
        <v xml:space="preserve"> </v>
      </c>
      <c r="H111" s="105" t="str">
        <f>IF(B111&gt;0,'Saisie CLASSEMENT'!O112," ")</f>
        <v xml:space="preserve"> </v>
      </c>
      <c r="I111" s="108" t="str">
        <f>IF(B111&gt;0,'Saisie CLASSEMENT'!P112," ")</f>
        <v/>
      </c>
    </row>
    <row r="112" spans="2:9" ht="15.75" customHeight="1" x14ac:dyDescent="0.2">
      <c r="B112" s="105" t="str">
        <f>IF('Saisie CLASSEMENT'!$C113&gt;0,'Saisie CLASSEMENT'!$B113," ")</f>
        <v xml:space="preserve"> </v>
      </c>
      <c r="C112" s="105">
        <f>IF(B112&gt;0,'Saisie CLASSEMENT'!C113," ")</f>
        <v>0</v>
      </c>
      <c r="D112" s="106" t="str">
        <f>IF(B112&gt;0,CONCATENATE('Saisie CLASSEMENT'!H113," ",'Saisie CLASSEMENT'!I113)," ")</f>
        <v xml:space="preserve">   </v>
      </c>
      <c r="E112" s="107" t="str">
        <f>IF(B112&gt;0,'Saisie CLASSEMENT'!J113)</f>
        <v xml:space="preserve"> </v>
      </c>
      <c r="F112" s="105" t="str">
        <f>IF(B112&gt;0,'Saisie CLASSEMENT'!M113," ")</f>
        <v xml:space="preserve"> </v>
      </c>
      <c r="G112" s="105" t="str">
        <f>IF(B112&gt;0,'Saisie CLASSEMENT'!N113," ")</f>
        <v xml:space="preserve"> </v>
      </c>
      <c r="H112" s="105" t="str">
        <f>IF(B112&gt;0,'Saisie CLASSEMENT'!O113," ")</f>
        <v xml:space="preserve"> </v>
      </c>
      <c r="I112" s="108" t="str">
        <f>IF(B112&gt;0,'Saisie CLASSEMENT'!P113," ")</f>
        <v/>
      </c>
    </row>
    <row r="113" spans="2:9" ht="15.75" customHeight="1" x14ac:dyDescent="0.2">
      <c r="B113" s="105" t="str">
        <f>IF('Saisie CLASSEMENT'!$C114&gt;0,'Saisie CLASSEMENT'!$B114," ")</f>
        <v xml:space="preserve"> </v>
      </c>
      <c r="C113" s="105">
        <f>IF(B113&gt;0,'Saisie CLASSEMENT'!C114," ")</f>
        <v>0</v>
      </c>
      <c r="D113" s="106" t="str">
        <f>IF(B113&gt;0,CONCATENATE('Saisie CLASSEMENT'!H114," ",'Saisie CLASSEMENT'!I114)," ")</f>
        <v xml:space="preserve">   </v>
      </c>
      <c r="E113" s="107" t="str">
        <f>IF(B113&gt;0,'Saisie CLASSEMENT'!J114)</f>
        <v xml:space="preserve"> </v>
      </c>
      <c r="F113" s="105" t="str">
        <f>IF(B113&gt;0,'Saisie CLASSEMENT'!M114," ")</f>
        <v xml:space="preserve"> </v>
      </c>
      <c r="G113" s="105" t="str">
        <f>IF(B113&gt;0,'Saisie CLASSEMENT'!N114," ")</f>
        <v xml:space="preserve"> </v>
      </c>
      <c r="H113" s="105" t="str">
        <f>IF(B113&gt;0,'Saisie CLASSEMENT'!O114," ")</f>
        <v xml:space="preserve"> </v>
      </c>
      <c r="I113" s="108" t="str">
        <f>IF(B113&gt;0,'Saisie CLASSEMENT'!P114," ")</f>
        <v/>
      </c>
    </row>
    <row r="114" spans="2:9" ht="15.75" customHeight="1" x14ac:dyDescent="0.2">
      <c r="B114" s="105" t="str">
        <f>IF('Saisie CLASSEMENT'!$C115&gt;0,'Saisie CLASSEMENT'!$B115," ")</f>
        <v xml:space="preserve"> </v>
      </c>
      <c r="C114" s="105">
        <f>IF(B114&gt;0,'Saisie CLASSEMENT'!C115," ")</f>
        <v>0</v>
      </c>
      <c r="D114" s="106" t="str">
        <f>IF(B114&gt;0,CONCATENATE('Saisie CLASSEMENT'!H115," ",'Saisie CLASSEMENT'!I115)," ")</f>
        <v xml:space="preserve">   </v>
      </c>
      <c r="E114" s="107" t="str">
        <f>IF(B114&gt;0,'Saisie CLASSEMENT'!J115)</f>
        <v xml:space="preserve"> </v>
      </c>
      <c r="F114" s="105" t="str">
        <f>IF(B114&gt;0,'Saisie CLASSEMENT'!M115," ")</f>
        <v xml:space="preserve"> </v>
      </c>
      <c r="G114" s="105" t="str">
        <f>IF(B114&gt;0,'Saisie CLASSEMENT'!N115," ")</f>
        <v xml:space="preserve"> </v>
      </c>
      <c r="H114" s="105" t="str">
        <f>IF(B114&gt;0,'Saisie CLASSEMENT'!O115," ")</f>
        <v xml:space="preserve"> </v>
      </c>
      <c r="I114" s="108" t="str">
        <f>IF(B114&gt;0,'Saisie CLASSEMENT'!P115," ")</f>
        <v/>
      </c>
    </row>
    <row r="115" spans="2:9" ht="15.75" customHeight="1" x14ac:dyDescent="0.2">
      <c r="B115" s="105" t="str">
        <f>IF('Saisie CLASSEMENT'!$C116&gt;0,'Saisie CLASSEMENT'!$B116," ")</f>
        <v xml:space="preserve"> </v>
      </c>
      <c r="C115" s="105">
        <f>IF(B115&gt;0,'Saisie CLASSEMENT'!C116," ")</f>
        <v>0</v>
      </c>
      <c r="D115" s="106" t="str">
        <f>IF(B115&gt;0,CONCATENATE('Saisie CLASSEMENT'!H116," ",'Saisie CLASSEMENT'!I116)," ")</f>
        <v xml:space="preserve">   </v>
      </c>
      <c r="E115" s="107" t="str">
        <f>IF(B115&gt;0,'Saisie CLASSEMENT'!J116)</f>
        <v xml:space="preserve"> </v>
      </c>
      <c r="F115" s="105" t="str">
        <f>IF(B115&gt;0,'Saisie CLASSEMENT'!M116," ")</f>
        <v xml:space="preserve"> </v>
      </c>
      <c r="G115" s="105" t="str">
        <f>IF(B115&gt;0,'Saisie CLASSEMENT'!N116," ")</f>
        <v xml:space="preserve"> </v>
      </c>
      <c r="H115" s="105" t="str">
        <f>IF(B115&gt;0,'Saisie CLASSEMENT'!O116," ")</f>
        <v xml:space="preserve"> </v>
      </c>
      <c r="I115" s="108" t="str">
        <f>IF(B115&gt;0,'Saisie CLASSEMENT'!P116," ")</f>
        <v/>
      </c>
    </row>
    <row r="116" spans="2:9" ht="15.75" customHeight="1" x14ac:dyDescent="0.2">
      <c r="B116" s="105" t="str">
        <f>IF('Saisie CLASSEMENT'!$C117&gt;0,'Saisie CLASSEMENT'!$B117," ")</f>
        <v xml:space="preserve"> </v>
      </c>
      <c r="C116" s="105">
        <f>IF(B116&gt;0,'Saisie CLASSEMENT'!C117," ")</f>
        <v>0</v>
      </c>
      <c r="D116" s="106" t="str">
        <f>IF(B116&gt;0,CONCATENATE('Saisie CLASSEMENT'!H117," ",'Saisie CLASSEMENT'!I117)," ")</f>
        <v xml:space="preserve">   </v>
      </c>
      <c r="E116" s="107" t="str">
        <f>IF(B116&gt;0,'Saisie CLASSEMENT'!J117)</f>
        <v xml:space="preserve"> </v>
      </c>
      <c r="F116" s="105" t="str">
        <f>IF(B116&gt;0,'Saisie CLASSEMENT'!M117," ")</f>
        <v xml:space="preserve"> </v>
      </c>
      <c r="G116" s="105" t="str">
        <f>IF(B116&gt;0,'Saisie CLASSEMENT'!N117," ")</f>
        <v xml:space="preserve"> </v>
      </c>
      <c r="H116" s="105" t="str">
        <f>IF(B116&gt;0,'Saisie CLASSEMENT'!O117," ")</f>
        <v xml:space="preserve"> </v>
      </c>
      <c r="I116" s="108" t="str">
        <f>IF(B116&gt;0,'Saisie CLASSEMENT'!P117," ")</f>
        <v/>
      </c>
    </row>
    <row r="117" spans="2:9" ht="15.75" customHeight="1" x14ac:dyDescent="0.2">
      <c r="B117" s="105" t="str">
        <f>IF('Saisie CLASSEMENT'!$C118&gt;0,'Saisie CLASSEMENT'!$B118," ")</f>
        <v xml:space="preserve"> </v>
      </c>
      <c r="C117" s="105">
        <f>IF(B117&gt;0,'Saisie CLASSEMENT'!C118," ")</f>
        <v>0</v>
      </c>
      <c r="D117" s="106" t="str">
        <f>IF(B117&gt;0,CONCATENATE('Saisie CLASSEMENT'!H118," ",'Saisie CLASSEMENT'!I118)," ")</f>
        <v xml:space="preserve">   </v>
      </c>
      <c r="E117" s="107" t="str">
        <f>IF(B117&gt;0,'Saisie CLASSEMENT'!J118)</f>
        <v xml:space="preserve"> </v>
      </c>
      <c r="F117" s="105" t="str">
        <f>IF(B117&gt;0,'Saisie CLASSEMENT'!M118," ")</f>
        <v xml:space="preserve"> </v>
      </c>
      <c r="G117" s="105" t="str">
        <f>IF(B117&gt;0,'Saisie CLASSEMENT'!N118," ")</f>
        <v xml:space="preserve"> </v>
      </c>
      <c r="H117" s="105" t="str">
        <f>IF(B117&gt;0,'Saisie CLASSEMENT'!O118," ")</f>
        <v xml:space="preserve"> </v>
      </c>
      <c r="I117" s="108" t="str">
        <f>IF(B117&gt;0,'Saisie CLASSEMENT'!P118," ")</f>
        <v/>
      </c>
    </row>
    <row r="118" spans="2:9" ht="15.75" customHeight="1" x14ac:dyDescent="0.2">
      <c r="B118" s="105" t="str">
        <f>IF('Saisie CLASSEMENT'!$C119&gt;0,'Saisie CLASSEMENT'!$B119," ")</f>
        <v xml:space="preserve"> </v>
      </c>
      <c r="C118" s="105">
        <f>IF(B118&gt;0,'Saisie CLASSEMENT'!C119," ")</f>
        <v>0</v>
      </c>
      <c r="D118" s="106" t="str">
        <f>IF(B118&gt;0,CONCATENATE('Saisie CLASSEMENT'!H119," ",'Saisie CLASSEMENT'!I119)," ")</f>
        <v xml:space="preserve">   </v>
      </c>
      <c r="E118" s="107" t="str">
        <f>IF(B118&gt;0,'Saisie CLASSEMENT'!J119)</f>
        <v xml:space="preserve"> </v>
      </c>
      <c r="F118" s="105" t="str">
        <f>IF(B118&gt;0,'Saisie CLASSEMENT'!M119," ")</f>
        <v xml:space="preserve"> </v>
      </c>
      <c r="G118" s="105" t="str">
        <f>IF(B118&gt;0,'Saisie CLASSEMENT'!N119," ")</f>
        <v xml:space="preserve"> </v>
      </c>
      <c r="H118" s="105" t="str">
        <f>IF(B118&gt;0,'Saisie CLASSEMENT'!O119," ")</f>
        <v xml:space="preserve"> </v>
      </c>
      <c r="I118" s="108" t="str">
        <f>IF(B118&gt;0,'Saisie CLASSEMENT'!P119," ")</f>
        <v/>
      </c>
    </row>
    <row r="119" spans="2:9" ht="15.75" customHeight="1" x14ac:dyDescent="0.2">
      <c r="B119" s="105" t="str">
        <f>IF('Saisie CLASSEMENT'!$C120&gt;0,'Saisie CLASSEMENT'!$B120," ")</f>
        <v xml:space="preserve"> </v>
      </c>
      <c r="C119" s="105">
        <f>IF(B119&gt;0,'Saisie CLASSEMENT'!C120," ")</f>
        <v>0</v>
      </c>
      <c r="D119" s="106" t="str">
        <f>IF(B119&gt;0,CONCATENATE('Saisie CLASSEMENT'!H120," ",'Saisie CLASSEMENT'!I120)," ")</f>
        <v xml:space="preserve">   </v>
      </c>
      <c r="E119" s="107" t="str">
        <f>IF(B119&gt;0,'Saisie CLASSEMENT'!J120)</f>
        <v xml:space="preserve"> </v>
      </c>
      <c r="F119" s="105" t="str">
        <f>IF(B119&gt;0,'Saisie CLASSEMENT'!M120," ")</f>
        <v xml:space="preserve"> </v>
      </c>
      <c r="G119" s="105" t="str">
        <f>IF(B119&gt;0,'Saisie CLASSEMENT'!N120," ")</f>
        <v xml:space="preserve"> </v>
      </c>
      <c r="H119" s="105" t="str">
        <f>IF(B119&gt;0,'Saisie CLASSEMENT'!O120," ")</f>
        <v xml:space="preserve"> </v>
      </c>
      <c r="I119" s="108" t="str">
        <f>IF(B119&gt;0,'Saisie CLASSEMENT'!P120," ")</f>
        <v/>
      </c>
    </row>
    <row r="120" spans="2:9" ht="15.75" customHeight="1" x14ac:dyDescent="0.2">
      <c r="B120" s="105" t="str">
        <f>IF('Saisie CLASSEMENT'!$C121&gt;0,'Saisie CLASSEMENT'!$B121," ")</f>
        <v xml:space="preserve"> </v>
      </c>
      <c r="C120" s="105">
        <f>IF(B120&gt;0,'Saisie CLASSEMENT'!C121," ")</f>
        <v>0</v>
      </c>
      <c r="D120" s="106" t="str">
        <f>IF(B120&gt;0,CONCATENATE('Saisie CLASSEMENT'!H121," ",'Saisie CLASSEMENT'!I121)," ")</f>
        <v xml:space="preserve">   </v>
      </c>
      <c r="E120" s="107" t="str">
        <f>IF(B120&gt;0,'Saisie CLASSEMENT'!J121)</f>
        <v xml:space="preserve"> </v>
      </c>
      <c r="F120" s="105" t="str">
        <f>IF(B120&gt;0,'Saisie CLASSEMENT'!M121," ")</f>
        <v xml:space="preserve"> </v>
      </c>
      <c r="G120" s="105" t="str">
        <f>IF(B120&gt;0,'Saisie CLASSEMENT'!N121," ")</f>
        <v xml:space="preserve"> </v>
      </c>
      <c r="H120" s="105" t="str">
        <f>IF(B120&gt;0,'Saisie CLASSEMENT'!O121," ")</f>
        <v xml:space="preserve"> </v>
      </c>
      <c r="I120" s="108" t="str">
        <f>IF(B120&gt;0,'Saisie CLASSEMENT'!P121," ")</f>
        <v/>
      </c>
    </row>
    <row r="121" spans="2:9" ht="15.75" customHeight="1" x14ac:dyDescent="0.2">
      <c r="B121" s="105" t="str">
        <f>IF('Saisie CLASSEMENT'!$C122&gt;0,'Saisie CLASSEMENT'!$B122," ")</f>
        <v xml:space="preserve"> </v>
      </c>
      <c r="C121" s="105">
        <f>IF(B121&gt;0,'Saisie CLASSEMENT'!C122," ")</f>
        <v>0</v>
      </c>
      <c r="D121" s="106" t="str">
        <f>IF(B121&gt;0,CONCATENATE('Saisie CLASSEMENT'!H122," ",'Saisie CLASSEMENT'!I122)," ")</f>
        <v xml:space="preserve">   </v>
      </c>
      <c r="E121" s="107" t="str">
        <f>IF(B121&gt;0,'Saisie CLASSEMENT'!J122)</f>
        <v xml:space="preserve"> </v>
      </c>
      <c r="F121" s="105" t="str">
        <f>IF(B121&gt;0,'Saisie CLASSEMENT'!M122," ")</f>
        <v xml:space="preserve"> </v>
      </c>
      <c r="G121" s="105" t="str">
        <f>IF(B121&gt;0,'Saisie CLASSEMENT'!N122," ")</f>
        <v xml:space="preserve"> </v>
      </c>
      <c r="H121" s="105" t="str">
        <f>IF(B121&gt;0,'Saisie CLASSEMENT'!O122," ")</f>
        <v xml:space="preserve"> </v>
      </c>
      <c r="I121" s="108" t="str">
        <f>IF(B121&gt;0,'Saisie CLASSEMENT'!P122," ")</f>
        <v/>
      </c>
    </row>
    <row r="122" spans="2:9" ht="15.75" customHeight="1" x14ac:dyDescent="0.2">
      <c r="B122" s="105" t="str">
        <f>IF('Saisie CLASSEMENT'!$C123&gt;0,'Saisie CLASSEMENT'!$B123," ")</f>
        <v xml:space="preserve"> </v>
      </c>
      <c r="C122" s="105">
        <f>IF(B122&gt;0,'Saisie CLASSEMENT'!C123," ")</f>
        <v>0</v>
      </c>
      <c r="D122" s="106" t="str">
        <f>IF(B122&gt;0,CONCATENATE('Saisie CLASSEMENT'!H123," ",'Saisie CLASSEMENT'!I123)," ")</f>
        <v xml:space="preserve">   </v>
      </c>
      <c r="E122" s="107" t="str">
        <f>IF(B122&gt;0,'Saisie CLASSEMENT'!J123)</f>
        <v xml:space="preserve"> </v>
      </c>
      <c r="F122" s="105" t="str">
        <f>IF(B122&gt;0,'Saisie CLASSEMENT'!M123," ")</f>
        <v xml:space="preserve"> </v>
      </c>
      <c r="G122" s="105" t="str">
        <f>IF(B122&gt;0,'Saisie CLASSEMENT'!N123," ")</f>
        <v xml:space="preserve"> </v>
      </c>
      <c r="H122" s="105" t="str">
        <f>IF(B122&gt;0,'Saisie CLASSEMENT'!O123," ")</f>
        <v xml:space="preserve"> </v>
      </c>
      <c r="I122" s="108" t="str">
        <f>IF(B122&gt;0,'Saisie CLASSEMENT'!P123," ")</f>
        <v/>
      </c>
    </row>
    <row r="123" spans="2:9" ht="15.75" customHeight="1" x14ac:dyDescent="0.2">
      <c r="B123" s="105" t="str">
        <f>IF('Saisie CLASSEMENT'!$C124&gt;0,'Saisie CLASSEMENT'!$B124," ")</f>
        <v xml:space="preserve"> </v>
      </c>
      <c r="C123" s="105">
        <f>IF(B123&gt;0,'Saisie CLASSEMENT'!C124," ")</f>
        <v>0</v>
      </c>
      <c r="D123" s="106" t="str">
        <f>IF(B123&gt;0,CONCATENATE('Saisie CLASSEMENT'!H124," ",'Saisie CLASSEMENT'!I124)," ")</f>
        <v xml:space="preserve">   </v>
      </c>
      <c r="E123" s="107" t="str">
        <f>IF(B123&gt;0,'Saisie CLASSEMENT'!J124)</f>
        <v xml:space="preserve"> </v>
      </c>
      <c r="F123" s="105" t="str">
        <f>IF(B123&gt;0,'Saisie CLASSEMENT'!M124," ")</f>
        <v xml:space="preserve"> </v>
      </c>
      <c r="G123" s="105" t="str">
        <f>IF(B123&gt;0,'Saisie CLASSEMENT'!N124," ")</f>
        <v xml:space="preserve"> </v>
      </c>
      <c r="H123" s="105" t="str">
        <f>IF(B123&gt;0,'Saisie CLASSEMENT'!O124," ")</f>
        <v xml:space="preserve"> </v>
      </c>
      <c r="I123" s="108" t="str">
        <f>IF(B123&gt;0,'Saisie CLASSEMENT'!P124," ")</f>
        <v/>
      </c>
    </row>
    <row r="124" spans="2:9" ht="15.75" customHeight="1" x14ac:dyDescent="0.2">
      <c r="B124" s="105" t="str">
        <f>IF('Saisie CLASSEMENT'!$C125&gt;0,'Saisie CLASSEMENT'!$B125," ")</f>
        <v xml:space="preserve"> </v>
      </c>
      <c r="C124" s="105">
        <f>IF(B124&gt;0,'Saisie CLASSEMENT'!C125," ")</f>
        <v>0</v>
      </c>
      <c r="D124" s="106" t="str">
        <f>IF(B124&gt;0,CONCATENATE('Saisie CLASSEMENT'!H125," ",'Saisie CLASSEMENT'!I125)," ")</f>
        <v xml:space="preserve">   </v>
      </c>
      <c r="E124" s="107" t="str">
        <f>IF(B124&gt;0,'Saisie CLASSEMENT'!J125)</f>
        <v xml:space="preserve"> </v>
      </c>
      <c r="F124" s="105" t="str">
        <f>IF(B124&gt;0,'Saisie CLASSEMENT'!M125," ")</f>
        <v xml:space="preserve"> </v>
      </c>
      <c r="G124" s="105" t="str">
        <f>IF(B124&gt;0,'Saisie CLASSEMENT'!N125," ")</f>
        <v xml:space="preserve"> </v>
      </c>
      <c r="H124" s="105" t="str">
        <f>IF(B124&gt;0,'Saisie CLASSEMENT'!O125," ")</f>
        <v xml:space="preserve"> </v>
      </c>
      <c r="I124" s="108" t="str">
        <f>IF(B124&gt;0,'Saisie CLASSEMENT'!P125," ")</f>
        <v/>
      </c>
    </row>
    <row r="125" spans="2:9" ht="15.75" customHeight="1" x14ac:dyDescent="0.2">
      <c r="B125" s="105" t="str">
        <f>IF('Saisie CLASSEMENT'!$C126&gt;0,'Saisie CLASSEMENT'!$B126," ")</f>
        <v xml:space="preserve"> </v>
      </c>
      <c r="C125" s="105">
        <f>IF(B125&gt;0,'Saisie CLASSEMENT'!C126," ")</f>
        <v>0</v>
      </c>
      <c r="D125" s="106" t="str">
        <f>IF(B125&gt;0,CONCATENATE('Saisie CLASSEMENT'!H126," ",'Saisie CLASSEMENT'!I126)," ")</f>
        <v xml:space="preserve">   </v>
      </c>
      <c r="E125" s="107" t="str">
        <f>IF(B125&gt;0,'Saisie CLASSEMENT'!J126)</f>
        <v xml:space="preserve"> </v>
      </c>
      <c r="F125" s="105" t="str">
        <f>IF(B125&gt;0,'Saisie CLASSEMENT'!M126," ")</f>
        <v xml:space="preserve"> </v>
      </c>
      <c r="G125" s="105" t="str">
        <f>IF(B125&gt;0,'Saisie CLASSEMENT'!N126," ")</f>
        <v xml:space="preserve"> </v>
      </c>
      <c r="H125" s="105" t="str">
        <f>IF(B125&gt;0,'Saisie CLASSEMENT'!O126," ")</f>
        <v xml:space="preserve"> </v>
      </c>
      <c r="I125" s="108" t="str">
        <f>IF(B125&gt;0,'Saisie CLASSEMENT'!P126," ")</f>
        <v/>
      </c>
    </row>
    <row r="126" spans="2:9" ht="15.75" customHeight="1" x14ac:dyDescent="0.2">
      <c r="B126" s="105" t="str">
        <f>IF('Saisie CLASSEMENT'!$C127&gt;0,'Saisie CLASSEMENT'!$B127," ")</f>
        <v xml:space="preserve"> </v>
      </c>
      <c r="C126" s="105">
        <f>IF(B126&gt;0,'Saisie CLASSEMENT'!C127," ")</f>
        <v>0</v>
      </c>
      <c r="D126" s="106" t="str">
        <f>IF(B126&gt;0,CONCATENATE('Saisie CLASSEMENT'!H127," ",'Saisie CLASSEMENT'!I127)," ")</f>
        <v xml:space="preserve">   </v>
      </c>
      <c r="E126" s="107" t="str">
        <f>IF(B126&gt;0,'Saisie CLASSEMENT'!J127)</f>
        <v xml:space="preserve"> </v>
      </c>
      <c r="F126" s="105" t="str">
        <f>IF(B126&gt;0,'Saisie CLASSEMENT'!M127," ")</f>
        <v xml:space="preserve"> </v>
      </c>
      <c r="G126" s="105" t="str">
        <f>IF(B126&gt;0,'Saisie CLASSEMENT'!N127," ")</f>
        <v xml:space="preserve"> </v>
      </c>
      <c r="H126" s="105" t="str">
        <f>IF(B126&gt;0,'Saisie CLASSEMENT'!O127," ")</f>
        <v xml:space="preserve"> </v>
      </c>
      <c r="I126" s="108" t="str">
        <f>IF(B126&gt;0,'Saisie CLASSEMENT'!P127," ")</f>
        <v/>
      </c>
    </row>
    <row r="127" spans="2:9" ht="15.75" customHeight="1" x14ac:dyDescent="0.2">
      <c r="B127" s="105" t="str">
        <f>IF('Saisie CLASSEMENT'!$C128&gt;0,'Saisie CLASSEMENT'!$B128," ")</f>
        <v xml:space="preserve"> </v>
      </c>
      <c r="C127" s="105">
        <f>IF(B127&gt;0,'Saisie CLASSEMENT'!C128," ")</f>
        <v>0</v>
      </c>
      <c r="D127" s="106" t="str">
        <f>IF(B127&gt;0,CONCATENATE('Saisie CLASSEMENT'!H128," ",'Saisie CLASSEMENT'!I128)," ")</f>
        <v xml:space="preserve">   </v>
      </c>
      <c r="E127" s="107" t="str">
        <f>IF(B127&gt;0,'Saisie CLASSEMENT'!J128)</f>
        <v xml:space="preserve"> </v>
      </c>
      <c r="F127" s="105" t="str">
        <f>IF(B127&gt;0,'Saisie CLASSEMENT'!M128," ")</f>
        <v xml:space="preserve"> </v>
      </c>
      <c r="G127" s="105" t="str">
        <f>IF(B127&gt;0,'Saisie CLASSEMENT'!N128," ")</f>
        <v xml:space="preserve"> </v>
      </c>
      <c r="H127" s="105" t="str">
        <f>IF(B127&gt;0,'Saisie CLASSEMENT'!O128," ")</f>
        <v xml:space="preserve"> </v>
      </c>
      <c r="I127" s="108" t="str">
        <f>IF(B127&gt;0,'Saisie CLASSEMENT'!P128," ")</f>
        <v/>
      </c>
    </row>
    <row r="128" spans="2:9" ht="15.75" customHeight="1" x14ac:dyDescent="0.2">
      <c r="B128" s="105" t="str">
        <f>IF('Saisie CLASSEMENT'!$C129&gt;0,'Saisie CLASSEMENT'!$B129," ")</f>
        <v xml:space="preserve"> </v>
      </c>
      <c r="C128" s="105">
        <f>IF(B128&gt;0,'Saisie CLASSEMENT'!C129," ")</f>
        <v>0</v>
      </c>
      <c r="D128" s="106" t="str">
        <f>IF(B128&gt;0,CONCATENATE('Saisie CLASSEMENT'!H129," ",'Saisie CLASSEMENT'!I129)," ")</f>
        <v xml:space="preserve">   </v>
      </c>
      <c r="E128" s="107" t="str">
        <f>IF(B128&gt;0,'Saisie CLASSEMENT'!J129)</f>
        <v xml:space="preserve"> </v>
      </c>
      <c r="F128" s="105" t="str">
        <f>IF(B128&gt;0,'Saisie CLASSEMENT'!M129," ")</f>
        <v xml:space="preserve"> </v>
      </c>
      <c r="G128" s="105" t="str">
        <f>IF(B128&gt;0,'Saisie CLASSEMENT'!N129," ")</f>
        <v xml:space="preserve"> </v>
      </c>
      <c r="H128" s="105" t="str">
        <f>IF(B128&gt;0,'Saisie CLASSEMENT'!O129," ")</f>
        <v xml:space="preserve"> </v>
      </c>
      <c r="I128" s="108" t="str">
        <f>IF(B128&gt;0,'Saisie CLASSEMENT'!P129," ")</f>
        <v/>
      </c>
    </row>
    <row r="129" spans="2:9" ht="15.75" customHeight="1" x14ac:dyDescent="0.2">
      <c r="B129" s="105" t="str">
        <f>IF('Saisie CLASSEMENT'!$C130&gt;0,'Saisie CLASSEMENT'!$B130," ")</f>
        <v xml:space="preserve"> </v>
      </c>
      <c r="C129" s="105">
        <f>IF(B129&gt;0,'Saisie CLASSEMENT'!C130," ")</f>
        <v>0</v>
      </c>
      <c r="D129" s="106" t="str">
        <f>IF(B129&gt;0,CONCATENATE('Saisie CLASSEMENT'!H130," ",'Saisie CLASSEMENT'!I130)," ")</f>
        <v xml:space="preserve">   </v>
      </c>
      <c r="E129" s="107" t="str">
        <f>IF(B129&gt;0,'Saisie CLASSEMENT'!J130)</f>
        <v xml:space="preserve"> </v>
      </c>
      <c r="F129" s="105" t="str">
        <f>IF(B129&gt;0,'Saisie CLASSEMENT'!M130," ")</f>
        <v xml:space="preserve"> </v>
      </c>
      <c r="G129" s="105" t="str">
        <f>IF(B129&gt;0,'Saisie CLASSEMENT'!N130," ")</f>
        <v xml:space="preserve"> </v>
      </c>
      <c r="H129" s="105" t="str">
        <f>IF(B129&gt;0,'Saisie CLASSEMENT'!O130," ")</f>
        <v xml:space="preserve"> </v>
      </c>
      <c r="I129" s="108" t="str">
        <f>IF(B129&gt;0,'Saisie CLASSEMENT'!P130," ")</f>
        <v/>
      </c>
    </row>
    <row r="130" spans="2:9" ht="15.75" customHeight="1" x14ac:dyDescent="0.2">
      <c r="B130" s="105" t="str">
        <f>IF('Saisie CLASSEMENT'!$C131&gt;0,'Saisie CLASSEMENT'!$B131," ")</f>
        <v xml:space="preserve"> </v>
      </c>
      <c r="C130" s="105">
        <f>IF(B130&gt;0,'Saisie CLASSEMENT'!C131," ")</f>
        <v>0</v>
      </c>
      <c r="D130" s="106" t="str">
        <f>IF(B130&gt;0,CONCATENATE('Saisie CLASSEMENT'!H131," ",'Saisie CLASSEMENT'!I131)," ")</f>
        <v xml:space="preserve">   </v>
      </c>
      <c r="E130" s="107" t="str">
        <f>IF(B130&gt;0,'Saisie CLASSEMENT'!J131)</f>
        <v xml:space="preserve"> </v>
      </c>
      <c r="F130" s="105" t="str">
        <f>IF(B130&gt;0,'Saisie CLASSEMENT'!M131," ")</f>
        <v xml:space="preserve"> </v>
      </c>
      <c r="G130" s="105" t="str">
        <f>IF(B130&gt;0,'Saisie CLASSEMENT'!N131," ")</f>
        <v xml:space="preserve"> </v>
      </c>
      <c r="H130" s="105" t="str">
        <f>IF(B130&gt;0,'Saisie CLASSEMENT'!O131," ")</f>
        <v xml:space="preserve"> </v>
      </c>
      <c r="I130" s="108" t="str">
        <f>IF(B130&gt;0,'Saisie CLASSEMENT'!P131," ")</f>
        <v/>
      </c>
    </row>
    <row r="131" spans="2:9" ht="15.75" customHeight="1" x14ac:dyDescent="0.2">
      <c r="B131" s="105" t="str">
        <f>IF('Saisie CLASSEMENT'!$C132&gt;0,'Saisie CLASSEMENT'!$B132," ")</f>
        <v xml:space="preserve"> </v>
      </c>
      <c r="C131" s="105">
        <f>IF(B131&gt;0,'Saisie CLASSEMENT'!C132," ")</f>
        <v>0</v>
      </c>
      <c r="D131" s="106" t="str">
        <f>IF(B131&gt;0,CONCATENATE('Saisie CLASSEMENT'!H132," ",'Saisie CLASSEMENT'!I132)," ")</f>
        <v xml:space="preserve">   </v>
      </c>
      <c r="E131" s="107" t="str">
        <f>IF(B131&gt;0,'Saisie CLASSEMENT'!J132)</f>
        <v xml:space="preserve"> </v>
      </c>
      <c r="F131" s="105" t="str">
        <f>IF(B131&gt;0,'Saisie CLASSEMENT'!M132," ")</f>
        <v xml:space="preserve"> </v>
      </c>
      <c r="G131" s="105" t="str">
        <f>IF(B131&gt;0,'Saisie CLASSEMENT'!N132," ")</f>
        <v xml:space="preserve"> </v>
      </c>
      <c r="H131" s="105" t="str">
        <f>IF(B131&gt;0,'Saisie CLASSEMENT'!O132," ")</f>
        <v xml:space="preserve"> </v>
      </c>
      <c r="I131" s="108" t="str">
        <f>IF(B131&gt;0,'Saisie CLASSEMENT'!P132," ")</f>
        <v/>
      </c>
    </row>
    <row r="132" spans="2:9" ht="15.75" customHeight="1" x14ac:dyDescent="0.2">
      <c r="B132" s="105" t="str">
        <f>IF('Saisie CLASSEMENT'!$C133&gt;0,'Saisie CLASSEMENT'!$B133," ")</f>
        <v xml:space="preserve"> </v>
      </c>
      <c r="C132" s="105">
        <f>IF(B132&gt;0,'Saisie CLASSEMENT'!C133," ")</f>
        <v>0</v>
      </c>
      <c r="D132" s="106" t="str">
        <f>IF(B132&gt;0,CONCATENATE('Saisie CLASSEMENT'!H133," ",'Saisie CLASSEMENT'!I133)," ")</f>
        <v xml:space="preserve">   </v>
      </c>
      <c r="E132" s="107" t="str">
        <f>IF(B132&gt;0,'Saisie CLASSEMENT'!J133)</f>
        <v xml:space="preserve"> </v>
      </c>
      <c r="F132" s="105" t="str">
        <f>IF(B132&gt;0,'Saisie CLASSEMENT'!M133," ")</f>
        <v xml:space="preserve"> </v>
      </c>
      <c r="G132" s="105" t="str">
        <f>IF(B132&gt;0,'Saisie CLASSEMENT'!N133," ")</f>
        <v xml:space="preserve"> </v>
      </c>
      <c r="H132" s="105" t="str">
        <f>IF(B132&gt;0,'Saisie CLASSEMENT'!O133," ")</f>
        <v xml:space="preserve"> </v>
      </c>
      <c r="I132" s="108" t="str">
        <f>IF(B132&gt;0,'Saisie CLASSEMENT'!P133," ")</f>
        <v/>
      </c>
    </row>
    <row r="133" spans="2:9" ht="15.75" customHeight="1" x14ac:dyDescent="0.2">
      <c r="B133" s="105" t="str">
        <f>IF('Saisie CLASSEMENT'!$C134&gt;0,'Saisie CLASSEMENT'!$B134," ")</f>
        <v xml:space="preserve"> </v>
      </c>
      <c r="C133" s="105">
        <f>IF(B133&gt;0,'Saisie CLASSEMENT'!C134," ")</f>
        <v>0</v>
      </c>
      <c r="D133" s="106" t="str">
        <f>IF(B133&gt;0,CONCATENATE('Saisie CLASSEMENT'!H134," ",'Saisie CLASSEMENT'!I134)," ")</f>
        <v xml:space="preserve">   </v>
      </c>
      <c r="E133" s="107" t="str">
        <f>IF(B133&gt;0,'Saisie CLASSEMENT'!J134)</f>
        <v xml:space="preserve"> </v>
      </c>
      <c r="F133" s="105" t="str">
        <f>IF(B133&gt;0,'Saisie CLASSEMENT'!M134," ")</f>
        <v xml:space="preserve"> </v>
      </c>
      <c r="G133" s="105" t="str">
        <f>IF(B133&gt;0,'Saisie CLASSEMENT'!N134," ")</f>
        <v xml:space="preserve"> </v>
      </c>
      <c r="H133" s="105" t="str">
        <f>IF(B133&gt;0,'Saisie CLASSEMENT'!O134," ")</f>
        <v xml:space="preserve"> </v>
      </c>
      <c r="I133" s="108" t="str">
        <f>IF(B133&gt;0,'Saisie CLASSEMENT'!P134," ")</f>
        <v/>
      </c>
    </row>
    <row r="134" spans="2:9" ht="15.75" customHeight="1" x14ac:dyDescent="0.2">
      <c r="B134" s="105" t="str">
        <f>IF('Saisie CLASSEMENT'!$C135&gt;0,'Saisie CLASSEMENT'!$B135," ")</f>
        <v xml:space="preserve"> </v>
      </c>
      <c r="C134" s="105">
        <f>IF(B134&gt;0,'Saisie CLASSEMENT'!C135," ")</f>
        <v>0</v>
      </c>
      <c r="D134" s="106" t="str">
        <f>IF(B134&gt;0,CONCATENATE('Saisie CLASSEMENT'!H135," ",'Saisie CLASSEMENT'!I135)," ")</f>
        <v xml:space="preserve">   </v>
      </c>
      <c r="E134" s="107" t="str">
        <f>IF(B134&gt;0,'Saisie CLASSEMENT'!J135)</f>
        <v xml:space="preserve"> </v>
      </c>
      <c r="F134" s="105" t="str">
        <f>IF(B134&gt;0,'Saisie CLASSEMENT'!M135," ")</f>
        <v xml:space="preserve"> </v>
      </c>
      <c r="G134" s="105" t="str">
        <f>IF(B134&gt;0,'Saisie CLASSEMENT'!N135," ")</f>
        <v xml:space="preserve"> </v>
      </c>
      <c r="H134" s="105" t="str">
        <f>IF(B134&gt;0,'Saisie CLASSEMENT'!O135," ")</f>
        <v xml:space="preserve"> </v>
      </c>
      <c r="I134" s="108" t="str">
        <f>IF(B134&gt;0,'Saisie CLASSEMENT'!P135," ")</f>
        <v/>
      </c>
    </row>
    <row r="135" spans="2:9" ht="15.75" customHeight="1" x14ac:dyDescent="0.2">
      <c r="B135" s="105" t="str">
        <f>IF('Saisie CLASSEMENT'!$C136&gt;0,'Saisie CLASSEMENT'!$B136," ")</f>
        <v xml:space="preserve"> </v>
      </c>
      <c r="C135" s="105">
        <f>IF(B135&gt;0,'Saisie CLASSEMENT'!C136," ")</f>
        <v>0</v>
      </c>
      <c r="D135" s="106" t="str">
        <f>IF(B135&gt;0,CONCATENATE('Saisie CLASSEMENT'!H136," ",'Saisie CLASSEMENT'!I136)," ")</f>
        <v xml:space="preserve">   </v>
      </c>
      <c r="E135" s="107" t="str">
        <f>IF(B135&gt;0,'Saisie CLASSEMENT'!J136)</f>
        <v xml:space="preserve"> </v>
      </c>
      <c r="F135" s="105" t="str">
        <f>IF(B135&gt;0,'Saisie CLASSEMENT'!M136," ")</f>
        <v xml:space="preserve"> </v>
      </c>
      <c r="G135" s="105" t="str">
        <f>IF(B135&gt;0,'Saisie CLASSEMENT'!N136," ")</f>
        <v xml:space="preserve"> </v>
      </c>
      <c r="H135" s="105" t="str">
        <f>IF(B135&gt;0,'Saisie CLASSEMENT'!O136," ")</f>
        <v xml:space="preserve"> </v>
      </c>
      <c r="I135" s="108" t="str">
        <f>IF(B135&gt;0,'Saisie CLASSEMENT'!P136," ")</f>
        <v/>
      </c>
    </row>
    <row r="136" spans="2:9" ht="15.75" customHeight="1" x14ac:dyDescent="0.2">
      <c r="B136" s="105" t="str">
        <f>IF('Saisie CLASSEMENT'!$C137&gt;0,'Saisie CLASSEMENT'!$B137," ")</f>
        <v xml:space="preserve"> </v>
      </c>
      <c r="C136" s="105">
        <f>IF(B136&gt;0,'Saisie CLASSEMENT'!C137," ")</f>
        <v>0</v>
      </c>
      <c r="D136" s="106" t="str">
        <f>IF(B136&gt;0,CONCATENATE('Saisie CLASSEMENT'!H137," ",'Saisie CLASSEMENT'!I137)," ")</f>
        <v xml:space="preserve">   </v>
      </c>
      <c r="E136" s="107" t="str">
        <f>IF(B136&gt;0,'Saisie CLASSEMENT'!J137)</f>
        <v xml:space="preserve"> </v>
      </c>
      <c r="F136" s="105" t="str">
        <f>IF(B136&gt;0,'Saisie CLASSEMENT'!M137," ")</f>
        <v xml:space="preserve"> </v>
      </c>
      <c r="G136" s="105" t="str">
        <f>IF(B136&gt;0,'Saisie CLASSEMENT'!N137," ")</f>
        <v xml:space="preserve"> </v>
      </c>
      <c r="H136" s="105" t="str">
        <f>IF(B136&gt;0,'Saisie CLASSEMENT'!O137," ")</f>
        <v xml:space="preserve"> </v>
      </c>
      <c r="I136" s="108" t="str">
        <f>IF(B136&gt;0,'Saisie CLASSEMENT'!P137," ")</f>
        <v/>
      </c>
    </row>
    <row r="137" spans="2:9" ht="15.75" customHeight="1" x14ac:dyDescent="0.2">
      <c r="B137" s="105" t="str">
        <f>IF('Saisie CLASSEMENT'!$C138&gt;0,'Saisie CLASSEMENT'!$B138," ")</f>
        <v xml:space="preserve"> </v>
      </c>
      <c r="C137" s="105">
        <f>IF(B137&gt;0,'Saisie CLASSEMENT'!C138," ")</f>
        <v>0</v>
      </c>
      <c r="D137" s="106" t="str">
        <f>IF(B137&gt;0,CONCATENATE('Saisie CLASSEMENT'!H138," ",'Saisie CLASSEMENT'!I138)," ")</f>
        <v xml:space="preserve">   </v>
      </c>
      <c r="E137" s="107" t="str">
        <f>IF(B137&gt;0,'Saisie CLASSEMENT'!J138)</f>
        <v xml:space="preserve"> </v>
      </c>
      <c r="F137" s="105" t="str">
        <f>IF(B137&gt;0,'Saisie CLASSEMENT'!M138," ")</f>
        <v xml:space="preserve"> </v>
      </c>
      <c r="G137" s="105" t="str">
        <f>IF(B137&gt;0,'Saisie CLASSEMENT'!N138," ")</f>
        <v xml:space="preserve"> </v>
      </c>
      <c r="H137" s="105" t="str">
        <f>IF(B137&gt;0,'Saisie CLASSEMENT'!O138," ")</f>
        <v xml:space="preserve"> </v>
      </c>
      <c r="I137" s="108" t="str">
        <f>IF(B137&gt;0,'Saisie CLASSEMENT'!P138," ")</f>
        <v/>
      </c>
    </row>
    <row r="138" spans="2:9" ht="15.75" customHeight="1" x14ac:dyDescent="0.2">
      <c r="B138" s="105" t="str">
        <f>IF('Saisie CLASSEMENT'!$C139&gt;0,'Saisie CLASSEMENT'!$B139," ")</f>
        <v xml:space="preserve"> </v>
      </c>
      <c r="C138" s="105">
        <f>IF(B138&gt;0,'Saisie CLASSEMENT'!C139," ")</f>
        <v>0</v>
      </c>
      <c r="D138" s="106" t="str">
        <f>IF(B138&gt;0,CONCATENATE('Saisie CLASSEMENT'!H139," ",'Saisie CLASSEMENT'!I139)," ")</f>
        <v xml:space="preserve">   </v>
      </c>
      <c r="E138" s="107" t="str">
        <f>IF(B138&gt;0,'Saisie CLASSEMENT'!J139)</f>
        <v xml:space="preserve"> </v>
      </c>
      <c r="F138" s="105" t="str">
        <f>IF(B138&gt;0,'Saisie CLASSEMENT'!M139," ")</f>
        <v xml:space="preserve"> </v>
      </c>
      <c r="G138" s="105" t="str">
        <f>IF(B138&gt;0,'Saisie CLASSEMENT'!N139," ")</f>
        <v xml:space="preserve"> </v>
      </c>
      <c r="H138" s="105" t="str">
        <f>IF(B138&gt;0,'Saisie CLASSEMENT'!O139," ")</f>
        <v xml:space="preserve"> </v>
      </c>
      <c r="I138" s="108" t="str">
        <f>IF(B138&gt;0,'Saisie CLASSEMENT'!P139," ")</f>
        <v/>
      </c>
    </row>
    <row r="139" spans="2:9" ht="15.75" customHeight="1" x14ac:dyDescent="0.2">
      <c r="B139" s="105" t="str">
        <f>IF('Saisie CLASSEMENT'!$C140&gt;0,'Saisie CLASSEMENT'!$B140," ")</f>
        <v xml:space="preserve"> </v>
      </c>
      <c r="C139" s="105">
        <f>IF(B139&gt;0,'Saisie CLASSEMENT'!C140," ")</f>
        <v>0</v>
      </c>
      <c r="D139" s="106" t="str">
        <f>IF(B139&gt;0,CONCATENATE('Saisie CLASSEMENT'!H140," ",'Saisie CLASSEMENT'!I140)," ")</f>
        <v xml:space="preserve">   </v>
      </c>
      <c r="E139" s="107" t="str">
        <f>IF(B139&gt;0,'Saisie CLASSEMENT'!J140)</f>
        <v xml:space="preserve"> </v>
      </c>
      <c r="F139" s="105" t="str">
        <f>IF(B139&gt;0,'Saisie CLASSEMENT'!M140," ")</f>
        <v xml:space="preserve"> </v>
      </c>
      <c r="G139" s="105" t="str">
        <f>IF(B139&gt;0,'Saisie CLASSEMENT'!N140," ")</f>
        <v xml:space="preserve"> </v>
      </c>
      <c r="H139" s="105" t="str">
        <f>IF(B139&gt;0,'Saisie CLASSEMENT'!O140," ")</f>
        <v xml:space="preserve"> </v>
      </c>
      <c r="I139" s="108" t="str">
        <f>IF(B139&gt;0,'Saisie CLASSEMENT'!P140," ")</f>
        <v/>
      </c>
    </row>
    <row r="140" spans="2:9" ht="15.75" customHeight="1" x14ac:dyDescent="0.2">
      <c r="B140" s="105" t="str">
        <f>IF('Saisie CLASSEMENT'!$C141&gt;0,'Saisie CLASSEMENT'!$B141," ")</f>
        <v xml:space="preserve"> </v>
      </c>
      <c r="C140" s="105">
        <f>IF(B140&gt;0,'Saisie CLASSEMENT'!C141," ")</f>
        <v>0</v>
      </c>
      <c r="D140" s="106" t="str">
        <f>IF(B140&gt;0,CONCATENATE('Saisie CLASSEMENT'!H141," ",'Saisie CLASSEMENT'!I141)," ")</f>
        <v xml:space="preserve">   </v>
      </c>
      <c r="E140" s="107" t="str">
        <f>IF(B140&gt;0,'Saisie CLASSEMENT'!J141)</f>
        <v xml:space="preserve"> </v>
      </c>
      <c r="F140" s="105" t="str">
        <f>IF(B140&gt;0,'Saisie CLASSEMENT'!M141," ")</f>
        <v xml:space="preserve"> </v>
      </c>
      <c r="G140" s="105" t="str">
        <f>IF(B140&gt;0,'Saisie CLASSEMENT'!N141," ")</f>
        <v xml:space="preserve"> </v>
      </c>
      <c r="H140" s="105" t="str">
        <f>IF(B140&gt;0,'Saisie CLASSEMENT'!O141," ")</f>
        <v xml:space="preserve"> </v>
      </c>
      <c r="I140" s="108" t="str">
        <f>IF(B140&gt;0,'Saisie CLASSEMENT'!P141," ")</f>
        <v/>
      </c>
    </row>
    <row r="141" spans="2:9" ht="15.75" customHeight="1" x14ac:dyDescent="0.2">
      <c r="B141" s="105" t="str">
        <f>IF('Saisie CLASSEMENT'!$C142&gt;0,'Saisie CLASSEMENT'!$B142," ")</f>
        <v xml:space="preserve"> </v>
      </c>
      <c r="C141" s="105">
        <f>IF(B141&gt;0,'Saisie CLASSEMENT'!C142," ")</f>
        <v>0</v>
      </c>
      <c r="D141" s="106" t="str">
        <f>IF(B141&gt;0,CONCATENATE('Saisie CLASSEMENT'!H142," ",'Saisie CLASSEMENT'!I142)," ")</f>
        <v xml:space="preserve">   </v>
      </c>
      <c r="E141" s="107" t="str">
        <f>IF(B141&gt;0,'Saisie CLASSEMENT'!J142)</f>
        <v xml:space="preserve"> </v>
      </c>
      <c r="F141" s="105" t="str">
        <f>IF(B141&gt;0,'Saisie CLASSEMENT'!M142," ")</f>
        <v xml:space="preserve"> </v>
      </c>
      <c r="G141" s="105" t="str">
        <f>IF(B141&gt;0,'Saisie CLASSEMENT'!N142," ")</f>
        <v xml:space="preserve"> </v>
      </c>
      <c r="H141" s="105" t="str">
        <f>IF(B141&gt;0,'Saisie CLASSEMENT'!O142," ")</f>
        <v xml:space="preserve"> </v>
      </c>
      <c r="I141" s="108" t="str">
        <f>IF(B141&gt;0,'Saisie CLASSEMENT'!P142," ")</f>
        <v/>
      </c>
    </row>
    <row r="142" spans="2:9" ht="15.75" customHeight="1" x14ac:dyDescent="0.2">
      <c r="B142" s="105" t="str">
        <f>IF('Saisie CLASSEMENT'!$C143&gt;0,'Saisie CLASSEMENT'!$B143," ")</f>
        <v xml:space="preserve"> </v>
      </c>
      <c r="C142" s="105">
        <f>IF(B142&gt;0,'Saisie CLASSEMENT'!C143," ")</f>
        <v>0</v>
      </c>
      <c r="D142" s="106" t="str">
        <f>IF(B142&gt;0,CONCATENATE('Saisie CLASSEMENT'!H143," ",'Saisie CLASSEMENT'!I143)," ")</f>
        <v xml:space="preserve">   </v>
      </c>
      <c r="E142" s="107" t="str">
        <f>IF(B142&gt;0,'Saisie CLASSEMENT'!J143)</f>
        <v xml:space="preserve"> </v>
      </c>
      <c r="F142" s="105" t="str">
        <f>IF(B142&gt;0,'Saisie CLASSEMENT'!M143," ")</f>
        <v xml:space="preserve"> </v>
      </c>
      <c r="G142" s="105" t="str">
        <f>IF(B142&gt;0,'Saisie CLASSEMENT'!N143," ")</f>
        <v xml:space="preserve"> </v>
      </c>
      <c r="H142" s="105" t="str">
        <f>IF(B142&gt;0,'Saisie CLASSEMENT'!O143," ")</f>
        <v xml:space="preserve"> </v>
      </c>
      <c r="I142" s="108" t="str">
        <f>IF(B142&gt;0,'Saisie CLASSEMENT'!P143," ")</f>
        <v/>
      </c>
    </row>
    <row r="143" spans="2:9" ht="15.75" customHeight="1" x14ac:dyDescent="0.2">
      <c r="B143" s="105" t="str">
        <f>IF('Saisie CLASSEMENT'!$C144&gt;0,'Saisie CLASSEMENT'!$B144," ")</f>
        <v xml:space="preserve"> </v>
      </c>
      <c r="C143" s="105">
        <f>IF(B143&gt;0,'Saisie CLASSEMENT'!C144," ")</f>
        <v>0</v>
      </c>
      <c r="D143" s="106" t="str">
        <f>IF(B143&gt;0,CONCATENATE('Saisie CLASSEMENT'!H144," ",'Saisie CLASSEMENT'!I144)," ")</f>
        <v xml:space="preserve">   </v>
      </c>
      <c r="E143" s="107" t="str">
        <f>IF(B143&gt;0,'Saisie CLASSEMENT'!J144)</f>
        <v xml:space="preserve"> </v>
      </c>
      <c r="F143" s="105" t="str">
        <f>IF(B143&gt;0,'Saisie CLASSEMENT'!M144," ")</f>
        <v xml:space="preserve"> </v>
      </c>
      <c r="G143" s="105" t="str">
        <f>IF(B143&gt;0,'Saisie CLASSEMENT'!N144," ")</f>
        <v xml:space="preserve"> </v>
      </c>
      <c r="H143" s="105" t="str">
        <f>IF(B143&gt;0,'Saisie CLASSEMENT'!O144," ")</f>
        <v xml:space="preserve"> </v>
      </c>
      <c r="I143" s="108" t="str">
        <f>IF(B143&gt;0,'Saisie CLASSEMENT'!P144," ")</f>
        <v/>
      </c>
    </row>
    <row r="144" spans="2:9" ht="15.75" customHeight="1" x14ac:dyDescent="0.2">
      <c r="B144" s="105" t="str">
        <f>IF('Saisie CLASSEMENT'!$C145&gt;0,'Saisie CLASSEMENT'!$B145," ")</f>
        <v xml:space="preserve"> </v>
      </c>
      <c r="C144" s="105">
        <f>IF(B144&gt;0,'Saisie CLASSEMENT'!C145," ")</f>
        <v>0</v>
      </c>
      <c r="D144" s="106" t="str">
        <f>IF(B144&gt;0,CONCATENATE('Saisie CLASSEMENT'!H145," ",'Saisie CLASSEMENT'!I145)," ")</f>
        <v xml:space="preserve">   </v>
      </c>
      <c r="E144" s="107" t="str">
        <f>IF(B144&gt;0,'Saisie CLASSEMENT'!J145)</f>
        <v xml:space="preserve"> </v>
      </c>
      <c r="F144" s="105" t="str">
        <f>IF(B144&gt;0,'Saisie CLASSEMENT'!M145," ")</f>
        <v xml:space="preserve"> </v>
      </c>
      <c r="G144" s="105" t="str">
        <f>IF(B144&gt;0,'Saisie CLASSEMENT'!N145," ")</f>
        <v xml:space="preserve"> </v>
      </c>
      <c r="H144" s="105" t="str">
        <f>IF(B144&gt;0,'Saisie CLASSEMENT'!O145," ")</f>
        <v xml:space="preserve"> </v>
      </c>
      <c r="I144" s="108" t="str">
        <f>IF(B144&gt;0,'Saisie CLASSEMENT'!P145," ")</f>
        <v/>
      </c>
    </row>
    <row r="145" spans="2:9" ht="15.75" customHeight="1" x14ac:dyDescent="0.2">
      <c r="B145" s="105" t="str">
        <f>IF('Saisie CLASSEMENT'!$C146&gt;0,'Saisie CLASSEMENT'!$B146," ")</f>
        <v xml:space="preserve"> </v>
      </c>
      <c r="C145" s="105">
        <f>IF(B145&gt;0,'Saisie CLASSEMENT'!C146," ")</f>
        <v>0</v>
      </c>
      <c r="D145" s="106" t="str">
        <f>IF(B145&gt;0,CONCATENATE('Saisie CLASSEMENT'!H146," ",'Saisie CLASSEMENT'!I146)," ")</f>
        <v xml:space="preserve">   </v>
      </c>
      <c r="E145" s="107" t="str">
        <f>IF(B145&gt;0,'Saisie CLASSEMENT'!J146)</f>
        <v xml:space="preserve"> </v>
      </c>
      <c r="F145" s="105" t="str">
        <f>IF(B145&gt;0,'Saisie CLASSEMENT'!M146," ")</f>
        <v xml:space="preserve"> </v>
      </c>
      <c r="G145" s="105" t="str">
        <f>IF(B145&gt;0,'Saisie CLASSEMENT'!N146," ")</f>
        <v xml:space="preserve"> </v>
      </c>
      <c r="H145" s="105" t="str">
        <f>IF(B145&gt;0,'Saisie CLASSEMENT'!O146," ")</f>
        <v xml:space="preserve"> </v>
      </c>
      <c r="I145" s="108" t="str">
        <f>IF(B145&gt;0,'Saisie CLASSEMENT'!P146," ")</f>
        <v/>
      </c>
    </row>
    <row r="146" spans="2:9" ht="15.75" customHeight="1" x14ac:dyDescent="0.2">
      <c r="B146" s="105" t="str">
        <f>IF('Saisie CLASSEMENT'!$C147&gt;0,'Saisie CLASSEMENT'!$B147," ")</f>
        <v xml:space="preserve"> </v>
      </c>
      <c r="C146" s="105">
        <f>IF(B146&gt;0,'Saisie CLASSEMENT'!C147," ")</f>
        <v>0</v>
      </c>
      <c r="D146" s="106" t="str">
        <f>IF(B146&gt;0,CONCATENATE('Saisie CLASSEMENT'!H147," ",'Saisie CLASSEMENT'!I147)," ")</f>
        <v xml:space="preserve">   </v>
      </c>
      <c r="E146" s="107" t="str">
        <f>IF(B146&gt;0,'Saisie CLASSEMENT'!J147)</f>
        <v xml:space="preserve"> </v>
      </c>
      <c r="F146" s="105" t="str">
        <f>IF(B146&gt;0,'Saisie CLASSEMENT'!M147," ")</f>
        <v xml:space="preserve"> </v>
      </c>
      <c r="G146" s="105" t="str">
        <f>IF(B146&gt;0,'Saisie CLASSEMENT'!N147," ")</f>
        <v xml:space="preserve"> </v>
      </c>
      <c r="H146" s="105" t="str">
        <f>IF(B146&gt;0,'Saisie CLASSEMENT'!O147," ")</f>
        <v xml:space="preserve"> </v>
      </c>
      <c r="I146" s="108" t="str">
        <f>IF(B146&gt;0,'Saisie CLASSEMENT'!P147," ")</f>
        <v/>
      </c>
    </row>
    <row r="147" spans="2:9" ht="15.75" customHeight="1" x14ac:dyDescent="0.2">
      <c r="B147" s="105" t="str">
        <f>IF('Saisie CLASSEMENT'!$C148&gt;0,'Saisie CLASSEMENT'!$B148," ")</f>
        <v xml:space="preserve"> </v>
      </c>
      <c r="C147" s="105">
        <f>IF(B147&gt;0,'Saisie CLASSEMENT'!C148," ")</f>
        <v>0</v>
      </c>
      <c r="D147" s="106" t="str">
        <f>IF(B147&gt;0,CONCATENATE('Saisie CLASSEMENT'!H148," ",'Saisie CLASSEMENT'!I148)," ")</f>
        <v xml:space="preserve">   </v>
      </c>
      <c r="E147" s="107" t="str">
        <f>IF(B147&gt;0,'Saisie CLASSEMENT'!J148)</f>
        <v xml:space="preserve"> </v>
      </c>
      <c r="F147" s="105" t="str">
        <f>IF(B147&gt;0,'Saisie CLASSEMENT'!M148," ")</f>
        <v xml:space="preserve"> </v>
      </c>
      <c r="G147" s="105" t="str">
        <f>IF(B147&gt;0,'Saisie CLASSEMENT'!N148," ")</f>
        <v xml:space="preserve"> </v>
      </c>
      <c r="H147" s="105" t="str">
        <f>IF(B147&gt;0,'Saisie CLASSEMENT'!O148," ")</f>
        <v xml:space="preserve"> </v>
      </c>
      <c r="I147" s="108" t="str">
        <f>IF(B147&gt;0,'Saisie CLASSEMENT'!P148," ")</f>
        <v/>
      </c>
    </row>
    <row r="148" spans="2:9" ht="15.75" customHeight="1" x14ac:dyDescent="0.2">
      <c r="B148" s="105" t="str">
        <f>IF('Saisie CLASSEMENT'!$C149&gt;0,'Saisie CLASSEMENT'!$B149," ")</f>
        <v xml:space="preserve"> </v>
      </c>
      <c r="C148" s="105">
        <f>IF(B148&gt;0,'Saisie CLASSEMENT'!C149," ")</f>
        <v>0</v>
      </c>
      <c r="D148" s="106" t="str">
        <f>IF(B148&gt;0,CONCATENATE('Saisie CLASSEMENT'!H149," ",'Saisie CLASSEMENT'!I149)," ")</f>
        <v xml:space="preserve">   </v>
      </c>
      <c r="E148" s="107" t="str">
        <f>IF(B148&gt;0,'Saisie CLASSEMENT'!J149)</f>
        <v xml:space="preserve"> </v>
      </c>
      <c r="F148" s="105" t="str">
        <f>IF(B148&gt;0,'Saisie CLASSEMENT'!M149," ")</f>
        <v xml:space="preserve"> </v>
      </c>
      <c r="G148" s="105" t="str">
        <f>IF(B148&gt;0,'Saisie CLASSEMENT'!N149," ")</f>
        <v xml:space="preserve"> </v>
      </c>
      <c r="H148" s="105" t="str">
        <f>IF(B148&gt;0,'Saisie CLASSEMENT'!O149," ")</f>
        <v xml:space="preserve"> </v>
      </c>
      <c r="I148" s="108" t="str">
        <f>IF(B148&gt;0,'Saisie CLASSEMENT'!P149," ")</f>
        <v/>
      </c>
    </row>
    <row r="149" spans="2:9" ht="15.75" customHeight="1" x14ac:dyDescent="0.2">
      <c r="B149" s="105" t="str">
        <f>IF('Saisie CLASSEMENT'!$C150&gt;0,'Saisie CLASSEMENT'!$B150," ")</f>
        <v xml:space="preserve"> </v>
      </c>
      <c r="C149" s="105">
        <f>IF(B149&gt;0,'Saisie CLASSEMENT'!C150," ")</f>
        <v>0</v>
      </c>
      <c r="D149" s="106" t="str">
        <f>IF(B149&gt;0,CONCATENATE('Saisie CLASSEMENT'!H150," ",'Saisie CLASSEMENT'!I150)," ")</f>
        <v xml:space="preserve">   </v>
      </c>
      <c r="E149" s="107" t="str">
        <f>IF(B149&gt;0,'Saisie CLASSEMENT'!J150)</f>
        <v xml:space="preserve"> </v>
      </c>
      <c r="F149" s="105" t="str">
        <f>IF(B149&gt;0,'Saisie CLASSEMENT'!M150," ")</f>
        <v xml:space="preserve"> </v>
      </c>
      <c r="G149" s="105" t="str">
        <f>IF(B149&gt;0,'Saisie CLASSEMENT'!N150," ")</f>
        <v xml:space="preserve"> </v>
      </c>
      <c r="H149" s="105" t="str">
        <f>IF(B149&gt;0,'Saisie CLASSEMENT'!O150," ")</f>
        <v xml:space="preserve"> </v>
      </c>
      <c r="I149" s="108" t="str">
        <f>IF(B149&gt;0,'Saisie CLASSEMENT'!P150," ")</f>
        <v/>
      </c>
    </row>
    <row r="150" spans="2:9" ht="15.75" customHeight="1" x14ac:dyDescent="0.2">
      <c r="B150" s="105" t="str">
        <f>IF('Saisie CLASSEMENT'!$C151&gt;0,'Saisie CLASSEMENT'!$B151," ")</f>
        <v xml:space="preserve"> </v>
      </c>
      <c r="C150" s="105">
        <f>IF(B150&gt;0,'Saisie CLASSEMENT'!C151," ")</f>
        <v>0</v>
      </c>
      <c r="D150" s="106" t="str">
        <f>IF(B150&gt;0,CONCATENATE('Saisie CLASSEMENT'!H151," ",'Saisie CLASSEMENT'!I151)," ")</f>
        <v xml:space="preserve">   </v>
      </c>
      <c r="E150" s="107" t="str">
        <f>IF(B150&gt;0,'Saisie CLASSEMENT'!J151)</f>
        <v xml:space="preserve"> </v>
      </c>
      <c r="F150" s="105" t="str">
        <f>IF(B150&gt;0,'Saisie CLASSEMENT'!M151," ")</f>
        <v xml:space="preserve"> </v>
      </c>
      <c r="G150" s="105" t="str">
        <f>IF(B150&gt;0,'Saisie CLASSEMENT'!N151," ")</f>
        <v xml:space="preserve"> </v>
      </c>
      <c r="H150" s="105" t="str">
        <f>IF(B150&gt;0,'Saisie CLASSEMENT'!O151," ")</f>
        <v xml:space="preserve"> </v>
      </c>
      <c r="I150" s="108" t="str">
        <f>IF(B150&gt;0,'Saisie CLASSEMENT'!P151," ")</f>
        <v/>
      </c>
    </row>
    <row r="151" spans="2:9" ht="15.75" customHeight="1" x14ac:dyDescent="0.2">
      <c r="B151" s="105" t="str">
        <f>IF('Saisie CLASSEMENT'!$C152&gt;0,'Saisie CLASSEMENT'!$B152," ")</f>
        <v xml:space="preserve"> </v>
      </c>
      <c r="C151" s="105">
        <f>IF(B151&gt;0,'Saisie CLASSEMENT'!C152," ")</f>
        <v>0</v>
      </c>
      <c r="D151" s="106" t="str">
        <f>IF(B151&gt;0,CONCATENATE('Saisie CLASSEMENT'!H152," ",'Saisie CLASSEMENT'!I152)," ")</f>
        <v xml:space="preserve">   </v>
      </c>
      <c r="E151" s="107" t="str">
        <f>IF(B151&gt;0,'Saisie CLASSEMENT'!J152)</f>
        <v xml:space="preserve"> </v>
      </c>
      <c r="F151" s="105" t="str">
        <f>IF(B151&gt;0,'Saisie CLASSEMENT'!M152," ")</f>
        <v xml:space="preserve"> </v>
      </c>
      <c r="G151" s="105" t="str">
        <f>IF(B151&gt;0,'Saisie CLASSEMENT'!N152," ")</f>
        <v xml:space="preserve"> </v>
      </c>
      <c r="H151" s="105" t="str">
        <f>IF(B151&gt;0,'Saisie CLASSEMENT'!O152," ")</f>
        <v xml:space="preserve"> </v>
      </c>
      <c r="I151" s="108" t="str">
        <f>IF(B151&gt;0,'Saisie CLASSEMENT'!P152," ")</f>
        <v/>
      </c>
    </row>
    <row r="152" spans="2:9" ht="15.75" customHeight="1" x14ac:dyDescent="0.2">
      <c r="B152" s="105" t="str">
        <f>IF('Saisie CLASSEMENT'!$C153&gt;0,'Saisie CLASSEMENT'!$B153," ")</f>
        <v xml:space="preserve"> </v>
      </c>
      <c r="C152" s="105">
        <f>IF(B152&gt;0,'Saisie CLASSEMENT'!C153," ")</f>
        <v>0</v>
      </c>
      <c r="D152" s="106" t="str">
        <f>IF(B152&gt;0,CONCATENATE('Saisie CLASSEMENT'!H153," ",'Saisie CLASSEMENT'!I153)," ")</f>
        <v xml:space="preserve">   </v>
      </c>
      <c r="E152" s="107" t="str">
        <f>IF(B152&gt;0,'Saisie CLASSEMENT'!J153)</f>
        <v xml:space="preserve"> </v>
      </c>
      <c r="F152" s="105" t="str">
        <f>IF(B152&gt;0,'Saisie CLASSEMENT'!M153," ")</f>
        <v xml:space="preserve"> </v>
      </c>
      <c r="G152" s="105" t="str">
        <f>IF(B152&gt;0,'Saisie CLASSEMENT'!N153," ")</f>
        <v xml:space="preserve"> </v>
      </c>
      <c r="H152" s="105" t="str">
        <f>IF(B152&gt;0,'Saisie CLASSEMENT'!O153," ")</f>
        <v xml:space="preserve"> </v>
      </c>
      <c r="I152" s="108" t="str">
        <f>IF(B152&gt;0,'Saisie CLASSEMENT'!P153," ")</f>
        <v/>
      </c>
    </row>
    <row r="153" spans="2:9" ht="15.75" customHeight="1" x14ac:dyDescent="0.2">
      <c r="B153" s="105" t="str">
        <f>IF('Saisie CLASSEMENT'!$C154&gt;0,'Saisie CLASSEMENT'!$B154," ")</f>
        <v xml:space="preserve"> </v>
      </c>
      <c r="C153" s="105">
        <f>IF(B153&gt;0,'Saisie CLASSEMENT'!C154," ")</f>
        <v>0</v>
      </c>
      <c r="D153" s="106" t="str">
        <f>IF(B153&gt;0,CONCATENATE('Saisie CLASSEMENT'!H154," ",'Saisie CLASSEMENT'!I154)," ")</f>
        <v xml:space="preserve">   </v>
      </c>
      <c r="E153" s="107" t="str">
        <f>IF(B153&gt;0,'Saisie CLASSEMENT'!J154)</f>
        <v xml:space="preserve"> </v>
      </c>
      <c r="F153" s="105" t="str">
        <f>IF(B153&gt;0,'Saisie CLASSEMENT'!M154," ")</f>
        <v xml:space="preserve"> </v>
      </c>
      <c r="G153" s="105" t="str">
        <f>IF(B153&gt;0,'Saisie CLASSEMENT'!N154," ")</f>
        <v xml:space="preserve"> </v>
      </c>
      <c r="H153" s="105" t="str">
        <f>IF(B153&gt;0,'Saisie CLASSEMENT'!O154," ")</f>
        <v xml:space="preserve"> </v>
      </c>
      <c r="I153" s="108" t="str">
        <f>IF(B153&gt;0,'Saisie CLASSEMENT'!P154," ")</f>
        <v/>
      </c>
    </row>
    <row r="154" spans="2:9" ht="15.75" customHeight="1" x14ac:dyDescent="0.2">
      <c r="B154" s="105" t="str">
        <f>IF('Saisie CLASSEMENT'!$C155&gt;0,'Saisie CLASSEMENT'!$B155," ")</f>
        <v xml:space="preserve"> </v>
      </c>
      <c r="C154" s="105">
        <f>IF(B154&gt;0,'Saisie CLASSEMENT'!C155," ")</f>
        <v>0</v>
      </c>
      <c r="D154" s="106" t="str">
        <f>IF(B154&gt;0,CONCATENATE('Saisie CLASSEMENT'!H155," ",'Saisie CLASSEMENT'!I155)," ")</f>
        <v xml:space="preserve">   </v>
      </c>
      <c r="E154" s="107" t="str">
        <f>IF(B154&gt;0,'Saisie CLASSEMENT'!J155)</f>
        <v xml:space="preserve"> </v>
      </c>
      <c r="F154" s="105" t="str">
        <f>IF(B154&gt;0,'Saisie CLASSEMENT'!M155," ")</f>
        <v xml:space="preserve"> </v>
      </c>
      <c r="G154" s="105" t="str">
        <f>IF(B154&gt;0,'Saisie CLASSEMENT'!N155," ")</f>
        <v xml:space="preserve"> </v>
      </c>
      <c r="H154" s="105" t="str">
        <f>IF(B154&gt;0,'Saisie CLASSEMENT'!O155," ")</f>
        <v xml:space="preserve"> </v>
      </c>
      <c r="I154" s="108" t="str">
        <f>IF(B154&gt;0,'Saisie CLASSEMENT'!P155," ")</f>
        <v/>
      </c>
    </row>
    <row r="155" spans="2:9" ht="15.75" customHeight="1" x14ac:dyDescent="0.2">
      <c r="B155" s="105" t="str">
        <f>IF('Saisie CLASSEMENT'!$C156&gt;0,'Saisie CLASSEMENT'!$B156," ")</f>
        <v xml:space="preserve"> </v>
      </c>
      <c r="C155" s="105">
        <f>IF(B155&gt;0,'Saisie CLASSEMENT'!C156," ")</f>
        <v>0</v>
      </c>
      <c r="D155" s="106" t="str">
        <f>IF(B155&gt;0,CONCATENATE('Saisie CLASSEMENT'!H156," ",'Saisie CLASSEMENT'!I156)," ")</f>
        <v xml:space="preserve">   </v>
      </c>
      <c r="E155" s="107" t="str">
        <f>IF(B155&gt;0,'Saisie CLASSEMENT'!J156)</f>
        <v xml:space="preserve"> </v>
      </c>
      <c r="F155" s="105" t="str">
        <f>IF(B155&gt;0,'Saisie CLASSEMENT'!M156," ")</f>
        <v xml:space="preserve"> </v>
      </c>
      <c r="G155" s="105" t="str">
        <f>IF(B155&gt;0,'Saisie CLASSEMENT'!N156," ")</f>
        <v xml:space="preserve"> </v>
      </c>
      <c r="H155" s="105" t="str">
        <f>IF(B155&gt;0,'Saisie CLASSEMENT'!O156," ")</f>
        <v xml:space="preserve"> </v>
      </c>
      <c r="I155" s="108" t="str">
        <f>IF(B155&gt;0,'Saisie CLASSEMENT'!P156," ")</f>
        <v/>
      </c>
    </row>
    <row r="156" spans="2:9" ht="15.75" customHeight="1" x14ac:dyDescent="0.2">
      <c r="B156" s="105" t="str">
        <f>IF('Saisie CLASSEMENT'!$C157&gt;0,'Saisie CLASSEMENT'!$B157," ")</f>
        <v xml:space="preserve"> </v>
      </c>
      <c r="C156" s="105">
        <f>IF(B156&gt;0,'Saisie CLASSEMENT'!C157," ")</f>
        <v>0</v>
      </c>
      <c r="D156" s="106" t="str">
        <f>IF(B156&gt;0,CONCATENATE('Saisie CLASSEMENT'!H157," ",'Saisie CLASSEMENT'!I157)," ")</f>
        <v xml:space="preserve">   </v>
      </c>
      <c r="E156" s="107" t="str">
        <f>IF(B156&gt;0,'Saisie CLASSEMENT'!J157)</f>
        <v xml:space="preserve"> </v>
      </c>
      <c r="F156" s="105" t="str">
        <f>IF(B156&gt;0,'Saisie CLASSEMENT'!M157," ")</f>
        <v xml:space="preserve"> </v>
      </c>
      <c r="G156" s="105" t="str">
        <f>IF(B156&gt;0,'Saisie CLASSEMENT'!N157," ")</f>
        <v xml:space="preserve"> </v>
      </c>
      <c r="H156" s="105" t="str">
        <f>IF(B156&gt;0,'Saisie CLASSEMENT'!O157," ")</f>
        <v xml:space="preserve"> </v>
      </c>
      <c r="I156" s="108" t="str">
        <f>IF(B156&gt;0,'Saisie CLASSEMENT'!P157," ")</f>
        <v/>
      </c>
    </row>
    <row r="157" spans="2:9" ht="15.75" customHeight="1" x14ac:dyDescent="0.2">
      <c r="B157" s="105" t="str">
        <f>IF('Saisie CLASSEMENT'!$C158&gt;0,'Saisie CLASSEMENT'!$B158," ")</f>
        <v xml:space="preserve"> </v>
      </c>
      <c r="C157" s="105">
        <f>IF(B157&gt;0,'Saisie CLASSEMENT'!C158," ")</f>
        <v>0</v>
      </c>
      <c r="D157" s="106" t="str">
        <f>IF(B157&gt;0,CONCATENATE('Saisie CLASSEMENT'!H158," ",'Saisie CLASSEMENT'!I158)," ")</f>
        <v xml:space="preserve">   </v>
      </c>
      <c r="E157" s="107" t="str">
        <f>IF(B157&gt;0,'Saisie CLASSEMENT'!J158)</f>
        <v xml:space="preserve"> </v>
      </c>
      <c r="F157" s="105" t="str">
        <f>IF(B157&gt;0,'Saisie CLASSEMENT'!M158," ")</f>
        <v xml:space="preserve"> </v>
      </c>
      <c r="G157" s="105" t="str">
        <f>IF(B157&gt;0,'Saisie CLASSEMENT'!N158," ")</f>
        <v xml:space="preserve"> </v>
      </c>
      <c r="H157" s="105" t="str">
        <f>IF(B157&gt;0,'Saisie CLASSEMENT'!O158," ")</f>
        <v xml:space="preserve"> </v>
      </c>
      <c r="I157" s="108" t="str">
        <f>IF(B157&gt;0,'Saisie CLASSEMENT'!P158," ")</f>
        <v/>
      </c>
    </row>
    <row r="158" spans="2:9" ht="15.75" customHeight="1" x14ac:dyDescent="0.2">
      <c r="B158" s="105" t="str">
        <f>IF('Saisie CLASSEMENT'!$C159&gt;0,'Saisie CLASSEMENT'!$B159," ")</f>
        <v xml:space="preserve"> </v>
      </c>
      <c r="C158" s="105">
        <f>IF(B158&gt;0,'Saisie CLASSEMENT'!C159," ")</f>
        <v>0</v>
      </c>
      <c r="D158" s="106" t="str">
        <f>IF(B158&gt;0,CONCATENATE('Saisie CLASSEMENT'!H159," ",'Saisie CLASSEMENT'!I159)," ")</f>
        <v xml:space="preserve">   </v>
      </c>
      <c r="E158" s="107" t="str">
        <f>IF(B158&gt;0,'Saisie CLASSEMENT'!J159)</f>
        <v xml:space="preserve"> </v>
      </c>
      <c r="F158" s="105" t="str">
        <f>IF(B158&gt;0,'Saisie CLASSEMENT'!M159," ")</f>
        <v xml:space="preserve"> </v>
      </c>
      <c r="G158" s="105" t="str">
        <f>IF(B158&gt;0,'Saisie CLASSEMENT'!N159," ")</f>
        <v xml:space="preserve"> </v>
      </c>
      <c r="H158" s="105" t="str">
        <f>IF(B158&gt;0,'Saisie CLASSEMENT'!O159," ")</f>
        <v xml:space="preserve"> </v>
      </c>
      <c r="I158" s="108" t="str">
        <f>IF(B158&gt;0,'Saisie CLASSEMENT'!P159," ")</f>
        <v/>
      </c>
    </row>
    <row r="159" spans="2:9" ht="15.75" customHeight="1" x14ac:dyDescent="0.2">
      <c r="B159" s="105" t="str">
        <f>IF('Saisie CLASSEMENT'!$C160&gt;0,'Saisie CLASSEMENT'!$B160," ")</f>
        <v xml:space="preserve"> </v>
      </c>
      <c r="C159" s="105">
        <f>IF(B159&gt;0,'Saisie CLASSEMENT'!C160," ")</f>
        <v>0</v>
      </c>
      <c r="D159" s="106" t="str">
        <f>IF(B159&gt;0,CONCATENATE('Saisie CLASSEMENT'!H160," ",'Saisie CLASSEMENT'!I160)," ")</f>
        <v xml:space="preserve">   </v>
      </c>
      <c r="E159" s="107" t="str">
        <f>IF(B159&gt;0,'Saisie CLASSEMENT'!J160)</f>
        <v xml:space="preserve"> </v>
      </c>
      <c r="F159" s="105" t="str">
        <f>IF(B159&gt;0,'Saisie CLASSEMENT'!M160," ")</f>
        <v xml:space="preserve"> </v>
      </c>
      <c r="G159" s="105" t="str">
        <f>IF(B159&gt;0,'Saisie CLASSEMENT'!N160," ")</f>
        <v xml:space="preserve"> </v>
      </c>
      <c r="H159" s="105" t="str">
        <f>IF(B159&gt;0,'Saisie CLASSEMENT'!O160," ")</f>
        <v xml:space="preserve"> </v>
      </c>
      <c r="I159" s="108" t="str">
        <f>IF(B159&gt;0,'Saisie CLASSEMENT'!P160," ")</f>
        <v/>
      </c>
    </row>
    <row r="160" spans="2:9" ht="15.75" customHeight="1" x14ac:dyDescent="0.2">
      <c r="B160" s="105" t="str">
        <f>IF('Saisie CLASSEMENT'!$C161&gt;0,'Saisie CLASSEMENT'!$B161," ")</f>
        <v xml:space="preserve"> </v>
      </c>
      <c r="C160" s="105">
        <f>IF(B160&gt;0,'Saisie CLASSEMENT'!C161," ")</f>
        <v>0</v>
      </c>
      <c r="D160" s="106" t="str">
        <f>IF(B160&gt;0,CONCATENATE('Saisie CLASSEMENT'!H161," ",'Saisie CLASSEMENT'!I161)," ")</f>
        <v xml:space="preserve">   </v>
      </c>
      <c r="E160" s="107" t="str">
        <f>IF(B160&gt;0,'Saisie CLASSEMENT'!J161)</f>
        <v xml:space="preserve"> </v>
      </c>
      <c r="F160" s="105" t="str">
        <f>IF(B160&gt;0,'Saisie CLASSEMENT'!M161," ")</f>
        <v xml:space="preserve"> </v>
      </c>
      <c r="G160" s="105" t="str">
        <f>IF(B160&gt;0,'Saisie CLASSEMENT'!N161," ")</f>
        <v xml:space="preserve"> </v>
      </c>
      <c r="H160" s="105" t="str">
        <f>IF(B160&gt;0,'Saisie CLASSEMENT'!O161," ")</f>
        <v xml:space="preserve"> </v>
      </c>
      <c r="I160" s="108" t="str">
        <f>IF(B160&gt;0,'Saisie CLASSEMENT'!P161," ")</f>
        <v/>
      </c>
    </row>
    <row r="161" spans="2:9" ht="15.75" customHeight="1" x14ac:dyDescent="0.2">
      <c r="B161" s="105" t="str">
        <f>IF('Saisie CLASSEMENT'!$C162&gt;0,'Saisie CLASSEMENT'!$B162," ")</f>
        <v xml:space="preserve"> </v>
      </c>
      <c r="C161" s="105">
        <f>IF(B161&gt;0,'Saisie CLASSEMENT'!C162," ")</f>
        <v>0</v>
      </c>
      <c r="D161" s="106" t="str">
        <f>IF(B161&gt;0,CONCATENATE('Saisie CLASSEMENT'!H162," ",'Saisie CLASSEMENT'!I162)," ")</f>
        <v xml:space="preserve">   </v>
      </c>
      <c r="E161" s="107" t="str">
        <f>IF(B161&gt;0,'Saisie CLASSEMENT'!J162)</f>
        <v xml:space="preserve"> </v>
      </c>
      <c r="F161" s="105" t="str">
        <f>IF(B161&gt;0,'Saisie CLASSEMENT'!M162," ")</f>
        <v xml:space="preserve"> </v>
      </c>
      <c r="G161" s="105" t="str">
        <f>IF(B161&gt;0,'Saisie CLASSEMENT'!N162," ")</f>
        <v xml:space="preserve"> </v>
      </c>
      <c r="H161" s="105" t="str">
        <f>IF(B161&gt;0,'Saisie CLASSEMENT'!O162," ")</f>
        <v xml:space="preserve"> </v>
      </c>
      <c r="I161" s="108" t="str">
        <f>IF(B161&gt;0,'Saisie CLASSEMENT'!P162," ")</f>
        <v/>
      </c>
    </row>
    <row r="162" spans="2:9" ht="15.75" customHeight="1" x14ac:dyDescent="0.2">
      <c r="B162" s="105" t="str">
        <f>IF('Saisie CLASSEMENT'!$C163&gt;0,'Saisie CLASSEMENT'!$B163," ")</f>
        <v xml:space="preserve"> </v>
      </c>
      <c r="C162" s="105">
        <f>IF(B162&gt;0,'Saisie CLASSEMENT'!C163," ")</f>
        <v>0</v>
      </c>
      <c r="D162" s="106" t="str">
        <f>IF(B162&gt;0,CONCATENATE('Saisie CLASSEMENT'!H163," ",'Saisie CLASSEMENT'!I163)," ")</f>
        <v xml:space="preserve">   </v>
      </c>
      <c r="E162" s="107" t="str">
        <f>IF(B162&gt;0,'Saisie CLASSEMENT'!J163)</f>
        <v xml:space="preserve"> </v>
      </c>
      <c r="F162" s="105" t="str">
        <f>IF(B162&gt;0,'Saisie CLASSEMENT'!M163," ")</f>
        <v xml:space="preserve"> </v>
      </c>
      <c r="G162" s="105" t="str">
        <f>IF(B162&gt;0,'Saisie CLASSEMENT'!N163," ")</f>
        <v xml:space="preserve"> </v>
      </c>
      <c r="H162" s="105" t="str">
        <f>IF(B162&gt;0,'Saisie CLASSEMENT'!O163," ")</f>
        <v xml:space="preserve"> </v>
      </c>
      <c r="I162" s="108" t="str">
        <f>IF(B162&gt;0,'Saisie CLASSEMENT'!P163," ")</f>
        <v/>
      </c>
    </row>
    <row r="163" spans="2:9" ht="15.75" customHeight="1" x14ac:dyDescent="0.2">
      <c r="B163" s="105" t="str">
        <f>IF('Saisie CLASSEMENT'!$C164&gt;0,'Saisie CLASSEMENT'!$B164," ")</f>
        <v xml:space="preserve"> </v>
      </c>
      <c r="C163" s="105">
        <f>IF(B163&gt;0,'Saisie CLASSEMENT'!C164," ")</f>
        <v>0</v>
      </c>
      <c r="D163" s="106" t="str">
        <f>IF(B163&gt;0,CONCATENATE('Saisie CLASSEMENT'!H164," ",'Saisie CLASSEMENT'!I164)," ")</f>
        <v xml:space="preserve">   </v>
      </c>
      <c r="E163" s="107" t="str">
        <f>IF(B163&gt;0,'Saisie CLASSEMENT'!J164)</f>
        <v xml:space="preserve"> </v>
      </c>
      <c r="F163" s="105" t="str">
        <f>IF(B163&gt;0,'Saisie CLASSEMENT'!M164," ")</f>
        <v xml:space="preserve"> </v>
      </c>
      <c r="G163" s="105" t="str">
        <f>IF(B163&gt;0,'Saisie CLASSEMENT'!N164," ")</f>
        <v xml:space="preserve"> </v>
      </c>
      <c r="H163" s="105" t="str">
        <f>IF(B163&gt;0,'Saisie CLASSEMENT'!O164," ")</f>
        <v xml:space="preserve"> </v>
      </c>
      <c r="I163" s="108" t="str">
        <f>IF(B163&gt;0,'Saisie CLASSEMENT'!P164," ")</f>
        <v/>
      </c>
    </row>
    <row r="164" spans="2:9" ht="15.75" customHeight="1" x14ac:dyDescent="0.2">
      <c r="B164" s="105" t="str">
        <f>IF('Saisie CLASSEMENT'!$C165&gt;0,'Saisie CLASSEMENT'!$B165," ")</f>
        <v xml:space="preserve"> </v>
      </c>
      <c r="C164" s="105">
        <f>IF(B164&gt;0,'Saisie CLASSEMENT'!C165," ")</f>
        <v>0</v>
      </c>
      <c r="D164" s="106" t="str">
        <f>IF(B164&gt;0,CONCATENATE('Saisie CLASSEMENT'!H165," ",'Saisie CLASSEMENT'!I165)," ")</f>
        <v xml:space="preserve">   </v>
      </c>
      <c r="E164" s="107" t="str">
        <f>IF(B164&gt;0,'Saisie CLASSEMENT'!J165)</f>
        <v xml:space="preserve"> </v>
      </c>
      <c r="F164" s="105" t="str">
        <f>IF(B164&gt;0,'Saisie CLASSEMENT'!M165," ")</f>
        <v xml:space="preserve"> </v>
      </c>
      <c r="G164" s="105" t="str">
        <f>IF(B164&gt;0,'Saisie CLASSEMENT'!N165," ")</f>
        <v xml:space="preserve"> </v>
      </c>
      <c r="H164" s="105" t="str">
        <f>IF(B164&gt;0,'Saisie CLASSEMENT'!O165," ")</f>
        <v xml:space="preserve"> </v>
      </c>
      <c r="I164" s="108" t="str">
        <f>IF(B164&gt;0,'Saisie CLASSEMENT'!P165," ")</f>
        <v/>
      </c>
    </row>
    <row r="165" spans="2:9" ht="15.75" customHeight="1" x14ac:dyDescent="0.2">
      <c r="B165" s="105" t="str">
        <f>IF('Saisie CLASSEMENT'!$C166&gt;0,'Saisie CLASSEMENT'!$B166," ")</f>
        <v xml:space="preserve"> </v>
      </c>
      <c r="C165" s="105">
        <f>IF(B165&gt;0,'Saisie CLASSEMENT'!C166," ")</f>
        <v>0</v>
      </c>
      <c r="D165" s="106" t="str">
        <f>IF(B165&gt;0,CONCATENATE('Saisie CLASSEMENT'!H166," ",'Saisie CLASSEMENT'!I166)," ")</f>
        <v xml:space="preserve">   </v>
      </c>
      <c r="E165" s="107" t="str">
        <f>IF(B165&gt;0,'Saisie CLASSEMENT'!J166)</f>
        <v xml:space="preserve"> </v>
      </c>
      <c r="F165" s="105" t="str">
        <f>IF(B165&gt;0,'Saisie CLASSEMENT'!M166," ")</f>
        <v xml:space="preserve"> </v>
      </c>
      <c r="G165" s="105" t="str">
        <f>IF(B165&gt;0,'Saisie CLASSEMENT'!N166," ")</f>
        <v xml:space="preserve"> </v>
      </c>
      <c r="H165" s="105" t="str">
        <f>IF(B165&gt;0,'Saisie CLASSEMENT'!O166," ")</f>
        <v xml:space="preserve"> </v>
      </c>
      <c r="I165" s="108" t="str">
        <f>IF(B165&gt;0,'Saisie CLASSEMENT'!P166," ")</f>
        <v/>
      </c>
    </row>
    <row r="166" spans="2:9" ht="15.75" customHeight="1" x14ac:dyDescent="0.2">
      <c r="B166" s="105" t="str">
        <f>IF('Saisie CLASSEMENT'!$C167&gt;0,'Saisie CLASSEMENT'!$B167," ")</f>
        <v xml:space="preserve"> </v>
      </c>
      <c r="C166" s="105">
        <f>IF(B166&gt;0,'Saisie CLASSEMENT'!C167," ")</f>
        <v>0</v>
      </c>
      <c r="D166" s="106" t="str">
        <f>IF(B166&gt;0,CONCATENATE('Saisie CLASSEMENT'!H167," ",'Saisie CLASSEMENT'!I167)," ")</f>
        <v xml:space="preserve">   </v>
      </c>
      <c r="E166" s="107" t="str">
        <f>IF(B166&gt;0,'Saisie CLASSEMENT'!J167)</f>
        <v xml:space="preserve"> </v>
      </c>
      <c r="F166" s="105" t="str">
        <f>IF(B166&gt;0,'Saisie CLASSEMENT'!M167," ")</f>
        <v xml:space="preserve"> </v>
      </c>
      <c r="G166" s="105" t="str">
        <f>IF(B166&gt;0,'Saisie CLASSEMENT'!N167," ")</f>
        <v xml:space="preserve"> </v>
      </c>
      <c r="H166" s="105" t="str">
        <f>IF(B166&gt;0,'Saisie CLASSEMENT'!O167," ")</f>
        <v xml:space="preserve"> </v>
      </c>
      <c r="I166" s="108" t="str">
        <f>IF(B166&gt;0,'Saisie CLASSEMENT'!P167," ")</f>
        <v/>
      </c>
    </row>
    <row r="167" spans="2:9" ht="15.75" customHeight="1" x14ac:dyDescent="0.2">
      <c r="B167" s="105" t="str">
        <f>IF('Saisie CLASSEMENT'!$C168&gt;0,'Saisie CLASSEMENT'!$B168," ")</f>
        <v xml:space="preserve"> </v>
      </c>
      <c r="C167" s="105">
        <f>IF(B167&gt;0,'Saisie CLASSEMENT'!C168," ")</f>
        <v>0</v>
      </c>
      <c r="D167" s="106" t="str">
        <f>IF(B167&gt;0,CONCATENATE('Saisie CLASSEMENT'!H168," ",'Saisie CLASSEMENT'!I168)," ")</f>
        <v xml:space="preserve">   </v>
      </c>
      <c r="E167" s="107" t="str">
        <f>IF(B167&gt;0,'Saisie CLASSEMENT'!J168)</f>
        <v xml:space="preserve"> </v>
      </c>
      <c r="F167" s="105" t="str">
        <f>IF(B167&gt;0,'Saisie CLASSEMENT'!M168," ")</f>
        <v xml:space="preserve"> </v>
      </c>
      <c r="G167" s="105" t="str">
        <f>IF(B167&gt;0,'Saisie CLASSEMENT'!N168," ")</f>
        <v xml:space="preserve"> </v>
      </c>
      <c r="H167" s="105" t="str">
        <f>IF(B167&gt;0,'Saisie CLASSEMENT'!O168," ")</f>
        <v xml:space="preserve"> </v>
      </c>
      <c r="I167" s="108" t="str">
        <f>IF(B167&gt;0,'Saisie CLASSEMENT'!P168," ")</f>
        <v/>
      </c>
    </row>
    <row r="168" spans="2:9" ht="15.75" customHeight="1" x14ac:dyDescent="0.2">
      <c r="B168" s="105" t="str">
        <f>IF('Saisie CLASSEMENT'!$C169&gt;0,'Saisie CLASSEMENT'!$B169," ")</f>
        <v xml:space="preserve"> </v>
      </c>
      <c r="C168" s="105">
        <f>IF(B168&gt;0,'Saisie CLASSEMENT'!C169," ")</f>
        <v>0</v>
      </c>
      <c r="D168" s="106" t="str">
        <f>IF(B168&gt;0,CONCATENATE('Saisie CLASSEMENT'!H169," ",'Saisie CLASSEMENT'!I169)," ")</f>
        <v xml:space="preserve">   </v>
      </c>
      <c r="E168" s="107" t="str">
        <f>IF(B168&gt;0,'Saisie CLASSEMENT'!J169)</f>
        <v xml:space="preserve"> </v>
      </c>
      <c r="F168" s="105" t="str">
        <f>IF(B168&gt;0,'Saisie CLASSEMENT'!M169," ")</f>
        <v xml:space="preserve"> </v>
      </c>
      <c r="G168" s="105" t="str">
        <f>IF(B168&gt;0,'Saisie CLASSEMENT'!N169," ")</f>
        <v xml:space="preserve"> </v>
      </c>
      <c r="H168" s="105" t="str">
        <f>IF(B168&gt;0,'Saisie CLASSEMENT'!O169," ")</f>
        <v xml:space="preserve"> </v>
      </c>
      <c r="I168" s="108" t="str">
        <f>IF(B168&gt;0,'Saisie CLASSEMENT'!P169," ")</f>
        <v/>
      </c>
    </row>
    <row r="169" spans="2:9" ht="15.75" customHeight="1" x14ac:dyDescent="0.2">
      <c r="B169" s="105" t="str">
        <f>IF('Saisie CLASSEMENT'!$C170&gt;0,'Saisie CLASSEMENT'!$B170," ")</f>
        <v xml:space="preserve"> </v>
      </c>
      <c r="C169" s="105">
        <f>IF(B169&gt;0,'Saisie CLASSEMENT'!C170," ")</f>
        <v>0</v>
      </c>
      <c r="D169" s="106" t="str">
        <f>IF(B169&gt;0,CONCATENATE('Saisie CLASSEMENT'!H170," ",'Saisie CLASSEMENT'!I170)," ")</f>
        <v xml:space="preserve">   </v>
      </c>
      <c r="E169" s="107" t="str">
        <f>IF(B169&gt;0,'Saisie CLASSEMENT'!J170)</f>
        <v xml:space="preserve"> </v>
      </c>
      <c r="F169" s="105" t="str">
        <f>IF(B169&gt;0,'Saisie CLASSEMENT'!M170," ")</f>
        <v xml:space="preserve"> </v>
      </c>
      <c r="G169" s="105" t="str">
        <f>IF(B169&gt;0,'Saisie CLASSEMENT'!N170," ")</f>
        <v xml:space="preserve"> </v>
      </c>
      <c r="H169" s="105" t="str">
        <f>IF(B169&gt;0,'Saisie CLASSEMENT'!O170," ")</f>
        <v xml:space="preserve"> </v>
      </c>
      <c r="I169" s="108" t="str">
        <f>IF(B169&gt;0,'Saisie CLASSEMENT'!P170," ")</f>
        <v/>
      </c>
    </row>
    <row r="170" spans="2:9" ht="15.75" customHeight="1" x14ac:dyDescent="0.2">
      <c r="B170" s="105" t="str">
        <f>IF('Saisie CLASSEMENT'!$C171&gt;0,'Saisie CLASSEMENT'!$B171," ")</f>
        <v xml:space="preserve"> </v>
      </c>
      <c r="C170" s="105">
        <f>IF(B170&gt;0,'Saisie CLASSEMENT'!C171," ")</f>
        <v>0</v>
      </c>
      <c r="D170" s="106" t="str">
        <f>IF(B170&gt;0,CONCATENATE('Saisie CLASSEMENT'!H171," ",'Saisie CLASSEMENT'!I171)," ")</f>
        <v xml:space="preserve">   </v>
      </c>
      <c r="E170" s="107" t="str">
        <f>IF(B170&gt;0,'Saisie CLASSEMENT'!J171)</f>
        <v xml:space="preserve"> </v>
      </c>
      <c r="F170" s="105" t="str">
        <f>IF(B170&gt;0,'Saisie CLASSEMENT'!M171," ")</f>
        <v xml:space="preserve"> </v>
      </c>
      <c r="G170" s="105" t="str">
        <f>IF(B170&gt;0,'Saisie CLASSEMENT'!N171," ")</f>
        <v xml:space="preserve"> </v>
      </c>
      <c r="H170" s="105" t="str">
        <f>IF(B170&gt;0,'Saisie CLASSEMENT'!O171," ")</f>
        <v xml:space="preserve"> </v>
      </c>
      <c r="I170" s="108" t="str">
        <f>IF(B170&gt;0,'Saisie CLASSEMENT'!P171," ")</f>
        <v/>
      </c>
    </row>
    <row r="171" spans="2:9" ht="15.75" customHeight="1" x14ac:dyDescent="0.2">
      <c r="B171" s="105" t="str">
        <f>IF('Saisie CLASSEMENT'!$C172&gt;0,'Saisie CLASSEMENT'!$B172," ")</f>
        <v xml:space="preserve"> </v>
      </c>
      <c r="C171" s="105">
        <f>IF(B171&gt;0,'Saisie CLASSEMENT'!C172," ")</f>
        <v>0</v>
      </c>
      <c r="D171" s="106" t="str">
        <f>IF(B171&gt;0,CONCATENATE('Saisie CLASSEMENT'!H172," ",'Saisie CLASSEMENT'!I172)," ")</f>
        <v xml:space="preserve">   </v>
      </c>
      <c r="E171" s="107" t="str">
        <f>IF(B171&gt;0,'Saisie CLASSEMENT'!J172)</f>
        <v xml:space="preserve"> </v>
      </c>
      <c r="F171" s="105" t="str">
        <f>IF(B171&gt;0,'Saisie CLASSEMENT'!M172," ")</f>
        <v xml:space="preserve"> </v>
      </c>
      <c r="G171" s="105" t="str">
        <f>IF(B171&gt;0,'Saisie CLASSEMENT'!N172," ")</f>
        <v xml:space="preserve"> </v>
      </c>
      <c r="H171" s="105" t="str">
        <f>IF(B171&gt;0,'Saisie CLASSEMENT'!O172," ")</f>
        <v xml:space="preserve"> </v>
      </c>
      <c r="I171" s="108" t="str">
        <f>IF(B171&gt;0,'Saisie CLASSEMENT'!P172," ")</f>
        <v/>
      </c>
    </row>
    <row r="172" spans="2:9" ht="15.75" customHeight="1" x14ac:dyDescent="0.2">
      <c r="B172" s="105" t="str">
        <f>IF('Saisie CLASSEMENT'!$C173&gt;0,'Saisie CLASSEMENT'!$B173," ")</f>
        <v xml:space="preserve"> </v>
      </c>
      <c r="C172" s="105">
        <f>IF(B172&gt;0,'Saisie CLASSEMENT'!C173," ")</f>
        <v>0</v>
      </c>
      <c r="D172" s="106" t="str">
        <f>IF(B172&gt;0,CONCATENATE('Saisie CLASSEMENT'!H173," ",'Saisie CLASSEMENT'!I173)," ")</f>
        <v xml:space="preserve">   </v>
      </c>
      <c r="E172" s="107" t="str">
        <f>IF(B172&gt;0,'Saisie CLASSEMENT'!J173)</f>
        <v xml:space="preserve"> </v>
      </c>
      <c r="F172" s="105" t="str">
        <f>IF(B172&gt;0,'Saisie CLASSEMENT'!M173," ")</f>
        <v xml:space="preserve"> </v>
      </c>
      <c r="G172" s="105" t="str">
        <f>IF(B172&gt;0,'Saisie CLASSEMENT'!N173," ")</f>
        <v xml:space="preserve"> </v>
      </c>
      <c r="H172" s="105" t="str">
        <f>IF(B172&gt;0,'Saisie CLASSEMENT'!O173," ")</f>
        <v xml:space="preserve"> </v>
      </c>
      <c r="I172" s="108" t="str">
        <f>IF(B172&gt;0,'Saisie CLASSEMENT'!P173," ")</f>
        <v/>
      </c>
    </row>
    <row r="173" spans="2:9" ht="15.75" customHeight="1" x14ac:dyDescent="0.2">
      <c r="B173" s="105" t="str">
        <f>IF('Saisie CLASSEMENT'!$C174&gt;0,'Saisie CLASSEMENT'!$B174," ")</f>
        <v xml:space="preserve"> </v>
      </c>
      <c r="C173" s="105">
        <f>IF(B173&gt;0,'Saisie CLASSEMENT'!C174," ")</f>
        <v>0</v>
      </c>
      <c r="D173" s="106" t="str">
        <f>IF(B173&gt;0,CONCATENATE('Saisie CLASSEMENT'!H174," ",'Saisie CLASSEMENT'!I174)," ")</f>
        <v xml:space="preserve">   </v>
      </c>
      <c r="E173" s="107" t="str">
        <f>IF(B173&gt;0,'Saisie CLASSEMENT'!J174)</f>
        <v xml:space="preserve"> </v>
      </c>
      <c r="F173" s="105" t="str">
        <f>IF(B173&gt;0,'Saisie CLASSEMENT'!M174," ")</f>
        <v xml:space="preserve"> </v>
      </c>
      <c r="G173" s="105" t="str">
        <f>IF(B173&gt;0,'Saisie CLASSEMENT'!N174," ")</f>
        <v xml:space="preserve"> </v>
      </c>
      <c r="H173" s="105" t="str">
        <f>IF(B173&gt;0,'Saisie CLASSEMENT'!O174," ")</f>
        <v xml:space="preserve"> </v>
      </c>
      <c r="I173" s="108" t="str">
        <f>IF(B173&gt;0,'Saisie CLASSEMENT'!P174," ")</f>
        <v/>
      </c>
    </row>
    <row r="174" spans="2:9" ht="15.75" customHeight="1" x14ac:dyDescent="0.2">
      <c r="B174" s="105" t="str">
        <f>IF('Saisie CLASSEMENT'!$C175&gt;0,'Saisie CLASSEMENT'!$B175," ")</f>
        <v xml:space="preserve"> </v>
      </c>
      <c r="C174" s="105">
        <f>IF(B174&gt;0,'Saisie CLASSEMENT'!C175," ")</f>
        <v>0</v>
      </c>
      <c r="D174" s="106" t="str">
        <f>IF(B174&gt;0,CONCATENATE('Saisie CLASSEMENT'!H175," ",'Saisie CLASSEMENT'!I175)," ")</f>
        <v xml:space="preserve">   </v>
      </c>
      <c r="E174" s="107" t="str">
        <f>IF(B174&gt;0,'Saisie CLASSEMENT'!J175)</f>
        <v xml:space="preserve"> </v>
      </c>
      <c r="F174" s="105" t="str">
        <f>IF(B174&gt;0,'Saisie CLASSEMENT'!M175," ")</f>
        <v xml:space="preserve"> </v>
      </c>
      <c r="G174" s="105" t="str">
        <f>IF(B174&gt;0,'Saisie CLASSEMENT'!N175," ")</f>
        <v xml:space="preserve"> </v>
      </c>
      <c r="H174" s="105" t="str">
        <f>IF(B174&gt;0,'Saisie CLASSEMENT'!O175," ")</f>
        <v xml:space="preserve"> </v>
      </c>
      <c r="I174" s="108" t="str">
        <f>IF(B174&gt;0,'Saisie CLASSEMENT'!P175," ")</f>
        <v/>
      </c>
    </row>
    <row r="175" spans="2:9" ht="15.75" customHeight="1" x14ac:dyDescent="0.2">
      <c r="B175" s="105" t="str">
        <f>IF('Saisie CLASSEMENT'!$C176&gt;0,'Saisie CLASSEMENT'!$B176," ")</f>
        <v xml:space="preserve"> </v>
      </c>
      <c r="C175" s="105">
        <f>IF(B175&gt;0,'Saisie CLASSEMENT'!C176," ")</f>
        <v>0</v>
      </c>
      <c r="D175" s="106" t="str">
        <f>IF(B175&gt;0,CONCATENATE('Saisie CLASSEMENT'!H176," ",'Saisie CLASSEMENT'!I176)," ")</f>
        <v xml:space="preserve">   </v>
      </c>
      <c r="E175" s="107" t="str">
        <f>IF(B175&gt;0,'Saisie CLASSEMENT'!J176)</f>
        <v xml:space="preserve"> </v>
      </c>
      <c r="F175" s="105" t="str">
        <f>IF(B175&gt;0,'Saisie CLASSEMENT'!M176," ")</f>
        <v xml:space="preserve"> </v>
      </c>
      <c r="G175" s="105" t="str">
        <f>IF(B175&gt;0,'Saisie CLASSEMENT'!N176," ")</f>
        <v xml:space="preserve"> </v>
      </c>
      <c r="H175" s="105" t="str">
        <f>IF(B175&gt;0,'Saisie CLASSEMENT'!O176," ")</f>
        <v xml:space="preserve"> </v>
      </c>
      <c r="I175" s="108" t="str">
        <f>IF(B175&gt;0,'Saisie CLASSEMENT'!P176," ")</f>
        <v/>
      </c>
    </row>
    <row r="176" spans="2:9" ht="15.75" customHeight="1" x14ac:dyDescent="0.2">
      <c r="B176" s="105" t="str">
        <f>IF('Saisie CLASSEMENT'!$C177&gt;0,'Saisie CLASSEMENT'!$B177," ")</f>
        <v xml:space="preserve"> </v>
      </c>
      <c r="C176" s="105">
        <f>IF(B176&gt;0,'Saisie CLASSEMENT'!C177," ")</f>
        <v>0</v>
      </c>
      <c r="D176" s="106" t="str">
        <f>IF(B176&gt;0,CONCATENATE('Saisie CLASSEMENT'!H177," ",'Saisie CLASSEMENT'!I177)," ")</f>
        <v xml:space="preserve">   </v>
      </c>
      <c r="E176" s="107" t="str">
        <f>IF(B176&gt;0,'Saisie CLASSEMENT'!J177)</f>
        <v xml:space="preserve"> </v>
      </c>
      <c r="F176" s="105" t="str">
        <f>IF(B176&gt;0,'Saisie CLASSEMENT'!M177," ")</f>
        <v xml:space="preserve"> </v>
      </c>
      <c r="G176" s="105" t="str">
        <f>IF(B176&gt;0,'Saisie CLASSEMENT'!N177," ")</f>
        <v xml:space="preserve"> </v>
      </c>
      <c r="H176" s="105" t="str">
        <f>IF(B176&gt;0,'Saisie CLASSEMENT'!O177," ")</f>
        <v xml:space="preserve"> </v>
      </c>
      <c r="I176" s="108" t="str">
        <f>IF(B176&gt;0,'Saisie CLASSEMENT'!P177," ")</f>
        <v/>
      </c>
    </row>
    <row r="177" spans="2:9" ht="15.75" customHeight="1" x14ac:dyDescent="0.2">
      <c r="B177" s="105" t="str">
        <f>IF('Saisie CLASSEMENT'!$C178&gt;0,'Saisie CLASSEMENT'!$B178," ")</f>
        <v xml:space="preserve"> </v>
      </c>
      <c r="C177" s="105">
        <f>IF(B177&gt;0,'Saisie CLASSEMENT'!C178," ")</f>
        <v>0</v>
      </c>
      <c r="D177" s="106" t="str">
        <f>IF(B177&gt;0,CONCATENATE('Saisie CLASSEMENT'!H178," ",'Saisie CLASSEMENT'!I178)," ")</f>
        <v xml:space="preserve">   </v>
      </c>
      <c r="E177" s="107" t="str">
        <f>IF(B177&gt;0,'Saisie CLASSEMENT'!J178)</f>
        <v xml:space="preserve"> </v>
      </c>
      <c r="F177" s="105" t="str">
        <f>IF(B177&gt;0,'Saisie CLASSEMENT'!M178," ")</f>
        <v xml:space="preserve"> </v>
      </c>
      <c r="G177" s="105" t="str">
        <f>IF(B177&gt;0,'Saisie CLASSEMENT'!N178," ")</f>
        <v xml:space="preserve"> </v>
      </c>
      <c r="H177" s="105" t="str">
        <f>IF(B177&gt;0,'Saisie CLASSEMENT'!O178," ")</f>
        <v xml:space="preserve"> </v>
      </c>
      <c r="I177" s="108" t="str">
        <f>IF(B177&gt;0,'Saisie CLASSEMENT'!P178," ")</f>
        <v/>
      </c>
    </row>
    <row r="178" spans="2:9" ht="15.75" customHeight="1" x14ac:dyDescent="0.2">
      <c r="B178" s="105" t="str">
        <f>IF('Saisie CLASSEMENT'!$C179&gt;0,'Saisie CLASSEMENT'!$B179," ")</f>
        <v xml:space="preserve"> </v>
      </c>
      <c r="C178" s="105">
        <f>IF(B178&gt;0,'Saisie CLASSEMENT'!C179," ")</f>
        <v>0</v>
      </c>
      <c r="D178" s="106" t="str">
        <f>IF(B178&gt;0,CONCATENATE('Saisie CLASSEMENT'!H179," ",'Saisie CLASSEMENT'!I179)," ")</f>
        <v xml:space="preserve">   </v>
      </c>
      <c r="E178" s="107" t="str">
        <f>IF(B178&gt;0,'Saisie CLASSEMENT'!J179)</f>
        <v xml:space="preserve"> </v>
      </c>
      <c r="F178" s="105" t="str">
        <f>IF(B178&gt;0,'Saisie CLASSEMENT'!M179," ")</f>
        <v xml:space="preserve"> </v>
      </c>
      <c r="G178" s="105" t="str">
        <f>IF(B178&gt;0,'Saisie CLASSEMENT'!N179," ")</f>
        <v xml:space="preserve"> </v>
      </c>
      <c r="H178" s="105" t="str">
        <f>IF(B178&gt;0,'Saisie CLASSEMENT'!O179," ")</f>
        <v xml:space="preserve"> </v>
      </c>
      <c r="I178" s="108" t="str">
        <f>IF(B178&gt;0,'Saisie CLASSEMENT'!P179," ")</f>
        <v/>
      </c>
    </row>
    <row r="179" spans="2:9" ht="15.75" customHeight="1" x14ac:dyDescent="0.2">
      <c r="B179" s="105" t="str">
        <f>IF('Saisie CLASSEMENT'!$C180&gt;0,'Saisie CLASSEMENT'!$B180," ")</f>
        <v xml:space="preserve"> </v>
      </c>
      <c r="C179" s="105">
        <f>IF(B179&gt;0,'Saisie CLASSEMENT'!C180," ")</f>
        <v>0</v>
      </c>
      <c r="D179" s="106" t="str">
        <f>IF(B179&gt;0,CONCATENATE('Saisie CLASSEMENT'!H180," ",'Saisie CLASSEMENT'!I180)," ")</f>
        <v xml:space="preserve">   </v>
      </c>
      <c r="E179" s="107" t="str">
        <f>IF(B179&gt;0,'Saisie CLASSEMENT'!J180)</f>
        <v xml:space="preserve"> </v>
      </c>
      <c r="F179" s="105" t="str">
        <f>IF(B179&gt;0,'Saisie CLASSEMENT'!M180," ")</f>
        <v xml:space="preserve"> </v>
      </c>
      <c r="G179" s="105" t="str">
        <f>IF(B179&gt;0,'Saisie CLASSEMENT'!N180," ")</f>
        <v xml:space="preserve"> </v>
      </c>
      <c r="H179" s="105" t="str">
        <f>IF(B179&gt;0,'Saisie CLASSEMENT'!O180," ")</f>
        <v xml:space="preserve"> </v>
      </c>
      <c r="I179" s="108" t="str">
        <f>IF(B179&gt;0,'Saisie CLASSEMENT'!P180," ")</f>
        <v/>
      </c>
    </row>
    <row r="180" spans="2:9" ht="15.75" customHeight="1" x14ac:dyDescent="0.2">
      <c r="B180" s="105" t="str">
        <f>IF('Saisie CLASSEMENT'!$C181&gt;0,'Saisie CLASSEMENT'!$B181," ")</f>
        <v xml:space="preserve"> </v>
      </c>
      <c r="C180" s="105">
        <f>IF(B180&gt;0,'Saisie CLASSEMENT'!C181," ")</f>
        <v>0</v>
      </c>
      <c r="D180" s="106" t="str">
        <f>IF(B180&gt;0,CONCATENATE('Saisie CLASSEMENT'!H181," ",'Saisie CLASSEMENT'!I181)," ")</f>
        <v xml:space="preserve">   </v>
      </c>
      <c r="E180" s="107" t="str">
        <f>IF(B180&gt;0,'Saisie CLASSEMENT'!J181)</f>
        <v xml:space="preserve"> </v>
      </c>
      <c r="F180" s="105" t="str">
        <f>IF(B180&gt;0,'Saisie CLASSEMENT'!M181," ")</f>
        <v xml:space="preserve"> </v>
      </c>
      <c r="G180" s="105" t="str">
        <f>IF(B180&gt;0,'Saisie CLASSEMENT'!N181," ")</f>
        <v xml:space="preserve"> </v>
      </c>
      <c r="H180" s="105" t="str">
        <f>IF(B180&gt;0,'Saisie CLASSEMENT'!O181," ")</f>
        <v xml:space="preserve"> </v>
      </c>
      <c r="I180" s="108" t="str">
        <f>IF(B180&gt;0,'Saisie CLASSEMENT'!P181," ")</f>
        <v/>
      </c>
    </row>
    <row r="181" spans="2:9" ht="15.75" customHeight="1" x14ac:dyDescent="0.2">
      <c r="B181" s="105" t="str">
        <f>IF('Saisie CLASSEMENT'!$C182&gt;0,'Saisie CLASSEMENT'!$B182," ")</f>
        <v xml:space="preserve"> </v>
      </c>
      <c r="C181" s="105">
        <f>IF(B181&gt;0,'Saisie CLASSEMENT'!C182," ")</f>
        <v>0</v>
      </c>
      <c r="D181" s="106" t="str">
        <f>IF(B181&gt;0,CONCATENATE('Saisie CLASSEMENT'!H182," ",'Saisie CLASSEMENT'!I182)," ")</f>
        <v xml:space="preserve">   </v>
      </c>
      <c r="E181" s="107" t="str">
        <f>IF(B181&gt;0,'Saisie CLASSEMENT'!J182)</f>
        <v xml:space="preserve"> </v>
      </c>
      <c r="F181" s="105" t="str">
        <f>IF(B181&gt;0,'Saisie CLASSEMENT'!M182," ")</f>
        <v xml:space="preserve"> </v>
      </c>
      <c r="G181" s="105" t="str">
        <f>IF(B181&gt;0,'Saisie CLASSEMENT'!N182," ")</f>
        <v xml:space="preserve"> </v>
      </c>
      <c r="H181" s="105" t="str">
        <f>IF(B181&gt;0,'Saisie CLASSEMENT'!O182," ")</f>
        <v xml:space="preserve"> </v>
      </c>
      <c r="I181" s="108" t="str">
        <f>IF(B181&gt;0,'Saisie CLASSEMENT'!P182," ")</f>
        <v/>
      </c>
    </row>
    <row r="182" spans="2:9" ht="15.75" customHeight="1" x14ac:dyDescent="0.2">
      <c r="B182" s="105" t="str">
        <f>IF('Saisie CLASSEMENT'!$C183&gt;0,'Saisie CLASSEMENT'!$B183," ")</f>
        <v xml:space="preserve"> </v>
      </c>
      <c r="C182" s="105">
        <f>IF(B182&gt;0,'Saisie CLASSEMENT'!C183," ")</f>
        <v>0</v>
      </c>
      <c r="D182" s="106" t="str">
        <f>IF(B182&gt;0,CONCATENATE('Saisie CLASSEMENT'!H183," ",'Saisie CLASSEMENT'!I183)," ")</f>
        <v xml:space="preserve">   </v>
      </c>
      <c r="E182" s="107" t="str">
        <f>IF(B182&gt;0,'Saisie CLASSEMENT'!J183)</f>
        <v xml:space="preserve"> </v>
      </c>
      <c r="F182" s="105" t="str">
        <f>IF(B182&gt;0,'Saisie CLASSEMENT'!M183," ")</f>
        <v xml:space="preserve"> </v>
      </c>
      <c r="G182" s="105" t="str">
        <f>IF(B182&gt;0,'Saisie CLASSEMENT'!N183," ")</f>
        <v xml:space="preserve"> </v>
      </c>
      <c r="H182" s="105" t="str">
        <f>IF(B182&gt;0,'Saisie CLASSEMENT'!O183," ")</f>
        <v xml:space="preserve"> </v>
      </c>
      <c r="I182" s="108" t="str">
        <f>IF(B182&gt;0,'Saisie CLASSEMENT'!P183," ")</f>
        <v/>
      </c>
    </row>
    <row r="183" spans="2:9" ht="15.75" customHeight="1" x14ac:dyDescent="0.2">
      <c r="B183" s="105" t="str">
        <f>IF('Saisie CLASSEMENT'!$C184&gt;0,'Saisie CLASSEMENT'!$B184," ")</f>
        <v xml:space="preserve"> </v>
      </c>
      <c r="C183" s="105">
        <f>IF(B183&gt;0,'Saisie CLASSEMENT'!C184," ")</f>
        <v>0</v>
      </c>
      <c r="D183" s="106" t="str">
        <f>IF(B183&gt;0,CONCATENATE('Saisie CLASSEMENT'!H184," ",'Saisie CLASSEMENT'!I184)," ")</f>
        <v xml:space="preserve">   </v>
      </c>
      <c r="E183" s="107" t="str">
        <f>IF(B183&gt;0,'Saisie CLASSEMENT'!J184)</f>
        <v xml:space="preserve"> </v>
      </c>
      <c r="F183" s="105" t="str">
        <f>IF(B183&gt;0,'Saisie CLASSEMENT'!M184," ")</f>
        <v xml:space="preserve"> </v>
      </c>
      <c r="G183" s="105" t="str">
        <f>IF(B183&gt;0,'Saisie CLASSEMENT'!N184," ")</f>
        <v xml:space="preserve"> </v>
      </c>
      <c r="H183" s="105" t="str">
        <f>IF(B183&gt;0,'Saisie CLASSEMENT'!O184," ")</f>
        <v xml:space="preserve"> </v>
      </c>
      <c r="I183" s="108" t="str">
        <f>IF(B183&gt;0,'Saisie CLASSEMENT'!P184," ")</f>
        <v/>
      </c>
    </row>
    <row r="184" spans="2:9" ht="15.75" customHeight="1" x14ac:dyDescent="0.2">
      <c r="B184" s="105" t="str">
        <f>IF('Saisie CLASSEMENT'!$C185&gt;0,'Saisie CLASSEMENT'!$B185," ")</f>
        <v xml:space="preserve"> </v>
      </c>
      <c r="C184" s="105">
        <f>IF(B184&gt;0,'Saisie CLASSEMENT'!C185," ")</f>
        <v>0</v>
      </c>
      <c r="D184" s="106" t="str">
        <f>IF(B184&gt;0,CONCATENATE('Saisie CLASSEMENT'!H185," ",'Saisie CLASSEMENT'!I185)," ")</f>
        <v xml:space="preserve">   </v>
      </c>
      <c r="E184" s="107" t="str">
        <f>IF(B184&gt;0,'Saisie CLASSEMENT'!J185)</f>
        <v xml:space="preserve"> </v>
      </c>
      <c r="F184" s="105" t="str">
        <f>IF(B184&gt;0,'Saisie CLASSEMENT'!M185," ")</f>
        <v xml:space="preserve"> </v>
      </c>
      <c r="G184" s="105" t="str">
        <f>IF(B184&gt;0,'Saisie CLASSEMENT'!N185," ")</f>
        <v xml:space="preserve"> </v>
      </c>
      <c r="H184" s="105" t="str">
        <f>IF(B184&gt;0,'Saisie CLASSEMENT'!O185," ")</f>
        <v xml:space="preserve"> </v>
      </c>
      <c r="I184" s="108" t="str">
        <f>IF(B184&gt;0,'Saisie CLASSEMENT'!P185," ")</f>
        <v/>
      </c>
    </row>
    <row r="185" spans="2:9" ht="15.75" customHeight="1" x14ac:dyDescent="0.2">
      <c r="B185" s="105" t="str">
        <f>IF('Saisie CLASSEMENT'!$C186&gt;0,'Saisie CLASSEMENT'!$B186," ")</f>
        <v xml:space="preserve"> </v>
      </c>
      <c r="C185" s="105">
        <f>IF(B185&gt;0,'Saisie CLASSEMENT'!C186," ")</f>
        <v>0</v>
      </c>
      <c r="D185" s="106" t="str">
        <f>IF(B185&gt;0,CONCATENATE('Saisie CLASSEMENT'!H186," ",'Saisie CLASSEMENT'!I186)," ")</f>
        <v xml:space="preserve">   </v>
      </c>
      <c r="E185" s="107" t="str">
        <f>IF(B185&gt;0,'Saisie CLASSEMENT'!J186)</f>
        <v xml:space="preserve"> </v>
      </c>
      <c r="F185" s="105" t="str">
        <f>IF(B185&gt;0,'Saisie CLASSEMENT'!M186," ")</f>
        <v xml:space="preserve"> </v>
      </c>
      <c r="G185" s="105" t="str">
        <f>IF(B185&gt;0,'Saisie CLASSEMENT'!N186," ")</f>
        <v xml:space="preserve"> </v>
      </c>
      <c r="H185" s="105" t="str">
        <f>IF(B185&gt;0,'Saisie CLASSEMENT'!O186," ")</f>
        <v xml:space="preserve"> </v>
      </c>
      <c r="I185" s="108" t="str">
        <f>IF(B185&gt;0,'Saisie CLASSEMENT'!P186," ")</f>
        <v/>
      </c>
    </row>
    <row r="186" spans="2:9" ht="15.75" customHeight="1" x14ac:dyDescent="0.2">
      <c r="B186" s="105" t="str">
        <f>IF('Saisie CLASSEMENT'!$C187&gt;0,'Saisie CLASSEMENT'!$B187," ")</f>
        <v xml:space="preserve"> </v>
      </c>
      <c r="C186" s="105">
        <f>IF(B186&gt;0,'Saisie CLASSEMENT'!C187," ")</f>
        <v>0</v>
      </c>
      <c r="D186" s="106" t="str">
        <f>IF(B186&gt;0,CONCATENATE('Saisie CLASSEMENT'!H187," ",'Saisie CLASSEMENT'!I187)," ")</f>
        <v xml:space="preserve">   </v>
      </c>
      <c r="E186" s="107" t="str">
        <f>IF(B186&gt;0,'Saisie CLASSEMENT'!J187)</f>
        <v xml:space="preserve"> </v>
      </c>
      <c r="F186" s="105" t="str">
        <f>IF(B186&gt;0,'Saisie CLASSEMENT'!M187," ")</f>
        <v xml:space="preserve"> </v>
      </c>
      <c r="G186" s="105" t="str">
        <f>IF(B186&gt;0,'Saisie CLASSEMENT'!N187," ")</f>
        <v xml:space="preserve"> </v>
      </c>
      <c r="H186" s="105" t="str">
        <f>IF(B186&gt;0,'Saisie CLASSEMENT'!O187," ")</f>
        <v xml:space="preserve"> </v>
      </c>
      <c r="I186" s="108" t="str">
        <f>IF(B186&gt;0,'Saisie CLASSEMENT'!P187," ")</f>
        <v/>
      </c>
    </row>
    <row r="187" spans="2:9" ht="15.75" customHeight="1" x14ac:dyDescent="0.2">
      <c r="B187" s="105" t="str">
        <f>IF('Saisie CLASSEMENT'!$C188&gt;0,'Saisie CLASSEMENT'!$B188," ")</f>
        <v xml:space="preserve"> </v>
      </c>
      <c r="C187" s="105">
        <f>IF(B187&gt;0,'Saisie CLASSEMENT'!C188," ")</f>
        <v>0</v>
      </c>
      <c r="D187" s="106" t="str">
        <f>IF(B187&gt;0,CONCATENATE('Saisie CLASSEMENT'!H188," ",'Saisie CLASSEMENT'!I188)," ")</f>
        <v xml:space="preserve">   </v>
      </c>
      <c r="E187" s="107" t="str">
        <f>IF(B187&gt;0,'Saisie CLASSEMENT'!J188)</f>
        <v xml:space="preserve"> </v>
      </c>
      <c r="F187" s="105" t="str">
        <f>IF(B187&gt;0,'Saisie CLASSEMENT'!M188," ")</f>
        <v xml:space="preserve"> </v>
      </c>
      <c r="G187" s="105" t="str">
        <f>IF(B187&gt;0,'Saisie CLASSEMENT'!N188," ")</f>
        <v xml:space="preserve"> </v>
      </c>
      <c r="H187" s="105" t="str">
        <f>IF(B187&gt;0,'Saisie CLASSEMENT'!O188," ")</f>
        <v xml:space="preserve"> </v>
      </c>
      <c r="I187" s="108" t="str">
        <f>IF(B187&gt;0,'Saisie CLASSEMENT'!P188," ")</f>
        <v/>
      </c>
    </row>
    <row r="188" spans="2:9" ht="15.75" customHeight="1" x14ac:dyDescent="0.2">
      <c r="B188" s="105" t="str">
        <f>IF('Saisie CLASSEMENT'!$C189&gt;0,'Saisie CLASSEMENT'!$B189," ")</f>
        <v xml:space="preserve"> </v>
      </c>
      <c r="C188" s="105">
        <f>IF(B188&gt;0,'Saisie CLASSEMENT'!C189," ")</f>
        <v>0</v>
      </c>
      <c r="D188" s="106" t="str">
        <f>IF(B188&gt;0,CONCATENATE('Saisie CLASSEMENT'!H189," ",'Saisie CLASSEMENT'!I189)," ")</f>
        <v xml:space="preserve">   </v>
      </c>
      <c r="E188" s="107" t="str">
        <f>IF(B188&gt;0,'Saisie CLASSEMENT'!J189)</f>
        <v xml:space="preserve"> </v>
      </c>
      <c r="F188" s="105" t="str">
        <f>IF(B188&gt;0,'Saisie CLASSEMENT'!M189," ")</f>
        <v xml:space="preserve"> </v>
      </c>
      <c r="G188" s="105" t="str">
        <f>IF(B188&gt;0,'Saisie CLASSEMENT'!N189," ")</f>
        <v xml:space="preserve"> </v>
      </c>
      <c r="H188" s="105" t="str">
        <f>IF(B188&gt;0,'Saisie CLASSEMENT'!O189," ")</f>
        <v xml:space="preserve"> </v>
      </c>
      <c r="I188" s="108" t="str">
        <f>IF(B188&gt;0,'Saisie CLASSEMENT'!P189," ")</f>
        <v/>
      </c>
    </row>
    <row r="189" spans="2:9" ht="15.75" customHeight="1" x14ac:dyDescent="0.2">
      <c r="B189" s="105" t="str">
        <f>IF('Saisie CLASSEMENT'!$C190&gt;0,'Saisie CLASSEMENT'!$B190," ")</f>
        <v xml:space="preserve"> </v>
      </c>
      <c r="C189" s="105">
        <f>IF(B189&gt;0,'Saisie CLASSEMENT'!C190," ")</f>
        <v>0</v>
      </c>
      <c r="D189" s="106" t="str">
        <f>IF(B189&gt;0,CONCATENATE('Saisie CLASSEMENT'!H190," ",'Saisie CLASSEMENT'!I190)," ")</f>
        <v xml:space="preserve">   </v>
      </c>
      <c r="E189" s="107" t="str">
        <f>IF(B189&gt;0,'Saisie CLASSEMENT'!J190)</f>
        <v xml:space="preserve"> </v>
      </c>
      <c r="F189" s="105" t="str">
        <f>IF(B189&gt;0,'Saisie CLASSEMENT'!M190," ")</f>
        <v xml:space="preserve"> </v>
      </c>
      <c r="G189" s="105" t="str">
        <f>IF(B189&gt;0,'Saisie CLASSEMENT'!N190," ")</f>
        <v xml:space="preserve"> </v>
      </c>
      <c r="H189" s="105" t="str">
        <f>IF(B189&gt;0,'Saisie CLASSEMENT'!O190," ")</f>
        <v xml:space="preserve"> </v>
      </c>
      <c r="I189" s="108" t="str">
        <f>IF(B189&gt;0,'Saisie CLASSEMENT'!P190," ")</f>
        <v/>
      </c>
    </row>
    <row r="190" spans="2:9" ht="15.75" customHeight="1" x14ac:dyDescent="0.2">
      <c r="B190" s="105" t="str">
        <f>IF('Saisie CLASSEMENT'!$C191&gt;0,'Saisie CLASSEMENT'!$B191," ")</f>
        <v xml:space="preserve"> </v>
      </c>
      <c r="C190" s="105">
        <f>IF(B190&gt;0,'Saisie CLASSEMENT'!C191," ")</f>
        <v>0</v>
      </c>
      <c r="D190" s="106" t="str">
        <f>IF(B190&gt;0,CONCATENATE('Saisie CLASSEMENT'!H191," ",'Saisie CLASSEMENT'!I191)," ")</f>
        <v xml:space="preserve">   </v>
      </c>
      <c r="E190" s="107" t="str">
        <f>IF(B190&gt;0,'Saisie CLASSEMENT'!J191)</f>
        <v xml:space="preserve"> </v>
      </c>
      <c r="F190" s="105" t="str">
        <f>IF(B190&gt;0,'Saisie CLASSEMENT'!M191," ")</f>
        <v xml:space="preserve"> </v>
      </c>
      <c r="G190" s="105" t="str">
        <f>IF(B190&gt;0,'Saisie CLASSEMENT'!N191," ")</f>
        <v xml:space="preserve"> </v>
      </c>
      <c r="H190" s="105" t="str">
        <f>IF(B190&gt;0,'Saisie CLASSEMENT'!O191," ")</f>
        <v xml:space="preserve"> </v>
      </c>
      <c r="I190" s="108" t="str">
        <f>IF(B190&gt;0,'Saisie CLASSEMENT'!P191," ")</f>
        <v/>
      </c>
    </row>
    <row r="191" spans="2:9" ht="15.75" customHeight="1" x14ac:dyDescent="0.2">
      <c r="B191" s="105" t="str">
        <f>IF('Saisie CLASSEMENT'!$C192&gt;0,'Saisie CLASSEMENT'!$B192," ")</f>
        <v xml:space="preserve"> </v>
      </c>
      <c r="C191" s="105">
        <f>IF(B191&gt;0,'Saisie CLASSEMENT'!C192," ")</f>
        <v>0</v>
      </c>
      <c r="D191" s="106" t="str">
        <f>IF(B191&gt;0,CONCATENATE('Saisie CLASSEMENT'!H192," ",'Saisie CLASSEMENT'!I192)," ")</f>
        <v xml:space="preserve">   </v>
      </c>
      <c r="E191" s="107" t="str">
        <f>IF(B191&gt;0,'Saisie CLASSEMENT'!J192)</f>
        <v xml:space="preserve"> </v>
      </c>
      <c r="F191" s="105" t="str">
        <f>IF(B191&gt;0,'Saisie CLASSEMENT'!M192," ")</f>
        <v xml:space="preserve"> </v>
      </c>
      <c r="G191" s="105" t="str">
        <f>IF(B191&gt;0,'Saisie CLASSEMENT'!N192," ")</f>
        <v xml:space="preserve"> </v>
      </c>
      <c r="H191" s="105" t="str">
        <f>IF(B191&gt;0,'Saisie CLASSEMENT'!O192," ")</f>
        <v xml:space="preserve"> </v>
      </c>
      <c r="I191" s="108" t="str">
        <f>IF(B191&gt;0,'Saisie CLASSEMENT'!P192," ")</f>
        <v/>
      </c>
    </row>
    <row r="192" spans="2:9" ht="15.75" customHeight="1" x14ac:dyDescent="0.2">
      <c r="B192" s="105" t="str">
        <f>IF('Saisie CLASSEMENT'!$C193&gt;0,'Saisie CLASSEMENT'!$B193," ")</f>
        <v xml:space="preserve"> </v>
      </c>
      <c r="C192" s="105">
        <f>IF(B192&gt;0,'Saisie CLASSEMENT'!C193," ")</f>
        <v>0</v>
      </c>
      <c r="D192" s="106" t="str">
        <f>IF(B192&gt;0,CONCATENATE('Saisie CLASSEMENT'!H193," ",'Saisie CLASSEMENT'!I193)," ")</f>
        <v xml:space="preserve">   </v>
      </c>
      <c r="E192" s="107" t="str">
        <f>IF(B192&gt;0,'Saisie CLASSEMENT'!J193)</f>
        <v xml:space="preserve"> </v>
      </c>
      <c r="F192" s="105" t="str">
        <f>IF(B192&gt;0,'Saisie CLASSEMENT'!M193," ")</f>
        <v xml:space="preserve"> </v>
      </c>
      <c r="G192" s="105" t="str">
        <f>IF(B192&gt;0,'Saisie CLASSEMENT'!N193," ")</f>
        <v xml:space="preserve"> </v>
      </c>
      <c r="H192" s="105" t="str">
        <f>IF(B192&gt;0,'Saisie CLASSEMENT'!O193," ")</f>
        <v xml:space="preserve"> </v>
      </c>
      <c r="I192" s="108" t="str">
        <f>IF(B192&gt;0,'Saisie CLASSEMENT'!P193," ")</f>
        <v/>
      </c>
    </row>
    <row r="193" spans="1:10" ht="15.75" customHeight="1" x14ac:dyDescent="0.2">
      <c r="B193" s="105" t="str">
        <f>IF('Saisie CLASSEMENT'!$C194&gt;0,'Saisie CLASSEMENT'!$B194," ")</f>
        <v xml:space="preserve"> </v>
      </c>
      <c r="C193" s="105">
        <f>IF(B193&gt;0,'Saisie CLASSEMENT'!C194," ")</f>
        <v>0</v>
      </c>
      <c r="D193" s="106" t="str">
        <f>IF(B193&gt;0,CONCATENATE('Saisie CLASSEMENT'!H194," ",'Saisie CLASSEMENT'!I194)," ")</f>
        <v xml:space="preserve">   </v>
      </c>
      <c r="E193" s="107" t="str">
        <f>IF(B193&gt;0,'Saisie CLASSEMENT'!J194)</f>
        <v xml:space="preserve"> </v>
      </c>
      <c r="F193" s="105" t="str">
        <f>IF(B193&gt;0,'Saisie CLASSEMENT'!M194," ")</f>
        <v xml:space="preserve"> </v>
      </c>
      <c r="G193" s="105" t="str">
        <f>IF(B193&gt;0,'Saisie CLASSEMENT'!N194," ")</f>
        <v xml:space="preserve"> </v>
      </c>
      <c r="H193" s="105" t="str">
        <f>IF(B193&gt;0,'Saisie CLASSEMENT'!O194," ")</f>
        <v xml:space="preserve"> </v>
      </c>
      <c r="I193" s="108" t="str">
        <f>IF(B193&gt;0,'Saisie CLASSEMENT'!P194," ")</f>
        <v/>
      </c>
    </row>
    <row r="194" spans="1:10" ht="15.75" customHeight="1" x14ac:dyDescent="0.2">
      <c r="B194" s="105" t="str">
        <f>IF('Saisie CLASSEMENT'!$C195&gt;0,'Saisie CLASSEMENT'!$B195," ")</f>
        <v xml:space="preserve"> </v>
      </c>
      <c r="C194" s="105">
        <f>IF(B194&gt;0,'Saisie CLASSEMENT'!C195," ")</f>
        <v>0</v>
      </c>
      <c r="D194" s="106" t="str">
        <f>IF(B194&gt;0,CONCATENATE('Saisie CLASSEMENT'!H195," ",'Saisie CLASSEMENT'!I195)," ")</f>
        <v xml:space="preserve">   </v>
      </c>
      <c r="E194" s="107" t="str">
        <f>IF(B194&gt;0,'Saisie CLASSEMENT'!J195)</f>
        <v xml:space="preserve"> </v>
      </c>
      <c r="F194" s="105" t="str">
        <f>IF(B194&gt;0,'Saisie CLASSEMENT'!M195," ")</f>
        <v xml:space="preserve"> </v>
      </c>
      <c r="G194" s="105" t="str">
        <f>IF(B194&gt;0,'Saisie CLASSEMENT'!N195," ")</f>
        <v xml:space="preserve"> </v>
      </c>
      <c r="H194" s="105" t="str">
        <f>IF(B194&gt;0,'Saisie CLASSEMENT'!O195," ")</f>
        <v xml:space="preserve"> </v>
      </c>
      <c r="I194" s="108" t="str">
        <f>IF(B194&gt;0,'Saisie CLASSEMENT'!P195," ")</f>
        <v/>
      </c>
    </row>
    <row r="195" spans="1:10" ht="15.75" customHeight="1" x14ac:dyDescent="0.2">
      <c r="B195" s="105" t="str">
        <f>IF('Saisie CLASSEMENT'!$C196&gt;0,'Saisie CLASSEMENT'!$B196," ")</f>
        <v xml:space="preserve"> </v>
      </c>
      <c r="C195" s="105">
        <f>IF(B195&gt;0,'Saisie CLASSEMENT'!C196," ")</f>
        <v>0</v>
      </c>
      <c r="D195" s="106" t="str">
        <f>IF(B195&gt;0,CONCATENATE('Saisie CLASSEMENT'!H196," ",'Saisie CLASSEMENT'!I196)," ")</f>
        <v xml:space="preserve">   </v>
      </c>
      <c r="E195" s="107" t="str">
        <f>IF(B195&gt;0,'Saisie CLASSEMENT'!J196)</f>
        <v xml:space="preserve"> </v>
      </c>
      <c r="F195" s="105" t="str">
        <f>IF(B195&gt;0,'Saisie CLASSEMENT'!M196," ")</f>
        <v xml:space="preserve"> </v>
      </c>
      <c r="G195" s="105" t="str">
        <f>IF(B195&gt;0,'Saisie CLASSEMENT'!N196," ")</f>
        <v xml:space="preserve"> </v>
      </c>
      <c r="H195" s="105" t="str">
        <f>IF(B195&gt;0,'Saisie CLASSEMENT'!O196," ")</f>
        <v xml:space="preserve"> </v>
      </c>
      <c r="I195" s="108" t="str">
        <f>IF(B195&gt;0,'Saisie CLASSEMENT'!P196," ")</f>
        <v/>
      </c>
    </row>
    <row r="196" spans="1:10" ht="15.75" customHeight="1" x14ac:dyDescent="0.2">
      <c r="B196" s="105" t="str">
        <f>IF('Saisie CLASSEMENT'!$C197&gt;0,'Saisie CLASSEMENT'!$B197," ")</f>
        <v xml:space="preserve"> </v>
      </c>
      <c r="C196" s="105">
        <f>IF(B196&gt;0,'Saisie CLASSEMENT'!C197," ")</f>
        <v>0</v>
      </c>
      <c r="D196" s="106" t="str">
        <f>IF(B196&gt;0,CONCATENATE('Saisie CLASSEMENT'!H197," ",'Saisie CLASSEMENT'!I197)," ")</f>
        <v xml:space="preserve">   </v>
      </c>
      <c r="E196" s="107" t="str">
        <f>IF(B196&gt;0,'Saisie CLASSEMENT'!J197)</f>
        <v xml:space="preserve"> </v>
      </c>
      <c r="F196" s="105" t="str">
        <f>IF(B196&gt;0,'Saisie CLASSEMENT'!M197," ")</f>
        <v xml:space="preserve"> </v>
      </c>
      <c r="G196" s="105" t="str">
        <f>IF(B196&gt;0,'Saisie CLASSEMENT'!N197," ")</f>
        <v xml:space="preserve"> </v>
      </c>
      <c r="H196" s="105" t="str">
        <f>IF(B196&gt;0,'Saisie CLASSEMENT'!O197," ")</f>
        <v xml:space="preserve"> </v>
      </c>
      <c r="I196" s="108" t="str">
        <f>IF(B196&gt;0,'Saisie CLASSEMENT'!P197," ")</f>
        <v/>
      </c>
    </row>
    <row r="197" spans="1:10" ht="15.75" customHeight="1" x14ac:dyDescent="0.2">
      <c r="B197" s="105" t="str">
        <f>IF('Saisie CLASSEMENT'!$C198&gt;0,'Saisie CLASSEMENT'!$B198," ")</f>
        <v xml:space="preserve"> </v>
      </c>
      <c r="C197" s="105">
        <f>IF(B197&gt;0,'Saisie CLASSEMENT'!C198," ")</f>
        <v>0</v>
      </c>
      <c r="D197" s="106" t="str">
        <f>IF(B197&gt;0,CONCATENATE('Saisie CLASSEMENT'!H198," ",'Saisie CLASSEMENT'!I198)," ")</f>
        <v xml:space="preserve">   </v>
      </c>
      <c r="E197" s="107" t="str">
        <f>IF(B197&gt;0,'Saisie CLASSEMENT'!J198)</f>
        <v xml:space="preserve"> </v>
      </c>
      <c r="F197" s="105" t="str">
        <f>IF(B197&gt;0,'Saisie CLASSEMENT'!M198," ")</f>
        <v xml:space="preserve"> </v>
      </c>
      <c r="G197" s="105" t="str">
        <f>IF(B197&gt;0,'Saisie CLASSEMENT'!N198," ")</f>
        <v xml:space="preserve"> </v>
      </c>
      <c r="H197" s="105" t="str">
        <f>IF(B197&gt;0,'Saisie CLASSEMENT'!O198," ")</f>
        <v xml:space="preserve"> </v>
      </c>
      <c r="I197" s="108" t="str">
        <f>IF(B197&gt;0,'Saisie CLASSEMENT'!P198," ")</f>
        <v/>
      </c>
    </row>
    <row r="198" spans="1:10" ht="15.75" customHeight="1" x14ac:dyDescent="0.2">
      <c r="B198" s="105" t="str">
        <f>IF('Saisie CLASSEMENT'!$C199&gt;0,'Saisie CLASSEMENT'!$B199," ")</f>
        <v xml:space="preserve"> </v>
      </c>
      <c r="C198" s="105">
        <f>IF(B198&gt;0,'Saisie CLASSEMENT'!C199," ")</f>
        <v>0</v>
      </c>
      <c r="D198" s="106" t="str">
        <f>IF(B198&gt;0,CONCATENATE('Saisie CLASSEMENT'!H199," ",'Saisie CLASSEMENT'!I199)," ")</f>
        <v xml:space="preserve">   </v>
      </c>
      <c r="E198" s="107" t="str">
        <f>IF(B198&gt;0,'Saisie CLASSEMENT'!J199)</f>
        <v xml:space="preserve"> </v>
      </c>
      <c r="F198" s="105" t="str">
        <f>IF(B198&gt;0,'Saisie CLASSEMENT'!M199," ")</f>
        <v xml:space="preserve"> </v>
      </c>
      <c r="G198" s="105" t="str">
        <f>IF(B198&gt;0,'Saisie CLASSEMENT'!N199," ")</f>
        <v xml:space="preserve"> </v>
      </c>
      <c r="H198" s="105" t="str">
        <f>IF(B198&gt;0,'Saisie CLASSEMENT'!O199," ")</f>
        <v xml:space="preserve"> </v>
      </c>
      <c r="I198" s="108" t="str">
        <f>IF(B198&gt;0,'Saisie CLASSEMENT'!P199," ")</f>
        <v/>
      </c>
    </row>
    <row r="199" spans="1:10" ht="15.75" customHeight="1" x14ac:dyDescent="0.2">
      <c r="B199" s="105" t="str">
        <f>IF('Saisie CLASSEMENT'!$C200&gt;0,'Saisie CLASSEMENT'!$B200," ")</f>
        <v xml:space="preserve"> </v>
      </c>
      <c r="C199" s="105">
        <f>IF(B199&gt;0,'Saisie CLASSEMENT'!C200," ")</f>
        <v>0</v>
      </c>
      <c r="D199" s="106" t="str">
        <f>IF(B199&gt;0,CONCATENATE('Saisie CLASSEMENT'!H200," ",'Saisie CLASSEMENT'!I200)," ")</f>
        <v xml:space="preserve">   </v>
      </c>
      <c r="E199" s="107" t="str">
        <f>IF(B199&gt;0,'Saisie CLASSEMENT'!J200)</f>
        <v xml:space="preserve"> </v>
      </c>
      <c r="F199" s="105" t="str">
        <f>IF(B199&gt;0,'Saisie CLASSEMENT'!M200," ")</f>
        <v xml:space="preserve"> </v>
      </c>
      <c r="G199" s="105" t="str">
        <f>IF(B199&gt;0,'Saisie CLASSEMENT'!N200," ")</f>
        <v xml:space="preserve"> </v>
      </c>
      <c r="H199" s="105" t="str">
        <f>IF(B199&gt;0,'Saisie CLASSEMENT'!O200," ")</f>
        <v xml:space="preserve"> </v>
      </c>
      <c r="I199" s="108" t="str">
        <f>IF(B199&gt;0,'Saisie CLASSEMENT'!P200," ")</f>
        <v/>
      </c>
    </row>
    <row r="200" spans="1:10" ht="15.75" customHeight="1" x14ac:dyDescent="0.2">
      <c r="B200" s="105" t="str">
        <f>IF('Saisie CLASSEMENT'!$C201&gt;0,'Saisie CLASSEMENT'!$B201," ")</f>
        <v xml:space="preserve"> </v>
      </c>
      <c r="C200" s="105">
        <f>IF(B200&gt;0,'Saisie CLASSEMENT'!C201," ")</f>
        <v>0</v>
      </c>
      <c r="D200" s="106" t="str">
        <f>IF(B200&gt;0,CONCATENATE('Saisie CLASSEMENT'!H201," ",'Saisie CLASSEMENT'!I201)," ")</f>
        <v xml:space="preserve">   </v>
      </c>
      <c r="E200" s="107" t="str">
        <f>IF(B200&gt;0,'Saisie CLASSEMENT'!J201)</f>
        <v xml:space="preserve"> </v>
      </c>
      <c r="F200" s="105" t="str">
        <f>IF(B200&gt;0,'Saisie CLASSEMENT'!M201," ")</f>
        <v xml:space="preserve"> </v>
      </c>
      <c r="G200" s="105" t="str">
        <f>IF(B200&gt;0,'Saisie CLASSEMENT'!N201," ")</f>
        <v xml:space="preserve"> </v>
      </c>
      <c r="H200" s="105" t="str">
        <f>IF(B200&gt;0,'Saisie CLASSEMENT'!O201," ")</f>
        <v xml:space="preserve"> </v>
      </c>
      <c r="I200" s="108" t="str">
        <f>IF(B200&gt;0,'Saisie CLASSEMENT'!P201," ")</f>
        <v/>
      </c>
    </row>
    <row r="201" spans="1:10" ht="15.75" customHeight="1" x14ac:dyDescent="0.2">
      <c r="B201" s="105" t="str">
        <f>IF('Saisie CLASSEMENT'!$C202&gt;0,'Saisie CLASSEMENT'!$B202," ")</f>
        <v xml:space="preserve"> </v>
      </c>
      <c r="C201" s="105">
        <f>IF(B201&gt;0,'Saisie CLASSEMENT'!C202," ")</f>
        <v>0</v>
      </c>
      <c r="D201" s="106" t="str">
        <f>IF(B201&gt;0,CONCATENATE('Saisie CLASSEMENT'!H202," ",'Saisie CLASSEMENT'!I202)," ")</f>
        <v xml:space="preserve">   </v>
      </c>
      <c r="E201" s="107" t="str">
        <f>IF(B201&gt;0,'Saisie CLASSEMENT'!J202)</f>
        <v xml:space="preserve"> </v>
      </c>
      <c r="F201" s="105" t="str">
        <f>IF(B201&gt;0,'Saisie CLASSEMENT'!M202," ")</f>
        <v xml:space="preserve"> </v>
      </c>
      <c r="G201" s="105" t="str">
        <f>IF(B201&gt;0,'Saisie CLASSEMENT'!N202," ")</f>
        <v xml:space="preserve"> </v>
      </c>
      <c r="H201" s="105" t="str">
        <f>IF(B201&gt;0,'Saisie CLASSEMENT'!O202," ")</f>
        <v xml:space="preserve"> </v>
      </c>
      <c r="I201" s="108" t="str">
        <f>IF(B201&gt;0,'Saisie CLASSEMENT'!P202," ")</f>
        <v/>
      </c>
    </row>
    <row r="202" spans="1:10" ht="15.75" customHeight="1" x14ac:dyDescent="0.2">
      <c r="B202" s="105" t="str">
        <f>IF('Saisie CLASSEMENT'!$C203&gt;0,'Saisie CLASSEMENT'!$B203," ")</f>
        <v xml:space="preserve"> </v>
      </c>
      <c r="C202" s="105">
        <f>IF(B202&gt;0,'Saisie CLASSEMENT'!C203," ")</f>
        <v>0</v>
      </c>
      <c r="D202" s="106" t="str">
        <f>IF(B202&gt;0,CONCATENATE('Saisie CLASSEMENT'!H203," ",'Saisie CLASSEMENT'!I203)," ")</f>
        <v xml:space="preserve">   </v>
      </c>
      <c r="E202" s="107" t="str">
        <f>IF(B202&gt;0,'Saisie CLASSEMENT'!J203)</f>
        <v xml:space="preserve"> </v>
      </c>
      <c r="F202" s="105" t="str">
        <f>IF(B202&gt;0,'Saisie CLASSEMENT'!M203," ")</f>
        <v xml:space="preserve"> </v>
      </c>
      <c r="G202" s="105" t="str">
        <f>IF(B202&gt;0,'Saisie CLASSEMENT'!N203," ")</f>
        <v xml:space="preserve"> </v>
      </c>
      <c r="H202" s="105" t="str">
        <f>IF(B202&gt;0,'Saisie CLASSEMENT'!O203," ")</f>
        <v xml:space="preserve"> </v>
      </c>
      <c r="I202" s="108" t="str">
        <f>IF(B202&gt;0,'Saisie CLASSEMENT'!P203," ")</f>
        <v/>
      </c>
    </row>
    <row r="203" spans="1:10" ht="15.75" customHeight="1" x14ac:dyDescent="0.2">
      <c r="B203" s="105" t="str">
        <f>IF('Saisie CLASSEMENT'!$C204&gt;0,'Saisie CLASSEMENT'!$B204," ")</f>
        <v xml:space="preserve"> </v>
      </c>
      <c r="C203" s="105">
        <f>IF(B203&gt;0,'Saisie CLASSEMENT'!C204," ")</f>
        <v>0</v>
      </c>
      <c r="D203" s="106" t="str">
        <f>IF(B203&gt;0,CONCATENATE('Saisie CLASSEMENT'!H204," ",'Saisie CLASSEMENT'!I204)," ")</f>
        <v xml:space="preserve">   </v>
      </c>
      <c r="E203" s="107" t="str">
        <f>IF(B203&gt;0,'Saisie CLASSEMENT'!J204)</f>
        <v xml:space="preserve"> </v>
      </c>
      <c r="F203" s="105" t="str">
        <f>IF(B203&gt;0,'Saisie CLASSEMENT'!M204," ")</f>
        <v xml:space="preserve"> </v>
      </c>
      <c r="G203" s="105" t="str">
        <f>IF(B203&gt;0,'Saisie CLASSEMENT'!N204," ")</f>
        <v xml:space="preserve"> </v>
      </c>
      <c r="H203" s="105" t="str">
        <f>IF(B203&gt;0,'Saisie CLASSEMENT'!O204," ")</f>
        <v xml:space="preserve"> </v>
      </c>
      <c r="I203" s="108" t="str">
        <f>IF(B203&gt;0,'Saisie CLASSEMENT'!P204," ")</f>
        <v/>
      </c>
    </row>
    <row r="204" spans="1:10" ht="15.75" customHeight="1" x14ac:dyDescent="0.2">
      <c r="B204" s="105" t="str">
        <f>IF('Saisie CLASSEMENT'!$C205&gt;0,'Saisie CLASSEMENT'!$B205," ")</f>
        <v xml:space="preserve"> </v>
      </c>
      <c r="C204" s="105">
        <f>IF(B204&gt;0,'Saisie CLASSEMENT'!C205," ")</f>
        <v>0</v>
      </c>
      <c r="D204" s="106" t="str">
        <f>IF(B204&gt;0,CONCATENATE('Saisie CLASSEMENT'!H205," ",'Saisie CLASSEMENT'!I205)," ")</f>
        <v xml:space="preserve">   </v>
      </c>
      <c r="E204" s="107" t="str">
        <f>IF(B204&gt;0,'Saisie CLASSEMENT'!J205)</f>
        <v xml:space="preserve"> </v>
      </c>
      <c r="F204" s="105" t="str">
        <f>IF(B204&gt;0,'Saisie CLASSEMENT'!M205," ")</f>
        <v xml:space="preserve"> </v>
      </c>
      <c r="G204" s="105" t="str">
        <f>IF(B204&gt;0,'Saisie CLASSEMENT'!N205," ")</f>
        <v xml:space="preserve"> </v>
      </c>
      <c r="H204" s="105" t="str">
        <f>IF(B204&gt;0,'Saisie CLASSEMENT'!O205," ")</f>
        <v xml:space="preserve"> </v>
      </c>
      <c r="I204" s="108" t="str">
        <f>IF(B204&gt;0,'Saisie CLASSEMENT'!P205," ")</f>
        <v/>
      </c>
    </row>
    <row r="205" spans="1:10" ht="15.75" customHeight="1" x14ac:dyDescent="0.2">
      <c r="B205" s="195"/>
      <c r="C205" s="195"/>
      <c r="D205" s="196"/>
      <c r="E205" s="100"/>
      <c r="F205" s="100"/>
      <c r="G205" s="195"/>
      <c r="H205" s="195"/>
      <c r="I205" s="197"/>
    </row>
    <row r="206" spans="1:10" s="100" customFormat="1" ht="15.75" x14ac:dyDescent="0.2">
      <c r="A206" s="99"/>
      <c r="B206" s="369" t="s">
        <v>207</v>
      </c>
      <c r="C206" s="370"/>
      <c r="D206" s="370"/>
      <c r="E206" s="370"/>
      <c r="F206" s="370"/>
      <c r="G206" s="370"/>
      <c r="H206" s="370"/>
      <c r="I206" s="371"/>
    </row>
    <row r="207" spans="1:10" s="100" customFormat="1" ht="15.75" x14ac:dyDescent="0.25">
      <c r="A207" s="99"/>
      <c r="B207" s="227"/>
      <c r="C207" s="227"/>
      <c r="D207" s="87" t="s">
        <v>43</v>
      </c>
      <c r="E207" s="87" t="s">
        <v>56</v>
      </c>
      <c r="F207" s="87" t="s">
        <v>57</v>
      </c>
      <c r="G207" s="87" t="str">
        <f>IF('Résultat PE'!Z1=3,"Place 3","  ")</f>
        <v>Place 3</v>
      </c>
      <c r="H207" s="87"/>
      <c r="I207" s="87" t="s">
        <v>60</v>
      </c>
    </row>
    <row r="208" spans="1:10" ht="15.75" customHeight="1" x14ac:dyDescent="0.2">
      <c r="C208" s="95">
        <v>1</v>
      </c>
      <c r="D208" s="67" t="str">
        <f>'Résultat PE'!T3</f>
        <v>LAGNY PONTCARRE CYC.</v>
      </c>
      <c r="E208" s="198">
        <f>'Résultat PE'!U3</f>
        <v>1000</v>
      </c>
      <c r="F208" s="198">
        <f>'Résultat PE'!V3</f>
        <v>1000</v>
      </c>
      <c r="G208" s="198">
        <f>'Résultat PE'!W3</f>
        <v>1000</v>
      </c>
      <c r="H208" s="199"/>
      <c r="I208" s="223">
        <f>'Résultat PE'!X3</f>
        <v>3000</v>
      </c>
      <c r="J208" s="67" t="str">
        <f>IF(D208=" "," ",IF(E208&gt;200," ",IF(F208&gt;200," (1)",IF(G208&gt;200," (2)"))))</f>
        <v xml:space="preserve"> </v>
      </c>
    </row>
    <row r="209" spans="3:9" ht="15.75" customHeight="1" x14ac:dyDescent="0.2">
      <c r="C209" s="95">
        <v>2</v>
      </c>
      <c r="D209" s="67" t="str">
        <f>'Résultat PE'!T4</f>
        <v>LAGNY PONTCARRE CYC.</v>
      </c>
      <c r="E209" s="198">
        <f>'Résultat PE'!U4</f>
        <v>1000</v>
      </c>
      <c r="F209" s="198">
        <f>'Résultat PE'!V4</f>
        <v>1000</v>
      </c>
      <c r="G209" s="198">
        <f>'Résultat PE'!W4</f>
        <v>1000</v>
      </c>
      <c r="H209" s="199"/>
      <c r="I209" s="223">
        <f>'Résultat PE'!X4</f>
        <v>3000</v>
      </c>
    </row>
    <row r="210" spans="3:9" ht="15.75" customHeight="1" x14ac:dyDescent="0.2">
      <c r="C210" s="95">
        <v>3</v>
      </c>
      <c r="D210" s="67" t="str">
        <f>'Résultat PE'!T5</f>
        <v>LAGNY PONTCARRE CYC.</v>
      </c>
      <c r="E210" s="198">
        <f>'Résultat PE'!U5</f>
        <v>1000</v>
      </c>
      <c r="F210" s="198">
        <f>'Résultat PE'!V5</f>
        <v>1000</v>
      </c>
      <c r="G210" s="198">
        <f>'Résultat PE'!W5</f>
        <v>1000</v>
      </c>
      <c r="H210" s="199"/>
      <c r="I210" s="223">
        <f>'Résultat PE'!X5</f>
        <v>3000</v>
      </c>
    </row>
    <row r="211" spans="3:9" ht="15.75" customHeight="1" x14ac:dyDescent="0.2">
      <c r="C211" s="95">
        <v>4</v>
      </c>
      <c r="D211" s="67">
        <f>'Résultat PE'!T6</f>
        <v>0</v>
      </c>
      <c r="E211" s="198" t="str">
        <f>'Résultat PE'!U6</f>
        <v xml:space="preserve"> </v>
      </c>
      <c r="F211" s="198" t="str">
        <f>'Résultat PE'!V6</f>
        <v xml:space="preserve"> </v>
      </c>
      <c r="G211" s="198" t="str">
        <f>'Résultat PE'!W6</f>
        <v xml:space="preserve"> </v>
      </c>
      <c r="H211" s="199"/>
      <c r="I211" s="223" t="str">
        <f>'Résultat PE'!X6</f>
        <v xml:space="preserve"> </v>
      </c>
    </row>
    <row r="212" spans="3:9" ht="15.75" customHeight="1" x14ac:dyDescent="0.2">
      <c r="C212" s="95">
        <v>5</v>
      </c>
      <c r="D212" s="67">
        <f>'Résultat PE'!T7</f>
        <v>0</v>
      </c>
      <c r="E212" s="198" t="str">
        <f>'Résultat PE'!U7</f>
        <v xml:space="preserve"> </v>
      </c>
      <c r="F212" s="198" t="str">
        <f>'Résultat PE'!V7</f>
        <v xml:space="preserve"> </v>
      </c>
      <c r="G212" s="198" t="str">
        <f>'Résultat PE'!W7</f>
        <v xml:space="preserve"> </v>
      </c>
      <c r="H212" s="199"/>
      <c r="I212" s="223" t="str">
        <f>'Résultat PE'!X7</f>
        <v xml:space="preserve"> </v>
      </c>
    </row>
    <row r="213" spans="3:9" ht="15.75" customHeight="1" x14ac:dyDescent="0.2">
      <c r="C213" s="95">
        <v>6</v>
      </c>
      <c r="D213" s="67">
        <f>'Résultat PE'!T8</f>
        <v>0</v>
      </c>
      <c r="E213" s="198" t="str">
        <f>'Résultat PE'!U8</f>
        <v xml:space="preserve"> </v>
      </c>
      <c r="F213" s="198" t="str">
        <f>'Résultat PE'!V8</f>
        <v xml:space="preserve"> </v>
      </c>
      <c r="G213" s="198" t="str">
        <f>'Résultat PE'!W8</f>
        <v xml:space="preserve"> </v>
      </c>
      <c r="H213" s="199"/>
      <c r="I213" s="223" t="str">
        <f>'Résultat PE'!X8</f>
        <v xml:space="preserve"> </v>
      </c>
    </row>
    <row r="214" spans="3:9" ht="15.75" customHeight="1" x14ac:dyDescent="0.2">
      <c r="C214" s="95">
        <v>7</v>
      </c>
      <c r="D214" s="67">
        <f>'Résultat PE'!T9</f>
        <v>0</v>
      </c>
      <c r="E214" s="198" t="str">
        <f>'Résultat PE'!U9</f>
        <v xml:space="preserve"> </v>
      </c>
      <c r="F214" s="198" t="str">
        <f>'Résultat PE'!V9</f>
        <v xml:space="preserve"> </v>
      </c>
      <c r="G214" s="198" t="str">
        <f>'Résultat PE'!W9</f>
        <v xml:space="preserve"> </v>
      </c>
      <c r="H214" s="199"/>
      <c r="I214" s="223" t="str">
        <f>'Résultat PE'!X9</f>
        <v xml:space="preserve"> </v>
      </c>
    </row>
    <row r="215" spans="3:9" ht="15.75" customHeight="1" x14ac:dyDescent="0.2">
      <c r="C215" s="95">
        <v>8</v>
      </c>
      <c r="D215" s="67">
        <f>'Résultat PE'!T10</f>
        <v>0</v>
      </c>
      <c r="E215" s="198" t="str">
        <f>'Résultat PE'!U10</f>
        <v xml:space="preserve"> </v>
      </c>
      <c r="F215" s="198" t="str">
        <f>'Résultat PE'!V10</f>
        <v xml:space="preserve"> </v>
      </c>
      <c r="G215" s="198" t="str">
        <f>'Résultat PE'!W10</f>
        <v xml:space="preserve"> </v>
      </c>
      <c r="H215" s="199"/>
      <c r="I215" s="223" t="str">
        <f>'Résultat PE'!X10</f>
        <v xml:space="preserve"> </v>
      </c>
    </row>
    <row r="216" spans="3:9" ht="15.75" customHeight="1" x14ac:dyDescent="0.2">
      <c r="C216" s="95">
        <v>9</v>
      </c>
      <c r="D216" s="67">
        <f>'Résultat PE'!T11</f>
        <v>0</v>
      </c>
      <c r="E216" s="198" t="str">
        <f>'Résultat PE'!U11</f>
        <v xml:space="preserve"> </v>
      </c>
      <c r="F216" s="198" t="str">
        <f>'Résultat PE'!V11</f>
        <v xml:space="preserve"> </v>
      </c>
      <c r="G216" s="198" t="str">
        <f>'Résultat PE'!W11</f>
        <v xml:space="preserve"> </v>
      </c>
      <c r="H216" s="199"/>
      <c r="I216" s="223" t="str">
        <f>'Résultat PE'!X11</f>
        <v xml:space="preserve"> </v>
      </c>
    </row>
    <row r="217" spans="3:9" ht="15.75" customHeight="1" x14ac:dyDescent="0.2">
      <c r="C217" s="95">
        <v>10</v>
      </c>
      <c r="D217" s="67">
        <f>'Résultat PE'!T12</f>
        <v>0</v>
      </c>
      <c r="E217" s="198" t="str">
        <f>'Résultat PE'!U12</f>
        <v xml:space="preserve"> </v>
      </c>
      <c r="F217" s="198" t="str">
        <f>'Résultat PE'!V12</f>
        <v xml:space="preserve"> </v>
      </c>
      <c r="G217" s="198" t="str">
        <f>'Résultat PE'!W12</f>
        <v xml:space="preserve"> </v>
      </c>
      <c r="H217" s="199"/>
      <c r="I217" s="223" t="str">
        <f>'Résultat PE'!X12</f>
        <v xml:space="preserve"> </v>
      </c>
    </row>
    <row r="218" spans="3:9" ht="15.75" customHeight="1" x14ac:dyDescent="0.2">
      <c r="C218" s="95">
        <v>11</v>
      </c>
      <c r="D218" s="67">
        <f>'Résultat PE'!T13</f>
        <v>0</v>
      </c>
      <c r="E218" s="198" t="str">
        <f>'Résultat PE'!U13</f>
        <v xml:space="preserve"> </v>
      </c>
      <c r="F218" s="198" t="str">
        <f>'Résultat PE'!V13</f>
        <v xml:space="preserve"> </v>
      </c>
      <c r="G218" s="198" t="str">
        <f>'Résultat PE'!W13</f>
        <v xml:space="preserve"> </v>
      </c>
      <c r="H218" s="199"/>
      <c r="I218" s="223" t="str">
        <f>'Résultat PE'!X13</f>
        <v xml:space="preserve"> </v>
      </c>
    </row>
    <row r="219" spans="3:9" ht="15.75" customHeight="1" x14ac:dyDescent="0.2">
      <c r="C219" s="95">
        <v>12</v>
      </c>
      <c r="D219" s="67">
        <f>'Résultat PE'!T14</f>
        <v>0</v>
      </c>
      <c r="E219" s="198" t="str">
        <f>'Résultat PE'!U14</f>
        <v xml:space="preserve"> </v>
      </c>
      <c r="F219" s="198" t="str">
        <f>'Résultat PE'!V14</f>
        <v xml:space="preserve"> </v>
      </c>
      <c r="G219" s="198" t="str">
        <f>'Résultat PE'!W14</f>
        <v xml:space="preserve"> </v>
      </c>
      <c r="H219" s="199"/>
      <c r="I219" s="223" t="str">
        <f>'Résultat PE'!X14</f>
        <v xml:space="preserve"> </v>
      </c>
    </row>
    <row r="220" spans="3:9" ht="15.75" customHeight="1" x14ac:dyDescent="0.2">
      <c r="C220" s="95">
        <v>13</v>
      </c>
      <c r="D220" s="67">
        <f>'Résultat PE'!T15</f>
        <v>0</v>
      </c>
      <c r="E220" s="198" t="str">
        <f>'Résultat PE'!U15</f>
        <v xml:space="preserve"> </v>
      </c>
      <c r="F220" s="198" t="str">
        <f>'Résultat PE'!V15</f>
        <v xml:space="preserve"> </v>
      </c>
      <c r="G220" s="198" t="str">
        <f>'Résultat PE'!W15</f>
        <v xml:space="preserve"> </v>
      </c>
      <c r="H220" s="199"/>
      <c r="I220" s="223" t="str">
        <f>'Résultat PE'!X15</f>
        <v xml:space="preserve"> </v>
      </c>
    </row>
    <row r="221" spans="3:9" ht="15.75" customHeight="1" x14ac:dyDescent="0.2">
      <c r="C221" s="95">
        <v>14</v>
      </c>
      <c r="D221" s="67">
        <f>'Résultat PE'!T16</f>
        <v>0</v>
      </c>
      <c r="E221" s="198" t="str">
        <f>'Résultat PE'!U16</f>
        <v xml:space="preserve"> </v>
      </c>
      <c r="F221" s="198" t="str">
        <f>'Résultat PE'!V16</f>
        <v xml:space="preserve"> </v>
      </c>
      <c r="G221" s="198" t="str">
        <f>'Résultat PE'!W16</f>
        <v xml:space="preserve"> </v>
      </c>
      <c r="H221" s="199"/>
      <c r="I221" s="223" t="str">
        <f>'Résultat PE'!X16</f>
        <v xml:space="preserve"> </v>
      </c>
    </row>
    <row r="222" spans="3:9" ht="15.75" customHeight="1" x14ac:dyDescent="0.2">
      <c r="C222" s="95">
        <v>15</v>
      </c>
      <c r="D222" s="67">
        <f>'Résultat PE'!T17</f>
        <v>0</v>
      </c>
      <c r="E222" s="198" t="str">
        <f>'Résultat PE'!U17</f>
        <v xml:space="preserve"> </v>
      </c>
      <c r="F222" s="198" t="str">
        <f>'Résultat PE'!V17</f>
        <v xml:space="preserve"> </v>
      </c>
      <c r="G222" s="198" t="str">
        <f>'Résultat PE'!W17</f>
        <v xml:space="preserve"> </v>
      </c>
      <c r="H222" s="199"/>
      <c r="I222" s="223" t="str">
        <f>'Résultat PE'!X17</f>
        <v xml:space="preserve"> </v>
      </c>
    </row>
    <row r="223" spans="3:9" x14ac:dyDescent="0.2">
      <c r="C223" s="95">
        <v>16</v>
      </c>
      <c r="D223" s="67">
        <f>'Résultat PE'!T18</f>
        <v>0</v>
      </c>
      <c r="E223" s="198" t="str">
        <f>'Résultat PE'!U18</f>
        <v xml:space="preserve"> </v>
      </c>
      <c r="F223" s="198" t="str">
        <f>'Résultat PE'!V18</f>
        <v xml:space="preserve"> </v>
      </c>
      <c r="G223" s="198" t="str">
        <f>'Résultat PE'!W18</f>
        <v xml:space="preserve"> </v>
      </c>
      <c r="H223" s="199"/>
      <c r="I223" s="223" t="str">
        <f>'Résultat PE'!X18</f>
        <v xml:space="preserve"> </v>
      </c>
    </row>
    <row r="224" spans="3:9" x14ac:dyDescent="0.2">
      <c r="C224" s="95">
        <v>17</v>
      </c>
      <c r="D224" s="67">
        <f>'Résultat PE'!T19</f>
        <v>0</v>
      </c>
      <c r="E224" s="198" t="str">
        <f>'Résultat PE'!U19</f>
        <v xml:space="preserve"> </v>
      </c>
      <c r="F224" s="198" t="str">
        <f>'Résultat PE'!V19</f>
        <v xml:space="preserve"> </v>
      </c>
      <c r="G224" s="198" t="str">
        <f>'Résultat PE'!W19</f>
        <v xml:space="preserve"> </v>
      </c>
      <c r="H224" s="199"/>
      <c r="I224" s="223" t="str">
        <f>'Résultat PE'!X19</f>
        <v xml:space="preserve"> </v>
      </c>
    </row>
    <row r="225" spans="3:9" x14ac:dyDescent="0.2">
      <c r="C225" s="95">
        <v>18</v>
      </c>
      <c r="D225" s="67">
        <f>'Résultat PE'!T20</f>
        <v>0</v>
      </c>
      <c r="E225" s="198" t="str">
        <f>'Résultat PE'!U20</f>
        <v xml:space="preserve"> </v>
      </c>
      <c r="F225" s="198" t="str">
        <f>'Résultat PE'!V20</f>
        <v xml:space="preserve"> </v>
      </c>
      <c r="G225" s="198" t="str">
        <f>'Résultat PE'!W20</f>
        <v xml:space="preserve"> </v>
      </c>
      <c r="H225" s="199"/>
      <c r="I225" s="223" t="str">
        <f>'Résultat PE'!X20</f>
        <v xml:space="preserve"> </v>
      </c>
    </row>
    <row r="226" spans="3:9" x14ac:dyDescent="0.2">
      <c r="C226" s="95">
        <v>19</v>
      </c>
      <c r="D226" s="67">
        <f>'Résultat PE'!T21</f>
        <v>0</v>
      </c>
      <c r="E226" s="198" t="str">
        <f>'Résultat PE'!U21</f>
        <v xml:space="preserve"> </v>
      </c>
      <c r="F226" s="198" t="str">
        <f>'Résultat PE'!V21</f>
        <v xml:space="preserve"> </v>
      </c>
      <c r="G226" s="198" t="str">
        <f>'Résultat PE'!W21</f>
        <v xml:space="preserve"> </v>
      </c>
      <c r="H226" s="199"/>
      <c r="I226" s="223" t="str">
        <f>'Résultat PE'!X21</f>
        <v xml:space="preserve"> </v>
      </c>
    </row>
    <row r="227" spans="3:9" x14ac:dyDescent="0.2">
      <c r="C227" s="95">
        <v>20</v>
      </c>
      <c r="D227" s="67">
        <f>'Résultat PE'!T22</f>
        <v>0</v>
      </c>
      <c r="E227" s="198" t="str">
        <f>'Résultat PE'!U22</f>
        <v xml:space="preserve"> </v>
      </c>
      <c r="F227" s="198" t="str">
        <f>'Résultat PE'!V22</f>
        <v xml:space="preserve"> </v>
      </c>
      <c r="G227" s="198" t="str">
        <f>'Résultat PE'!W22</f>
        <v xml:space="preserve"> </v>
      </c>
      <c r="H227" s="199"/>
      <c r="I227" s="223" t="str">
        <f>'Résultat PE'!X22</f>
        <v xml:space="preserve"> </v>
      </c>
    </row>
    <row r="228" spans="3:9" x14ac:dyDescent="0.2">
      <c r="C228" s="95">
        <v>21</v>
      </c>
      <c r="D228" s="67">
        <f>'Résultat PE'!T23</f>
        <v>0</v>
      </c>
      <c r="E228" s="198" t="str">
        <f>'Résultat PE'!U23</f>
        <v xml:space="preserve"> </v>
      </c>
      <c r="F228" s="198" t="str">
        <f>'Résultat PE'!V23</f>
        <v xml:space="preserve"> </v>
      </c>
      <c r="G228" s="198" t="str">
        <f>'Résultat PE'!W23</f>
        <v xml:space="preserve"> </v>
      </c>
      <c r="H228" s="199"/>
      <c r="I228" s="223" t="str">
        <f>'Résultat PE'!X23</f>
        <v xml:space="preserve"> </v>
      </c>
    </row>
    <row r="229" spans="3:9" x14ac:dyDescent="0.2">
      <c r="C229" s="95">
        <v>22</v>
      </c>
      <c r="D229" s="67">
        <f>'Résultat PE'!T24</f>
        <v>0</v>
      </c>
      <c r="E229" s="198" t="str">
        <f>'Résultat PE'!U24</f>
        <v xml:space="preserve"> </v>
      </c>
      <c r="F229" s="198" t="str">
        <f>'Résultat PE'!V24</f>
        <v xml:space="preserve"> </v>
      </c>
      <c r="G229" s="198" t="str">
        <f>'Résultat PE'!W24</f>
        <v xml:space="preserve"> </v>
      </c>
      <c r="H229" s="199"/>
      <c r="I229" s="223" t="str">
        <f>'Résultat PE'!X24</f>
        <v xml:space="preserve"> </v>
      </c>
    </row>
    <row r="230" spans="3:9" x14ac:dyDescent="0.2">
      <c r="C230" s="95">
        <v>23</v>
      </c>
      <c r="D230" s="67">
        <f>'Résultat PE'!T25</f>
        <v>0</v>
      </c>
      <c r="E230" s="198" t="str">
        <f>'Résultat PE'!U25</f>
        <v xml:space="preserve"> </v>
      </c>
      <c r="F230" s="198" t="str">
        <f>'Résultat PE'!V25</f>
        <v xml:space="preserve"> </v>
      </c>
      <c r="G230" s="198" t="str">
        <f>'Résultat PE'!W25</f>
        <v xml:space="preserve"> </v>
      </c>
      <c r="H230" s="199"/>
      <c r="I230" s="223" t="str">
        <f>'Résultat PE'!X25</f>
        <v xml:space="preserve"> </v>
      </c>
    </row>
    <row r="231" spans="3:9" x14ac:dyDescent="0.2">
      <c r="C231" s="95">
        <v>24</v>
      </c>
      <c r="D231" s="67">
        <f>'Résultat PE'!T26</f>
        <v>0</v>
      </c>
      <c r="E231" s="198" t="str">
        <f>'Résultat PE'!U26</f>
        <v xml:space="preserve"> </v>
      </c>
      <c r="F231" s="198" t="str">
        <f>'Résultat PE'!V26</f>
        <v xml:space="preserve"> </v>
      </c>
      <c r="G231" s="198" t="str">
        <f>'Résultat PE'!W26</f>
        <v xml:space="preserve"> </v>
      </c>
      <c r="H231" s="199"/>
      <c r="I231" s="223" t="str">
        <f>'Résultat PE'!X26</f>
        <v xml:space="preserve"> </v>
      </c>
    </row>
    <row r="232" spans="3:9" x14ac:dyDescent="0.2">
      <c r="C232" s="95">
        <v>25</v>
      </c>
      <c r="D232" s="67">
        <f>'Résultat PE'!T27</f>
        <v>0</v>
      </c>
      <c r="E232" s="198" t="str">
        <f>'Résultat PE'!U27</f>
        <v xml:space="preserve"> </v>
      </c>
      <c r="F232" s="198" t="str">
        <f>'Résultat PE'!V27</f>
        <v xml:space="preserve"> </v>
      </c>
      <c r="G232" s="198" t="str">
        <f>'Résultat PE'!W27</f>
        <v xml:space="preserve"> </v>
      </c>
      <c r="H232" s="199"/>
      <c r="I232" s="223" t="str">
        <f>'Résultat PE'!X27</f>
        <v xml:space="preserve"> </v>
      </c>
    </row>
    <row r="233" spans="3:9" x14ac:dyDescent="0.2">
      <c r="I233" s="101"/>
    </row>
    <row r="234" spans="3:9" x14ac:dyDescent="0.2">
      <c r="I234" s="101"/>
    </row>
    <row r="235" spans="3:9" x14ac:dyDescent="0.2">
      <c r="I235" s="101"/>
    </row>
    <row r="236" spans="3:9" x14ac:dyDescent="0.2">
      <c r="I236" s="101"/>
    </row>
    <row r="237" spans="3:9" x14ac:dyDescent="0.2">
      <c r="I237" s="101"/>
    </row>
    <row r="238" spans="3:9" x14ac:dyDescent="0.2">
      <c r="I238" s="101"/>
    </row>
    <row r="239" spans="3:9" x14ac:dyDescent="0.2">
      <c r="I239" s="101"/>
    </row>
    <row r="301" spans="2:2" x14ac:dyDescent="0.2">
      <c r="B301" s="95" t="s">
        <v>229</v>
      </c>
    </row>
    <row r="302" spans="2:2" x14ac:dyDescent="0.2">
      <c r="B302" s="95" t="s">
        <v>229</v>
      </c>
    </row>
    <row r="303" spans="2:2" x14ac:dyDescent="0.2">
      <c r="B303" s="95" t="s">
        <v>229</v>
      </c>
    </row>
    <row r="304" spans="2:2" x14ac:dyDescent="0.2">
      <c r="B304" s="95" t="s">
        <v>229</v>
      </c>
    </row>
    <row r="305" spans="2:2" x14ac:dyDescent="0.2">
      <c r="B305" s="95" t="s">
        <v>229</v>
      </c>
    </row>
    <row r="306" spans="2:2" x14ac:dyDescent="0.2">
      <c r="B306" s="95" t="s">
        <v>229</v>
      </c>
    </row>
    <row r="307" spans="2:2" x14ac:dyDescent="0.2">
      <c r="B307" s="95" t="s">
        <v>229</v>
      </c>
    </row>
    <row r="308" spans="2:2" x14ac:dyDescent="0.2">
      <c r="B308" s="95" t="s">
        <v>229</v>
      </c>
    </row>
    <row r="309" spans="2:2" x14ac:dyDescent="0.2">
      <c r="B309" s="95" t="s">
        <v>229</v>
      </c>
    </row>
    <row r="310" spans="2:2" x14ac:dyDescent="0.2">
      <c r="B310" s="95" t="s">
        <v>229</v>
      </c>
    </row>
    <row r="311" spans="2:2" x14ac:dyDescent="0.2">
      <c r="B311" s="95" t="s">
        <v>229</v>
      </c>
    </row>
    <row r="312" spans="2:2" x14ac:dyDescent="0.2">
      <c r="B312" s="95" t="s">
        <v>229</v>
      </c>
    </row>
    <row r="313" spans="2:2" x14ac:dyDescent="0.2">
      <c r="B313" s="95" t="s">
        <v>229</v>
      </c>
    </row>
    <row r="314" spans="2:2" x14ac:dyDescent="0.2">
      <c r="B314" s="95" t="s">
        <v>229</v>
      </c>
    </row>
    <row r="315" spans="2:2" x14ac:dyDescent="0.2">
      <c r="B315" s="95" t="s">
        <v>229</v>
      </c>
    </row>
    <row r="316" spans="2:2" x14ac:dyDescent="0.2">
      <c r="B316" s="95" t="s">
        <v>229</v>
      </c>
    </row>
    <row r="317" spans="2:2" x14ac:dyDescent="0.2">
      <c r="B317" s="95" t="s">
        <v>229</v>
      </c>
    </row>
    <row r="318" spans="2:2" x14ac:dyDescent="0.2">
      <c r="B318" s="95" t="s">
        <v>229</v>
      </c>
    </row>
    <row r="319" spans="2:2" x14ac:dyDescent="0.2">
      <c r="B319" s="95" t="s">
        <v>229</v>
      </c>
    </row>
    <row r="320" spans="2:2" x14ac:dyDescent="0.2">
      <c r="B320" s="95" t="s">
        <v>229</v>
      </c>
    </row>
    <row r="321" spans="2:2" x14ac:dyDescent="0.2">
      <c r="B321" s="95" t="s">
        <v>229</v>
      </c>
    </row>
    <row r="322" spans="2:2" x14ac:dyDescent="0.2">
      <c r="B322" s="95" t="s">
        <v>229</v>
      </c>
    </row>
    <row r="323" spans="2:2" x14ac:dyDescent="0.2">
      <c r="B323" s="95" t="s">
        <v>229</v>
      </c>
    </row>
    <row r="324" spans="2:2" x14ac:dyDescent="0.2">
      <c r="B324" s="95" t="s">
        <v>229</v>
      </c>
    </row>
    <row r="325" spans="2:2" x14ac:dyDescent="0.2">
      <c r="B325" s="95" t="s">
        <v>229</v>
      </c>
    </row>
    <row r="326" spans="2:2" x14ac:dyDescent="0.2">
      <c r="B326" s="95" t="s">
        <v>229</v>
      </c>
    </row>
    <row r="327" spans="2:2" x14ac:dyDescent="0.2">
      <c r="B327" s="95" t="s">
        <v>229</v>
      </c>
    </row>
    <row r="328" spans="2:2" x14ac:dyDescent="0.2">
      <c r="B328" s="95" t="s">
        <v>229</v>
      </c>
    </row>
    <row r="329" spans="2:2" x14ac:dyDescent="0.2">
      <c r="B329" s="95" t="s">
        <v>229</v>
      </c>
    </row>
    <row r="330" spans="2:2" x14ac:dyDescent="0.2">
      <c r="B330" s="95" t="s">
        <v>229</v>
      </c>
    </row>
    <row r="331" spans="2:2" x14ac:dyDescent="0.2">
      <c r="B331" s="95" t="s">
        <v>229</v>
      </c>
    </row>
    <row r="332" spans="2:2" x14ac:dyDescent="0.2">
      <c r="B332" s="95" t="s">
        <v>229</v>
      </c>
    </row>
    <row r="333" spans="2:2" x14ac:dyDescent="0.2">
      <c r="B333" s="95" t="s">
        <v>229</v>
      </c>
    </row>
    <row r="334" spans="2:2" x14ac:dyDescent="0.2">
      <c r="B334" s="95" t="s">
        <v>229</v>
      </c>
    </row>
    <row r="335" spans="2:2" x14ac:dyDescent="0.2">
      <c r="B335" s="95" t="s">
        <v>229</v>
      </c>
    </row>
    <row r="336" spans="2:2" x14ac:dyDescent="0.2">
      <c r="B336" s="95" t="s">
        <v>229</v>
      </c>
    </row>
    <row r="337" spans="2:2" x14ac:dyDescent="0.2">
      <c r="B337" s="95" t="s">
        <v>229</v>
      </c>
    </row>
    <row r="338" spans="2:2" x14ac:dyDescent="0.2">
      <c r="B338" s="95" t="s">
        <v>229</v>
      </c>
    </row>
    <row r="339" spans="2:2" x14ac:dyDescent="0.2">
      <c r="B339" s="95" t="s">
        <v>229</v>
      </c>
    </row>
    <row r="340" spans="2:2" x14ac:dyDescent="0.2">
      <c r="B340" s="95" t="s">
        <v>229</v>
      </c>
    </row>
    <row r="341" spans="2:2" x14ac:dyDescent="0.2">
      <c r="B341" s="95" t="s">
        <v>229</v>
      </c>
    </row>
    <row r="342" spans="2:2" x14ac:dyDescent="0.2">
      <c r="B342" s="95" t="s">
        <v>229</v>
      </c>
    </row>
    <row r="343" spans="2:2" x14ac:dyDescent="0.2">
      <c r="B343" s="95" t="s">
        <v>229</v>
      </c>
    </row>
    <row r="344" spans="2:2" x14ac:dyDescent="0.2">
      <c r="B344" s="95" t="s">
        <v>229</v>
      </c>
    </row>
    <row r="345" spans="2:2" x14ac:dyDescent="0.2">
      <c r="B345" s="95" t="s">
        <v>229</v>
      </c>
    </row>
    <row r="346" spans="2:2" x14ac:dyDescent="0.2">
      <c r="B346" s="95" t="s">
        <v>229</v>
      </c>
    </row>
    <row r="347" spans="2:2" x14ac:dyDescent="0.2">
      <c r="B347" s="95" t="s">
        <v>229</v>
      </c>
    </row>
    <row r="348" spans="2:2" x14ac:dyDescent="0.2">
      <c r="B348" s="95" t="s">
        <v>229</v>
      </c>
    </row>
    <row r="349" spans="2:2" x14ac:dyDescent="0.2">
      <c r="B349" s="95" t="s">
        <v>229</v>
      </c>
    </row>
    <row r="350" spans="2:2" x14ac:dyDescent="0.2">
      <c r="B350" s="95" t="s">
        <v>229</v>
      </c>
    </row>
    <row r="351" spans="2:2" x14ac:dyDescent="0.2">
      <c r="B351" s="95" t="s">
        <v>229</v>
      </c>
    </row>
    <row r="352" spans="2:2" x14ac:dyDescent="0.2">
      <c r="B352" s="95" t="s">
        <v>229</v>
      </c>
    </row>
    <row r="353" spans="2:2" x14ac:dyDescent="0.2">
      <c r="B353" s="95" t="s">
        <v>229</v>
      </c>
    </row>
    <row r="354" spans="2:2" x14ac:dyDescent="0.2">
      <c r="B354" s="95" t="s">
        <v>229</v>
      </c>
    </row>
    <row r="355" spans="2:2" x14ac:dyDescent="0.2">
      <c r="B355" s="95" t="s">
        <v>229</v>
      </c>
    </row>
    <row r="356" spans="2:2" x14ac:dyDescent="0.2">
      <c r="B356" s="95" t="s">
        <v>229</v>
      </c>
    </row>
    <row r="357" spans="2:2" x14ac:dyDescent="0.2">
      <c r="B357" s="95" t="s">
        <v>229</v>
      </c>
    </row>
    <row r="358" spans="2:2" x14ac:dyDescent="0.2">
      <c r="B358" s="95" t="s">
        <v>229</v>
      </c>
    </row>
    <row r="359" spans="2:2" x14ac:dyDescent="0.2">
      <c r="B359" s="95" t="s">
        <v>229</v>
      </c>
    </row>
    <row r="360" spans="2:2" x14ac:dyDescent="0.2">
      <c r="B360" s="95" t="s">
        <v>229</v>
      </c>
    </row>
    <row r="361" spans="2:2" x14ac:dyDescent="0.2">
      <c r="B361" s="95" t="s">
        <v>229</v>
      </c>
    </row>
    <row r="362" spans="2:2" x14ac:dyDescent="0.2">
      <c r="B362" s="95" t="s">
        <v>229</v>
      </c>
    </row>
    <row r="363" spans="2:2" x14ac:dyDescent="0.2">
      <c r="B363" s="95" t="s">
        <v>229</v>
      </c>
    </row>
    <row r="364" spans="2:2" x14ac:dyDescent="0.2">
      <c r="B364" s="95" t="s">
        <v>229</v>
      </c>
    </row>
    <row r="365" spans="2:2" x14ac:dyDescent="0.2">
      <c r="B365" s="95" t="s">
        <v>229</v>
      </c>
    </row>
    <row r="366" spans="2:2" x14ac:dyDescent="0.2">
      <c r="B366" s="95" t="s">
        <v>229</v>
      </c>
    </row>
    <row r="367" spans="2:2" x14ac:dyDescent="0.2">
      <c r="B367" s="95" t="s">
        <v>229</v>
      </c>
    </row>
    <row r="368" spans="2:2" x14ac:dyDescent="0.2">
      <c r="B368" s="95" t="s">
        <v>229</v>
      </c>
    </row>
    <row r="369" spans="2:2" x14ac:dyDescent="0.2">
      <c r="B369" s="95" t="s">
        <v>229</v>
      </c>
    </row>
    <row r="370" spans="2:2" x14ac:dyDescent="0.2">
      <c r="B370" s="95" t="s">
        <v>229</v>
      </c>
    </row>
    <row r="371" spans="2:2" x14ac:dyDescent="0.2">
      <c r="B371" s="95" t="s">
        <v>229</v>
      </c>
    </row>
    <row r="372" spans="2:2" x14ac:dyDescent="0.2">
      <c r="B372" s="95" t="s">
        <v>229</v>
      </c>
    </row>
    <row r="373" spans="2:2" x14ac:dyDescent="0.2">
      <c r="B373" s="95" t="s">
        <v>229</v>
      </c>
    </row>
    <row r="374" spans="2:2" x14ac:dyDescent="0.2">
      <c r="B374" s="95" t="s">
        <v>229</v>
      </c>
    </row>
    <row r="375" spans="2:2" x14ac:dyDescent="0.2">
      <c r="B375" s="95" t="s">
        <v>229</v>
      </c>
    </row>
    <row r="376" spans="2:2" x14ac:dyDescent="0.2">
      <c r="B376" s="95" t="s">
        <v>229</v>
      </c>
    </row>
    <row r="377" spans="2:2" x14ac:dyDescent="0.2">
      <c r="B377" s="95" t="s">
        <v>229</v>
      </c>
    </row>
    <row r="378" spans="2:2" x14ac:dyDescent="0.2">
      <c r="B378" s="95" t="s">
        <v>229</v>
      </c>
    </row>
    <row r="379" spans="2:2" x14ac:dyDescent="0.2">
      <c r="B379" s="95" t="s">
        <v>229</v>
      </c>
    </row>
    <row r="380" spans="2:2" x14ac:dyDescent="0.2">
      <c r="B380" s="95" t="s">
        <v>229</v>
      </c>
    </row>
    <row r="381" spans="2:2" x14ac:dyDescent="0.2">
      <c r="B381" s="95" t="s">
        <v>229</v>
      </c>
    </row>
    <row r="382" spans="2:2" x14ac:dyDescent="0.2">
      <c r="B382" s="95" t="s">
        <v>229</v>
      </c>
    </row>
    <row r="383" spans="2:2" x14ac:dyDescent="0.2">
      <c r="B383" s="95" t="s">
        <v>229</v>
      </c>
    </row>
  </sheetData>
  <sheetProtection formatColumns="0" formatRows="0"/>
  <mergeCells count="4">
    <mergeCell ref="B3:I3"/>
    <mergeCell ref="D1:F1"/>
    <mergeCell ref="B2:F2"/>
    <mergeCell ref="B206:I206"/>
  </mergeCells>
  <conditionalFormatting sqref="E208:I213">
    <cfRule type="cellIs" dxfId="0" priority="1" stopIfTrue="1" operator="greaterThan">
      <formula>201</formula>
    </cfRule>
  </conditionalFormatting>
  <printOptions horizontalCentered="1"/>
  <pageMargins left="0.15748031496062992" right="0.15748031496062992" top="0.31496062992125984" bottom="0.47244094488188981" header="0" footer="0.19685039370078741"/>
  <pageSetup paperSize="9" scale="95" fitToHeight="0" orientation="portrait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6F207-6682-46DD-BF29-366972184EAA}">
  <sheetPr codeName="Feuil12"/>
  <dimension ref="A1:M113"/>
  <sheetViews>
    <sheetView showGridLines="0" showZeros="0" workbookViewId="0">
      <selection activeCell="S42" sqref="S42"/>
    </sheetView>
  </sheetViews>
  <sheetFormatPr baseColWidth="10" defaultRowHeight="12.75" x14ac:dyDescent="0.2"/>
  <cols>
    <col min="1" max="1" width="16.28515625" style="152" customWidth="1"/>
    <col min="2" max="3" width="9.42578125" style="152" customWidth="1"/>
    <col min="4" max="4" width="5.7109375" style="152" customWidth="1"/>
    <col min="5" max="5" width="9.42578125" style="152" customWidth="1"/>
    <col min="6" max="6" width="8" style="152" customWidth="1"/>
    <col min="7" max="7" width="4.42578125" style="152" customWidth="1"/>
    <col min="8" max="8" width="1.42578125" style="152" customWidth="1"/>
    <col min="9" max="9" width="8" style="152" customWidth="1"/>
    <col min="10" max="10" width="4.42578125" style="152" customWidth="1"/>
    <col min="11" max="11" width="1.42578125" style="152" customWidth="1"/>
    <col min="12" max="12" width="8" style="152" customWidth="1"/>
    <col min="13" max="13" width="4.42578125" style="152" customWidth="1"/>
    <col min="14" max="16384" width="11.42578125" style="152"/>
  </cols>
  <sheetData>
    <row r="1" spans="1:13" ht="18.75" x14ac:dyDescent="0.2">
      <c r="A1" s="391" t="s">
        <v>65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</row>
    <row r="2" spans="1:13" ht="18.75" x14ac:dyDescent="0.2">
      <c r="A2" s="391" t="s">
        <v>127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</row>
    <row r="3" spans="1:13" ht="12.75" customHeight="1" x14ac:dyDescent="0.2">
      <c r="A3" s="391" t="s">
        <v>128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</row>
    <row r="4" spans="1:13" ht="14.25" x14ac:dyDescent="0.2">
      <c r="A4" s="392" t="s">
        <v>129</v>
      </c>
      <c r="B4" s="392"/>
      <c r="C4" s="392"/>
      <c r="D4" s="392"/>
      <c r="E4" s="392"/>
      <c r="F4" s="392"/>
      <c r="G4" s="392"/>
      <c r="H4" s="392"/>
      <c r="I4" s="392"/>
      <c r="J4" s="392"/>
      <c r="K4" s="392"/>
      <c r="L4" s="392"/>
      <c r="M4" s="392"/>
    </row>
    <row r="5" spans="1:13" ht="15" customHeight="1" x14ac:dyDescent="0.2">
      <c r="A5" s="381" t="s">
        <v>128</v>
      </c>
      <c r="B5" s="381"/>
      <c r="C5" s="381"/>
      <c r="D5" s="381"/>
      <c r="E5" s="381"/>
      <c r="F5" s="381"/>
      <c r="G5" s="381"/>
      <c r="H5" s="381"/>
      <c r="I5" s="381"/>
      <c r="J5" s="381"/>
      <c r="K5" s="381"/>
      <c r="L5" s="381"/>
      <c r="M5" s="381"/>
    </row>
    <row r="6" spans="1:13" ht="14.25" x14ac:dyDescent="0.2">
      <c r="A6" s="153" t="s">
        <v>130</v>
      </c>
      <c r="B6" s="154"/>
      <c r="C6" s="154"/>
      <c r="D6" s="154"/>
      <c r="E6" s="154"/>
      <c r="F6" s="154"/>
      <c r="G6" s="154"/>
      <c r="H6" s="154"/>
      <c r="I6" s="154"/>
      <c r="J6" s="154"/>
      <c r="K6" s="154"/>
      <c r="L6" s="154"/>
      <c r="M6" s="154"/>
    </row>
    <row r="7" spans="1:13" ht="14.25" x14ac:dyDescent="0.2">
      <c r="A7" s="155"/>
      <c r="B7" s="154"/>
      <c r="C7" s="154"/>
      <c r="D7" s="154"/>
      <c r="E7" s="154"/>
      <c r="F7" s="154"/>
      <c r="G7" s="154"/>
      <c r="H7" s="154"/>
      <c r="I7" s="154"/>
      <c r="J7" s="154"/>
      <c r="K7" s="154"/>
      <c r="L7" s="154"/>
      <c r="M7" s="154"/>
    </row>
    <row r="8" spans="1:13" ht="12.75" customHeight="1" x14ac:dyDescent="0.2">
      <c r="A8" s="393" t="s">
        <v>131</v>
      </c>
      <c r="B8" s="393"/>
      <c r="C8" s="393"/>
      <c r="D8" s="394">
        <f>Engagés!D3</f>
        <v>0</v>
      </c>
      <c r="E8" s="395"/>
      <c r="F8" s="395"/>
      <c r="G8" s="395"/>
      <c r="H8" s="395"/>
      <c r="I8" s="395"/>
      <c r="J8" s="395"/>
      <c r="K8" s="395"/>
      <c r="L8" s="395"/>
      <c r="M8" s="395"/>
    </row>
    <row r="9" spans="1:13" ht="6" customHeight="1" x14ac:dyDescent="0.2">
      <c r="A9" s="156"/>
      <c r="B9" s="156"/>
      <c r="C9" s="156"/>
      <c r="D9" s="156"/>
      <c r="E9" s="154"/>
      <c r="F9" s="154"/>
      <c r="G9" s="154"/>
      <c r="H9" s="154"/>
      <c r="I9" s="154"/>
      <c r="J9" s="154"/>
      <c r="K9" s="154"/>
      <c r="L9" s="154"/>
      <c r="M9" s="154"/>
    </row>
    <row r="10" spans="1:13" ht="12.75" customHeight="1" x14ac:dyDescent="0.2">
      <c r="A10" s="157" t="s">
        <v>132</v>
      </c>
      <c r="B10" s="186" t="str">
        <f>Engagés!D5</f>
        <v>19/04/2026</v>
      </c>
      <c r="C10" s="158"/>
      <c r="D10" s="157" t="s">
        <v>133</v>
      </c>
      <c r="E10" s="394" t="str">
        <f>Engagés!D2</f>
        <v>ST GRATIEN</v>
      </c>
      <c r="F10" s="395"/>
      <c r="G10" s="395"/>
      <c r="H10" s="395"/>
      <c r="I10" s="395"/>
      <c r="J10" s="395"/>
      <c r="K10" s="159"/>
      <c r="L10" s="157" t="s">
        <v>134</v>
      </c>
      <c r="M10" s="186" t="str">
        <f>Engagés!H2</f>
        <v>95</v>
      </c>
    </row>
    <row r="11" spans="1:13" ht="6" customHeight="1" x14ac:dyDescent="0.2">
      <c r="A11" s="156"/>
      <c r="B11" s="156"/>
      <c r="C11" s="156"/>
      <c r="D11" s="156"/>
      <c r="E11" s="154"/>
      <c r="F11" s="154"/>
      <c r="G11" s="154"/>
      <c r="H11" s="154"/>
      <c r="I11" s="154"/>
      <c r="J11" s="154"/>
      <c r="K11" s="154"/>
      <c r="L11" s="154"/>
      <c r="M11" s="154"/>
    </row>
    <row r="12" spans="1:13" ht="12.75" customHeight="1" x14ac:dyDescent="0.2">
      <c r="A12" s="393" t="s">
        <v>135</v>
      </c>
      <c r="B12" s="393"/>
      <c r="C12" s="393"/>
      <c r="D12" s="394" t="str">
        <f>Engagés!D4</f>
        <v>PARISIS AC 95</v>
      </c>
      <c r="E12" s="395"/>
      <c r="F12" s="395"/>
      <c r="G12" s="395"/>
      <c r="H12" s="395"/>
      <c r="I12" s="395"/>
      <c r="J12" s="395"/>
      <c r="K12" s="395"/>
      <c r="L12" s="395"/>
      <c r="M12" s="395"/>
    </row>
    <row r="13" spans="1:13" ht="6" customHeight="1" x14ac:dyDescent="0.2">
      <c r="A13" s="156"/>
      <c r="B13" s="156"/>
      <c r="C13" s="156"/>
      <c r="D13" s="161"/>
      <c r="E13" s="154"/>
      <c r="F13" s="154"/>
      <c r="G13" s="154"/>
      <c r="H13" s="154"/>
      <c r="I13" s="154"/>
      <c r="J13" s="154"/>
      <c r="K13" s="154"/>
      <c r="L13" s="154"/>
      <c r="M13" s="154"/>
    </row>
    <row r="14" spans="1:13" ht="12.75" customHeight="1" x14ac:dyDescent="0.2">
      <c r="A14" s="393" t="s">
        <v>136</v>
      </c>
      <c r="B14" s="393"/>
      <c r="C14" s="393"/>
      <c r="D14" s="394" t="str">
        <f>Engagés!D6</f>
        <v>U17</v>
      </c>
      <c r="E14" s="395"/>
      <c r="F14" s="395"/>
      <c r="G14" s="395"/>
      <c r="H14" s="395"/>
      <c r="I14" s="395"/>
      <c r="J14" s="395"/>
      <c r="K14" s="395"/>
      <c r="L14" s="395"/>
      <c r="M14" s="395"/>
    </row>
    <row r="15" spans="1:13" ht="6" customHeight="1" x14ac:dyDescent="0.2">
      <c r="A15" s="162"/>
    </row>
    <row r="16" spans="1:13" x14ac:dyDescent="0.2">
      <c r="B16" s="396" t="s">
        <v>137</v>
      </c>
      <c r="C16" s="396"/>
      <c r="D16" s="163">
        <f>'ETAT RESULT'!C34</f>
        <v>69</v>
      </c>
      <c r="E16" s="396" t="s">
        <v>138</v>
      </c>
      <c r="F16" s="396"/>
      <c r="G16" s="163">
        <f>'ETAT RESULT'!E34</f>
        <v>0</v>
      </c>
      <c r="H16" s="164"/>
      <c r="I16" s="396" t="s">
        <v>139</v>
      </c>
      <c r="J16" s="396"/>
      <c r="K16" s="165"/>
      <c r="L16" s="163">
        <f>'ETAT RESULT'!G34</f>
        <v>0</v>
      </c>
    </row>
    <row r="17" spans="1:13" ht="6" customHeight="1" x14ac:dyDescent="0.2">
      <c r="A17" s="166"/>
    </row>
    <row r="18" spans="1:13" x14ac:dyDescent="0.2">
      <c r="B18" s="385" t="s">
        <v>140</v>
      </c>
      <c r="C18" s="385"/>
      <c r="D18" s="385"/>
      <c r="E18" s="386">
        <f>Engagés!G7</f>
        <v>56</v>
      </c>
      <c r="F18" s="386"/>
      <c r="G18" s="385" t="s">
        <v>141</v>
      </c>
      <c r="H18" s="385"/>
      <c r="I18" s="385"/>
      <c r="J18" s="387" t="str">
        <f>'Saisie CLASSEMENT'!P7</f>
        <v/>
      </c>
      <c r="K18" s="387"/>
      <c r="L18" s="387"/>
    </row>
    <row r="19" spans="1:13" x14ac:dyDescent="0.2">
      <c r="A19" s="167"/>
      <c r="B19" s="168"/>
      <c r="C19" s="168"/>
      <c r="D19" s="168"/>
      <c r="E19" s="169"/>
      <c r="F19" s="169"/>
      <c r="G19" s="168"/>
      <c r="H19" s="168"/>
      <c r="I19" s="168"/>
      <c r="J19" s="170"/>
      <c r="K19" s="170"/>
      <c r="L19" s="170"/>
    </row>
    <row r="20" spans="1:13" x14ac:dyDescent="0.2">
      <c r="A20" s="167" t="s">
        <v>142</v>
      </c>
      <c r="B20" s="168"/>
      <c r="C20" s="168"/>
      <c r="D20" s="168"/>
      <c r="E20" s="169"/>
      <c r="F20" s="171" t="s">
        <v>143</v>
      </c>
      <c r="G20" s="160"/>
      <c r="H20" s="154"/>
      <c r="I20" s="171" t="s">
        <v>144</v>
      </c>
      <c r="J20" s="160"/>
      <c r="K20" s="170"/>
      <c r="L20" s="170"/>
    </row>
    <row r="21" spans="1:13" x14ac:dyDescent="0.2">
      <c r="A21" s="167"/>
      <c r="B21" s="167" t="s">
        <v>145</v>
      </c>
      <c r="C21" s="168"/>
      <c r="D21" s="172">
        <f>Engagés!D7</f>
        <v>1.6</v>
      </c>
      <c r="E21" s="152" t="s">
        <v>83</v>
      </c>
      <c r="F21" s="171"/>
      <c r="G21" s="173"/>
      <c r="H21" s="174"/>
      <c r="I21" s="175"/>
      <c r="J21" s="173"/>
      <c r="K21" s="170"/>
      <c r="L21" s="170"/>
    </row>
    <row r="22" spans="1:13" ht="6" customHeight="1" x14ac:dyDescent="0.2">
      <c r="A22" s="167"/>
      <c r="B22" s="168"/>
      <c r="C22" s="168"/>
      <c r="D22" s="168"/>
      <c r="E22" s="169"/>
      <c r="F22" s="171"/>
      <c r="G22" s="173"/>
      <c r="H22" s="174"/>
      <c r="I22" s="175"/>
      <c r="J22" s="173"/>
      <c r="K22" s="170"/>
      <c r="L22" s="170"/>
    </row>
    <row r="23" spans="1:13" x14ac:dyDescent="0.2">
      <c r="A23" s="167" t="s">
        <v>146</v>
      </c>
      <c r="B23" s="168"/>
      <c r="C23" s="168"/>
      <c r="D23" s="168"/>
      <c r="E23" s="169"/>
      <c r="F23" s="171" t="s">
        <v>143</v>
      </c>
      <c r="G23" s="160"/>
      <c r="H23" s="154"/>
      <c r="I23" s="171" t="s">
        <v>144</v>
      </c>
      <c r="J23" s="160"/>
      <c r="K23" s="170"/>
      <c r="L23" s="170"/>
    </row>
    <row r="24" spans="1:13" x14ac:dyDescent="0.2">
      <c r="A24" s="166"/>
    </row>
    <row r="25" spans="1:13" ht="15" customHeight="1" x14ac:dyDescent="0.2">
      <c r="A25" s="176" t="s">
        <v>147</v>
      </c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</row>
    <row r="26" spans="1:13" ht="15" customHeight="1" x14ac:dyDescent="0.2">
      <c r="A26" s="178"/>
      <c r="B26" s="388" t="s">
        <v>148</v>
      </c>
      <c r="C26" s="389"/>
      <c r="D26" s="389"/>
      <c r="E26" s="390"/>
      <c r="F26" s="388" t="s">
        <v>41</v>
      </c>
      <c r="G26" s="389"/>
      <c r="H26" s="389"/>
      <c r="I26" s="389"/>
      <c r="J26" s="389"/>
      <c r="K26" s="390"/>
      <c r="L26" s="388" t="s">
        <v>149</v>
      </c>
      <c r="M26" s="390"/>
    </row>
    <row r="27" spans="1:13" ht="15" customHeight="1" x14ac:dyDescent="0.2">
      <c r="A27" s="178" t="s">
        <v>150</v>
      </c>
      <c r="B27" s="377" t="s">
        <v>1294</v>
      </c>
      <c r="C27" s="378"/>
      <c r="D27" s="378"/>
      <c r="E27" s="379"/>
      <c r="F27" s="377" t="s">
        <v>1295</v>
      </c>
      <c r="G27" s="378"/>
      <c r="H27" s="378"/>
      <c r="I27" s="378"/>
      <c r="J27" s="378"/>
      <c r="K27" s="379"/>
      <c r="L27" s="377" t="s">
        <v>1296</v>
      </c>
      <c r="M27" s="379"/>
    </row>
    <row r="28" spans="1:13" ht="15" customHeight="1" x14ac:dyDescent="0.2">
      <c r="A28" s="178" t="s">
        <v>151</v>
      </c>
      <c r="B28" s="377"/>
      <c r="C28" s="378"/>
      <c r="D28" s="378"/>
      <c r="E28" s="379"/>
      <c r="F28" s="377"/>
      <c r="G28" s="378"/>
      <c r="H28" s="378"/>
      <c r="I28" s="378"/>
      <c r="J28" s="378"/>
      <c r="K28" s="379"/>
      <c r="L28" s="377"/>
      <c r="M28" s="379"/>
    </row>
    <row r="29" spans="1:13" ht="15" customHeight="1" x14ac:dyDescent="0.2">
      <c r="A29" s="178" t="s">
        <v>152</v>
      </c>
      <c r="B29" s="377"/>
      <c r="C29" s="378"/>
      <c r="D29" s="378"/>
      <c r="E29" s="379"/>
      <c r="F29" s="377"/>
      <c r="G29" s="378"/>
      <c r="H29" s="378"/>
      <c r="I29" s="378"/>
      <c r="J29" s="378"/>
      <c r="K29" s="379"/>
      <c r="L29" s="377"/>
      <c r="M29" s="379"/>
    </row>
    <row r="30" spans="1:13" ht="15" customHeight="1" x14ac:dyDescent="0.2">
      <c r="A30" s="178" t="s">
        <v>91</v>
      </c>
      <c r="B30" s="377"/>
      <c r="C30" s="378"/>
      <c r="D30" s="378"/>
      <c r="E30" s="379"/>
      <c r="F30" s="377"/>
      <c r="G30" s="378"/>
      <c r="H30" s="378"/>
      <c r="I30" s="378"/>
      <c r="J30" s="378"/>
      <c r="K30" s="379"/>
      <c r="L30" s="377"/>
      <c r="M30" s="379"/>
    </row>
    <row r="31" spans="1:13" ht="15" customHeight="1" x14ac:dyDescent="0.2">
      <c r="A31" s="178" t="s">
        <v>153</v>
      </c>
      <c r="B31" s="377"/>
      <c r="C31" s="378"/>
      <c r="D31" s="378"/>
      <c r="E31" s="379"/>
      <c r="F31" s="377"/>
      <c r="G31" s="378"/>
      <c r="H31" s="378"/>
      <c r="I31" s="378"/>
      <c r="J31" s="378"/>
      <c r="K31" s="379"/>
      <c r="L31" s="377"/>
      <c r="M31" s="379"/>
    </row>
    <row r="32" spans="1:13" ht="15" customHeight="1" x14ac:dyDescent="0.2">
      <c r="A32" s="178" t="s">
        <v>154</v>
      </c>
      <c r="B32" s="377"/>
      <c r="C32" s="378"/>
      <c r="D32" s="378"/>
      <c r="E32" s="379"/>
      <c r="F32" s="377"/>
      <c r="G32" s="378"/>
      <c r="H32" s="378"/>
      <c r="I32" s="378"/>
      <c r="J32" s="378"/>
      <c r="K32" s="379"/>
      <c r="L32" s="377"/>
      <c r="M32" s="379"/>
    </row>
    <row r="33" spans="1:13" ht="15" customHeight="1" x14ac:dyDescent="0.2">
      <c r="A33" s="178" t="s">
        <v>93</v>
      </c>
      <c r="B33" s="377"/>
      <c r="C33" s="378"/>
      <c r="D33" s="378"/>
      <c r="E33" s="379"/>
      <c r="F33" s="377"/>
      <c r="G33" s="378"/>
      <c r="H33" s="378"/>
      <c r="I33" s="378"/>
      <c r="J33" s="378"/>
      <c r="K33" s="379"/>
      <c r="L33" s="377"/>
      <c r="M33" s="379"/>
    </row>
    <row r="34" spans="1:13" ht="6" customHeight="1" x14ac:dyDescent="0.2">
      <c r="A34" s="380"/>
      <c r="B34" s="380"/>
      <c r="C34" s="380"/>
      <c r="D34" s="380"/>
      <c r="E34" s="380"/>
      <c r="F34" s="380"/>
      <c r="G34" s="380"/>
      <c r="H34" s="380"/>
      <c r="I34" s="380"/>
      <c r="J34" s="380"/>
      <c r="K34" s="380"/>
      <c r="L34" s="380"/>
      <c r="M34" s="380"/>
    </row>
    <row r="35" spans="1:13" ht="15" customHeight="1" x14ac:dyDescent="0.2">
      <c r="A35" s="179" t="s">
        <v>155</v>
      </c>
      <c r="B35" s="177"/>
      <c r="C35" s="177"/>
      <c r="D35" s="177"/>
      <c r="E35" s="177"/>
      <c r="F35" s="171" t="s">
        <v>143</v>
      </c>
      <c r="G35" s="160"/>
      <c r="H35" s="154"/>
      <c r="I35" s="171" t="s">
        <v>144</v>
      </c>
      <c r="J35" s="160"/>
      <c r="K35" s="177"/>
      <c r="L35" s="177"/>
      <c r="M35" s="177"/>
    </row>
    <row r="36" spans="1:13" ht="15" customHeight="1" x14ac:dyDescent="0.2">
      <c r="A36" s="381"/>
      <c r="B36" s="381"/>
      <c r="C36" s="381"/>
      <c r="D36" s="381"/>
      <c r="E36" s="381"/>
      <c r="F36" s="381"/>
      <c r="G36" s="381"/>
      <c r="H36" s="381"/>
      <c r="I36" s="381"/>
      <c r="J36" s="381"/>
      <c r="K36" s="381"/>
      <c r="L36" s="381"/>
      <c r="M36" s="381"/>
    </row>
    <row r="37" spans="1:13" ht="15" customHeight="1" x14ac:dyDescent="0.2">
      <c r="A37" s="153" t="s">
        <v>156</v>
      </c>
      <c r="B37" s="154"/>
      <c r="C37" s="154"/>
      <c r="D37" s="154"/>
      <c r="E37" s="154"/>
      <c r="F37" s="154"/>
      <c r="G37" s="154"/>
      <c r="H37" s="154"/>
      <c r="J37" s="180" t="s">
        <v>157</v>
      </c>
      <c r="K37" s="154"/>
      <c r="L37" s="154"/>
      <c r="M37" s="154"/>
    </row>
    <row r="38" spans="1:13" ht="15" customHeight="1" x14ac:dyDescent="0.2">
      <c r="A38" s="154" t="s">
        <v>158</v>
      </c>
      <c r="B38" s="154"/>
      <c r="C38" s="154"/>
      <c r="D38" s="154"/>
      <c r="E38" s="154"/>
      <c r="F38" s="171" t="s">
        <v>143</v>
      </c>
      <c r="G38" s="160"/>
      <c r="H38" s="154"/>
      <c r="I38" s="171" t="s">
        <v>144</v>
      </c>
      <c r="J38" s="160"/>
      <c r="K38" s="154"/>
      <c r="L38" s="154"/>
      <c r="M38" s="154"/>
    </row>
    <row r="39" spans="1:13" ht="6" customHeight="1" x14ac:dyDescent="0.2">
      <c r="A39" s="153"/>
      <c r="B39" s="154"/>
      <c r="C39" s="154"/>
      <c r="D39" s="154"/>
      <c r="E39" s="154"/>
      <c r="F39" s="154"/>
      <c r="G39" s="154"/>
      <c r="H39" s="154"/>
      <c r="J39" s="180"/>
      <c r="K39" s="154"/>
      <c r="L39" s="154"/>
      <c r="M39" s="154"/>
    </row>
    <row r="40" spans="1:13" ht="15" customHeight="1" x14ac:dyDescent="0.2">
      <c r="A40" s="154" t="s">
        <v>159</v>
      </c>
      <c r="B40" s="154"/>
      <c r="C40" s="154"/>
      <c r="D40" s="154"/>
      <c r="E40" s="154"/>
      <c r="F40" s="171" t="s">
        <v>160</v>
      </c>
      <c r="G40" s="160"/>
      <c r="H40" s="154"/>
      <c r="I40" s="171" t="s">
        <v>161</v>
      </c>
      <c r="J40" s="160"/>
      <c r="K40" s="154"/>
      <c r="L40" s="171" t="s">
        <v>162</v>
      </c>
      <c r="M40" s="160"/>
    </row>
    <row r="41" spans="1:13" s="174" customFormat="1" ht="6" customHeight="1" x14ac:dyDescent="0.2">
      <c r="B41" s="175"/>
      <c r="C41" s="175"/>
      <c r="D41" s="173"/>
      <c r="E41" s="175"/>
      <c r="F41" s="175"/>
      <c r="G41" s="173"/>
      <c r="H41" s="154"/>
      <c r="I41" s="175"/>
      <c r="J41" s="175"/>
      <c r="K41" s="154"/>
      <c r="L41" s="173"/>
      <c r="M41" s="175"/>
    </row>
    <row r="42" spans="1:13" ht="15" customHeight="1" x14ac:dyDescent="0.2">
      <c r="A42" s="154" t="s">
        <v>163</v>
      </c>
      <c r="F42" s="171" t="s">
        <v>143</v>
      </c>
      <c r="G42" s="160"/>
      <c r="H42" s="154"/>
      <c r="I42" s="171" t="s">
        <v>144</v>
      </c>
      <c r="J42" s="160"/>
      <c r="K42" s="154"/>
      <c r="L42" s="171"/>
      <c r="M42" s="171"/>
    </row>
    <row r="43" spans="1:13" ht="6" customHeight="1" x14ac:dyDescent="0.2">
      <c r="B43" s="154"/>
      <c r="C43" s="154"/>
      <c r="F43" s="171"/>
      <c r="G43" s="171"/>
      <c r="H43" s="154"/>
      <c r="I43" s="171"/>
      <c r="J43" s="171"/>
      <c r="K43" s="154"/>
      <c r="L43" s="171"/>
      <c r="M43" s="171"/>
    </row>
    <row r="44" spans="1:13" ht="14.25" x14ac:dyDescent="0.2">
      <c r="A44" s="181" t="s">
        <v>164</v>
      </c>
      <c r="B44" s="154"/>
      <c r="F44" s="171"/>
      <c r="G44" s="171"/>
      <c r="H44" s="154"/>
      <c r="I44" s="171"/>
      <c r="J44" s="171"/>
      <c r="K44" s="154"/>
      <c r="L44" s="171"/>
      <c r="M44" s="171"/>
    </row>
    <row r="45" spans="1:13" ht="15" customHeight="1" x14ac:dyDescent="0.2">
      <c r="A45" s="154" t="s">
        <v>165</v>
      </c>
      <c r="B45" s="154"/>
      <c r="C45" s="154"/>
      <c r="D45" s="154"/>
      <c r="E45" s="154"/>
      <c r="F45" s="171" t="s">
        <v>143</v>
      </c>
      <c r="G45" s="160"/>
      <c r="H45" s="154"/>
      <c r="I45" s="171" t="s">
        <v>144</v>
      </c>
      <c r="J45" s="160"/>
      <c r="K45" s="154"/>
      <c r="L45" s="171"/>
      <c r="M45" s="171"/>
    </row>
    <row r="46" spans="1:13" ht="6" customHeight="1" x14ac:dyDescent="0.2">
      <c r="A46" s="154"/>
      <c r="B46" s="154"/>
      <c r="C46" s="154"/>
      <c r="D46" s="154"/>
      <c r="E46" s="154"/>
      <c r="F46" s="171"/>
      <c r="G46" s="171"/>
      <c r="H46" s="154"/>
      <c r="I46" s="171"/>
      <c r="J46" s="171"/>
      <c r="K46" s="154"/>
      <c r="L46" s="171"/>
      <c r="M46" s="171"/>
    </row>
    <row r="47" spans="1:13" ht="15" customHeight="1" x14ac:dyDescent="0.2">
      <c r="A47" s="154" t="s">
        <v>166</v>
      </c>
      <c r="B47" s="154"/>
      <c r="C47" s="154"/>
      <c r="D47" s="154"/>
      <c r="E47" s="154"/>
      <c r="F47" s="171" t="s">
        <v>143</v>
      </c>
      <c r="G47" s="160"/>
      <c r="H47" s="154"/>
      <c r="I47" s="171" t="s">
        <v>144</v>
      </c>
      <c r="J47" s="160"/>
      <c r="K47" s="174"/>
      <c r="L47" s="171"/>
      <c r="M47" s="171"/>
    </row>
    <row r="48" spans="1:13" ht="6" customHeight="1" x14ac:dyDescent="0.2">
      <c r="A48" s="153"/>
      <c r="B48" s="154"/>
      <c r="C48" s="154"/>
      <c r="D48" s="154"/>
      <c r="E48" s="154"/>
      <c r="F48" s="171"/>
      <c r="G48" s="171"/>
      <c r="H48" s="154"/>
      <c r="I48" s="171"/>
      <c r="J48" s="171"/>
      <c r="K48" s="154"/>
      <c r="L48" s="171"/>
      <c r="M48" s="171"/>
    </row>
    <row r="49" spans="1:13" ht="15" customHeight="1" x14ac:dyDescent="0.2">
      <c r="A49" s="154" t="s">
        <v>167</v>
      </c>
      <c r="B49" s="154"/>
      <c r="C49" s="154"/>
      <c r="D49" s="154"/>
      <c r="E49" s="154"/>
      <c r="F49" s="171" t="s">
        <v>143</v>
      </c>
      <c r="G49" s="160"/>
      <c r="H49" s="154"/>
      <c r="I49" s="171" t="s">
        <v>144</v>
      </c>
      <c r="J49" s="160"/>
      <c r="K49" s="154"/>
      <c r="L49" s="171"/>
      <c r="M49" s="171"/>
    </row>
    <row r="50" spans="1:13" ht="6" customHeight="1" x14ac:dyDescent="0.2">
      <c r="A50" s="153"/>
      <c r="B50" s="154"/>
      <c r="C50" s="154"/>
      <c r="D50" s="154"/>
      <c r="E50" s="154"/>
      <c r="F50" s="171"/>
      <c r="G50" s="171"/>
      <c r="H50" s="154"/>
      <c r="I50" s="171"/>
      <c r="J50" s="171"/>
      <c r="K50" s="154"/>
      <c r="L50" s="171"/>
      <c r="M50" s="171"/>
    </row>
    <row r="51" spans="1:13" ht="15" customHeight="1" x14ac:dyDescent="0.2">
      <c r="A51" s="154" t="s">
        <v>168</v>
      </c>
      <c r="B51" s="154"/>
      <c r="C51" s="154"/>
      <c r="D51" s="154"/>
      <c r="E51" s="154"/>
      <c r="F51" s="171" t="s">
        <v>143</v>
      </c>
      <c r="G51" s="160"/>
      <c r="H51" s="154"/>
      <c r="I51" s="171" t="s">
        <v>144</v>
      </c>
      <c r="J51" s="160"/>
      <c r="K51" s="154"/>
      <c r="L51" s="171"/>
      <c r="M51" s="171"/>
    </row>
    <row r="52" spans="1:13" ht="6" customHeight="1" x14ac:dyDescent="0.2">
      <c r="A52" s="154"/>
      <c r="B52" s="154"/>
      <c r="C52" s="154"/>
      <c r="D52" s="154"/>
      <c r="E52" s="154"/>
      <c r="F52" s="171"/>
      <c r="G52" s="171"/>
      <c r="H52" s="154"/>
      <c r="I52" s="171"/>
      <c r="J52" s="171"/>
      <c r="K52" s="154"/>
      <c r="L52" s="171"/>
      <c r="M52" s="171"/>
    </row>
    <row r="53" spans="1:13" ht="15" customHeight="1" x14ac:dyDescent="0.2">
      <c r="A53" s="154" t="s">
        <v>169</v>
      </c>
      <c r="B53" s="154"/>
      <c r="C53" s="154"/>
      <c r="D53" s="154"/>
      <c r="E53" s="154"/>
      <c r="F53" s="171" t="s">
        <v>143</v>
      </c>
      <c r="G53" s="160"/>
      <c r="H53" s="154"/>
      <c r="I53" s="171" t="s">
        <v>144</v>
      </c>
      <c r="J53" s="160"/>
      <c r="K53" s="154"/>
      <c r="L53" s="171"/>
      <c r="M53" s="171"/>
    </row>
    <row r="54" spans="1:13" ht="6" customHeight="1" x14ac:dyDescent="0.2">
      <c r="A54" s="154"/>
      <c r="B54" s="154"/>
      <c r="C54" s="154"/>
      <c r="D54" s="154"/>
      <c r="E54" s="154"/>
      <c r="F54" s="171"/>
      <c r="G54" s="171"/>
      <c r="H54" s="154"/>
      <c r="I54" s="171"/>
      <c r="J54" s="171"/>
      <c r="K54" s="154"/>
      <c r="L54" s="171"/>
      <c r="M54" s="171"/>
    </row>
    <row r="55" spans="1:13" ht="15" customHeight="1" x14ac:dyDescent="0.2">
      <c r="A55" s="154" t="s">
        <v>170</v>
      </c>
      <c r="B55" s="154"/>
      <c r="C55" s="154"/>
      <c r="D55" s="154"/>
      <c r="E55" s="154"/>
      <c r="F55" s="171" t="s">
        <v>143</v>
      </c>
      <c r="G55" s="160"/>
      <c r="H55" s="154"/>
      <c r="I55" s="171" t="s">
        <v>144</v>
      </c>
      <c r="J55" s="160"/>
      <c r="K55" s="154"/>
      <c r="L55" s="171"/>
      <c r="M55" s="171"/>
    </row>
    <row r="56" spans="1:13" ht="6" customHeight="1" x14ac:dyDescent="0.2">
      <c r="A56" s="154"/>
      <c r="B56" s="154"/>
      <c r="C56" s="154"/>
      <c r="D56" s="154"/>
      <c r="E56" s="154"/>
      <c r="F56" s="171"/>
      <c r="G56" s="171"/>
      <c r="H56" s="154"/>
      <c r="I56" s="171"/>
      <c r="J56" s="171"/>
      <c r="K56" s="154"/>
      <c r="L56" s="171"/>
      <c r="M56" s="171"/>
    </row>
    <row r="57" spans="1:13" ht="15" customHeight="1" x14ac:dyDescent="0.2">
      <c r="A57" s="154" t="s">
        <v>171</v>
      </c>
      <c r="B57" s="154"/>
      <c r="C57" s="154"/>
      <c r="D57" s="154"/>
      <c r="E57" s="154"/>
      <c r="F57" s="171" t="s">
        <v>143</v>
      </c>
      <c r="G57" s="160"/>
      <c r="H57" s="154"/>
      <c r="I57" s="171" t="s">
        <v>144</v>
      </c>
      <c r="J57" s="160"/>
      <c r="K57" s="154"/>
      <c r="L57" s="171"/>
      <c r="M57" s="171"/>
    </row>
    <row r="58" spans="1:13" ht="6" customHeight="1" x14ac:dyDescent="0.2">
      <c r="A58" s="154"/>
      <c r="B58" s="154"/>
      <c r="C58" s="154"/>
      <c r="D58" s="154"/>
      <c r="E58" s="154"/>
      <c r="F58" s="171"/>
      <c r="G58" s="173"/>
      <c r="H58" s="174"/>
      <c r="I58" s="175"/>
      <c r="J58" s="173"/>
      <c r="K58" s="154"/>
      <c r="L58" s="171"/>
      <c r="M58" s="171"/>
    </row>
    <row r="59" spans="1:13" ht="15" customHeight="1" x14ac:dyDescent="0.2">
      <c r="A59" s="154" t="s">
        <v>172</v>
      </c>
      <c r="B59" s="154"/>
      <c r="C59" s="154"/>
      <c r="D59" s="154"/>
      <c r="E59" s="154"/>
      <c r="F59" s="171" t="s">
        <v>143</v>
      </c>
      <c r="G59" s="160"/>
      <c r="H59" s="154"/>
      <c r="I59" s="171" t="s">
        <v>144</v>
      </c>
      <c r="J59" s="160"/>
      <c r="K59" s="154"/>
      <c r="L59" s="171"/>
      <c r="M59" s="171"/>
    </row>
    <row r="60" spans="1:13" ht="6" customHeight="1" x14ac:dyDescent="0.2">
      <c r="A60" s="154"/>
      <c r="B60" s="154"/>
      <c r="C60" s="154"/>
      <c r="D60" s="154"/>
      <c r="E60" s="154"/>
      <c r="F60" s="171"/>
      <c r="G60" s="171"/>
      <c r="H60" s="154"/>
      <c r="I60" s="171"/>
      <c r="J60" s="171"/>
      <c r="K60" s="154"/>
      <c r="L60" s="171"/>
      <c r="M60" s="171"/>
    </row>
    <row r="61" spans="1:13" ht="15" customHeight="1" x14ac:dyDescent="0.2">
      <c r="A61" s="154" t="s">
        <v>173</v>
      </c>
      <c r="B61" s="154"/>
      <c r="C61" s="154"/>
      <c r="D61" s="154"/>
      <c r="E61" s="154"/>
      <c r="F61" s="171" t="s">
        <v>143</v>
      </c>
      <c r="G61" s="160"/>
      <c r="H61" s="154"/>
      <c r="I61" s="171" t="s">
        <v>144</v>
      </c>
      <c r="J61" s="160"/>
      <c r="K61" s="154"/>
      <c r="L61" s="171"/>
      <c r="M61" s="171"/>
    </row>
    <row r="62" spans="1:13" ht="6" customHeight="1" x14ac:dyDescent="0.2">
      <c r="A62" s="154"/>
      <c r="B62" s="154"/>
      <c r="C62" s="154"/>
      <c r="D62" s="154"/>
      <c r="E62" s="154"/>
      <c r="F62" s="171"/>
      <c r="G62" s="171"/>
      <c r="H62" s="154"/>
      <c r="I62" s="171"/>
      <c r="J62" s="171"/>
      <c r="K62" s="154"/>
      <c r="L62" s="171"/>
      <c r="M62" s="171"/>
    </row>
    <row r="63" spans="1:13" ht="15" customHeight="1" x14ac:dyDescent="0.2">
      <c r="A63" s="154" t="s">
        <v>174</v>
      </c>
      <c r="B63" s="154"/>
      <c r="C63" s="154"/>
      <c r="D63" s="154"/>
      <c r="E63" s="154"/>
      <c r="F63" s="171" t="s">
        <v>143</v>
      </c>
      <c r="G63" s="160"/>
      <c r="H63" s="154"/>
      <c r="I63" s="171" t="s">
        <v>144</v>
      </c>
      <c r="J63" s="160"/>
      <c r="K63" s="154"/>
      <c r="L63" s="171"/>
      <c r="M63" s="171"/>
    </row>
    <row r="64" spans="1:13" ht="6" customHeight="1" x14ac:dyDescent="0.2">
      <c r="A64" s="154"/>
      <c r="B64" s="154"/>
      <c r="C64" s="154"/>
      <c r="D64" s="154"/>
      <c r="E64" s="154"/>
      <c r="F64" s="171"/>
      <c r="G64" s="171"/>
      <c r="H64" s="154"/>
      <c r="I64" s="171"/>
      <c r="J64" s="171"/>
      <c r="K64" s="154"/>
      <c r="L64" s="171"/>
      <c r="M64" s="171"/>
    </row>
    <row r="65" spans="1:13" ht="15" customHeight="1" x14ac:dyDescent="0.2">
      <c r="A65" s="154" t="s">
        <v>175</v>
      </c>
      <c r="B65" s="154"/>
      <c r="C65" s="154"/>
      <c r="D65" s="154"/>
      <c r="E65" s="154"/>
      <c r="F65" s="171" t="s">
        <v>143</v>
      </c>
      <c r="G65" s="160"/>
      <c r="H65" s="154"/>
      <c r="I65" s="171" t="s">
        <v>144</v>
      </c>
      <c r="J65" s="160"/>
      <c r="K65" s="154"/>
      <c r="L65" s="171"/>
      <c r="M65" s="171"/>
    </row>
    <row r="66" spans="1:13" ht="6" customHeight="1" x14ac:dyDescent="0.2">
      <c r="A66" s="154"/>
      <c r="B66" s="154"/>
      <c r="C66" s="154"/>
      <c r="D66" s="154"/>
      <c r="E66" s="154"/>
      <c r="F66" s="171"/>
      <c r="G66" s="171"/>
      <c r="H66" s="154"/>
      <c r="I66" s="171"/>
      <c r="J66" s="171"/>
      <c r="K66" s="154"/>
      <c r="L66" s="171"/>
      <c r="M66" s="171"/>
    </row>
    <row r="67" spans="1:13" ht="15" customHeight="1" x14ac:dyDescent="0.2">
      <c r="A67" s="154" t="s">
        <v>176</v>
      </c>
      <c r="B67" s="154"/>
      <c r="C67" s="154"/>
      <c r="D67" s="154"/>
      <c r="E67" s="154"/>
      <c r="F67" s="171" t="s">
        <v>177</v>
      </c>
      <c r="G67" s="160"/>
      <c r="H67" s="154"/>
      <c r="I67" s="171">
        <v>1</v>
      </c>
      <c r="J67" s="160"/>
      <c r="K67" s="154"/>
      <c r="L67" s="171">
        <v>2</v>
      </c>
      <c r="M67" s="160"/>
    </row>
    <row r="68" spans="1:13" ht="6" customHeight="1" x14ac:dyDescent="0.2">
      <c r="A68" s="154"/>
      <c r="B68" s="154"/>
      <c r="C68" s="154"/>
      <c r="D68" s="154"/>
      <c r="E68" s="154"/>
      <c r="F68" s="171"/>
      <c r="G68" s="171"/>
      <c r="H68" s="154"/>
      <c r="I68" s="171"/>
      <c r="J68" s="171"/>
      <c r="K68" s="154"/>
      <c r="L68" s="171"/>
      <c r="M68" s="171"/>
    </row>
    <row r="69" spans="1:13" ht="15" customHeight="1" x14ac:dyDescent="0.2">
      <c r="A69" s="154" t="s">
        <v>178</v>
      </c>
      <c r="B69" s="154"/>
      <c r="C69" s="154"/>
      <c r="D69" s="154"/>
      <c r="E69" s="154"/>
      <c r="F69" s="171" t="s">
        <v>143</v>
      </c>
      <c r="G69" s="160"/>
      <c r="H69" s="154"/>
      <c r="I69" s="171" t="s">
        <v>144</v>
      </c>
      <c r="J69" s="160"/>
      <c r="K69" s="154"/>
      <c r="L69" s="171"/>
      <c r="M69" s="171"/>
    </row>
    <row r="70" spans="1:13" ht="6" customHeight="1" x14ac:dyDescent="0.2">
      <c r="A70" s="154"/>
      <c r="B70" s="154"/>
      <c r="C70" s="154"/>
      <c r="D70" s="154"/>
      <c r="E70" s="154"/>
      <c r="F70" s="171"/>
      <c r="G70" s="173"/>
      <c r="H70" s="174"/>
      <c r="I70" s="175"/>
      <c r="J70" s="173"/>
      <c r="K70" s="154"/>
      <c r="L70" s="171"/>
      <c r="M70" s="171"/>
    </row>
    <row r="71" spans="1:13" ht="15" customHeight="1" x14ac:dyDescent="0.2">
      <c r="A71" s="182" t="s">
        <v>179</v>
      </c>
      <c r="B71" s="154"/>
      <c r="C71" s="154"/>
      <c r="D71" s="154"/>
      <c r="E71" s="154"/>
      <c r="F71" s="171" t="s">
        <v>160</v>
      </c>
      <c r="G71" s="160"/>
      <c r="H71" s="154"/>
      <c r="I71" s="171" t="s">
        <v>161</v>
      </c>
      <c r="J71" s="160"/>
      <c r="K71" s="154"/>
      <c r="L71" s="171" t="s">
        <v>162</v>
      </c>
      <c r="M71" s="160"/>
    </row>
    <row r="72" spans="1:13" ht="6" customHeight="1" x14ac:dyDescent="0.2">
      <c r="A72" s="154"/>
      <c r="B72" s="154"/>
      <c r="C72" s="154"/>
      <c r="D72" s="154"/>
      <c r="E72" s="154"/>
      <c r="F72" s="154"/>
      <c r="G72" s="154"/>
      <c r="H72" s="154"/>
      <c r="I72" s="154"/>
      <c r="J72" s="154"/>
      <c r="K72" s="154"/>
      <c r="L72" s="154"/>
      <c r="M72" s="154"/>
    </row>
    <row r="73" spans="1:13" ht="15" customHeight="1" x14ac:dyDescent="0.2">
      <c r="A73" s="154" t="s">
        <v>180</v>
      </c>
      <c r="B73" s="154"/>
      <c r="C73" s="154"/>
      <c r="D73" s="154"/>
      <c r="E73" s="154"/>
      <c r="F73" s="171" t="s">
        <v>160</v>
      </c>
      <c r="G73" s="160"/>
      <c r="H73" s="154"/>
      <c r="I73" s="171" t="s">
        <v>161</v>
      </c>
      <c r="J73" s="160"/>
      <c r="K73" s="154"/>
      <c r="L73" s="171" t="s">
        <v>162</v>
      </c>
      <c r="M73" s="160"/>
    </row>
    <row r="74" spans="1:13" ht="6" customHeight="1" x14ac:dyDescent="0.2">
      <c r="A74" s="154"/>
      <c r="B74" s="154"/>
      <c r="C74" s="154"/>
      <c r="D74" s="154"/>
      <c r="E74" s="154"/>
      <c r="F74" s="171"/>
      <c r="G74" s="173"/>
      <c r="H74" s="174"/>
      <c r="I74" s="175"/>
      <c r="J74" s="173"/>
      <c r="K74" s="174"/>
      <c r="L74" s="175"/>
      <c r="M74" s="173"/>
    </row>
    <row r="75" spans="1:13" ht="15" customHeight="1" x14ac:dyDescent="0.2">
      <c r="A75" s="154" t="s">
        <v>181</v>
      </c>
      <c r="B75" s="154"/>
      <c r="C75" s="154"/>
      <c r="D75" s="154"/>
      <c r="E75" s="154"/>
      <c r="F75" s="171" t="s">
        <v>160</v>
      </c>
      <c r="G75" s="160"/>
      <c r="H75" s="154"/>
      <c r="I75" s="171" t="s">
        <v>161</v>
      </c>
      <c r="J75" s="160"/>
      <c r="K75" s="154"/>
      <c r="L75" s="171" t="s">
        <v>162</v>
      </c>
      <c r="M75" s="160"/>
    </row>
    <row r="76" spans="1:13" ht="6" customHeight="1" x14ac:dyDescent="0.2">
      <c r="A76" s="154"/>
      <c r="B76" s="154"/>
      <c r="C76" s="154"/>
      <c r="D76" s="154"/>
      <c r="E76" s="154"/>
      <c r="F76" s="154"/>
      <c r="G76" s="154"/>
      <c r="H76" s="154"/>
      <c r="I76" s="154"/>
      <c r="J76" s="154"/>
      <c r="K76" s="154"/>
      <c r="L76" s="154"/>
      <c r="M76" s="154"/>
    </row>
    <row r="77" spans="1:13" ht="15" customHeight="1" x14ac:dyDescent="0.2">
      <c r="A77" s="181" t="s">
        <v>182</v>
      </c>
      <c r="B77" s="154"/>
      <c r="C77" s="154"/>
      <c r="D77" s="154"/>
      <c r="E77" s="154"/>
      <c r="F77" s="154"/>
      <c r="G77" s="154"/>
      <c r="H77" s="154"/>
      <c r="I77" s="154"/>
      <c r="J77" s="154"/>
      <c r="K77" s="154"/>
      <c r="L77" s="154"/>
      <c r="M77" s="154"/>
    </row>
    <row r="78" spans="1:13" ht="15" customHeight="1" x14ac:dyDescent="0.2">
      <c r="A78" s="154" t="s">
        <v>183</v>
      </c>
      <c r="B78" s="154"/>
      <c r="C78" s="154"/>
      <c r="D78" s="154"/>
      <c r="E78" s="154"/>
      <c r="F78" s="171" t="s">
        <v>160</v>
      </c>
      <c r="G78" s="160"/>
      <c r="H78" s="154"/>
      <c r="I78" s="171" t="s">
        <v>161</v>
      </c>
      <c r="J78" s="160"/>
      <c r="K78" s="154"/>
      <c r="L78" s="171" t="s">
        <v>162</v>
      </c>
      <c r="M78" s="160"/>
    </row>
    <row r="79" spans="1:13" ht="6" customHeight="1" x14ac:dyDescent="0.2">
      <c r="A79" s="154"/>
      <c r="B79" s="154"/>
      <c r="C79" s="154"/>
      <c r="D79" s="154"/>
      <c r="E79" s="154"/>
      <c r="F79" s="154"/>
      <c r="G79" s="154"/>
      <c r="H79" s="154"/>
      <c r="I79" s="154"/>
      <c r="J79" s="154"/>
      <c r="K79" s="154"/>
      <c r="L79" s="154"/>
      <c r="M79" s="154"/>
    </row>
    <row r="80" spans="1:13" ht="15" customHeight="1" x14ac:dyDescent="0.2">
      <c r="A80" s="154" t="s">
        <v>184</v>
      </c>
      <c r="B80" s="154"/>
      <c r="C80" s="154"/>
      <c r="D80" s="154"/>
      <c r="E80" s="154"/>
      <c r="F80" s="154"/>
      <c r="G80" s="154"/>
      <c r="H80" s="154"/>
      <c r="I80" s="154"/>
      <c r="J80" s="154"/>
      <c r="K80" s="154"/>
      <c r="L80" s="154"/>
      <c r="M80" s="154"/>
    </row>
    <row r="81" spans="1:13" ht="15" customHeight="1" x14ac:dyDescent="0.2">
      <c r="A81" s="182" t="s">
        <v>185</v>
      </c>
      <c r="B81" s="154"/>
      <c r="C81" s="154"/>
      <c r="D81" s="154"/>
      <c r="E81" s="154"/>
      <c r="F81" s="172"/>
      <c r="G81" s="154"/>
      <c r="H81" s="154"/>
      <c r="I81" s="154"/>
      <c r="J81" s="154"/>
      <c r="K81" s="154"/>
      <c r="L81" s="154"/>
      <c r="M81" s="154"/>
    </row>
    <row r="82" spans="1:13" ht="6" customHeight="1" x14ac:dyDescent="0.2">
      <c r="A82" s="182"/>
      <c r="B82" s="154"/>
      <c r="C82" s="154"/>
      <c r="D82" s="154"/>
      <c r="E82" s="154"/>
      <c r="F82" s="174"/>
      <c r="G82" s="154"/>
      <c r="H82" s="154"/>
      <c r="I82" s="154"/>
      <c r="J82" s="154"/>
      <c r="K82" s="154"/>
      <c r="L82" s="154"/>
      <c r="M82" s="154"/>
    </row>
    <row r="83" spans="1:13" ht="15" customHeight="1" x14ac:dyDescent="0.2">
      <c r="A83" s="182" t="s">
        <v>186</v>
      </c>
      <c r="B83" s="154"/>
      <c r="C83" s="154"/>
      <c r="D83" s="154"/>
      <c r="E83" s="154"/>
      <c r="F83" s="172"/>
      <c r="G83" s="154"/>
      <c r="H83" s="154"/>
      <c r="I83" s="154"/>
      <c r="J83" s="154"/>
      <c r="K83" s="154"/>
      <c r="L83" s="154"/>
      <c r="M83" s="154"/>
    </row>
    <row r="84" spans="1:13" ht="6" customHeight="1" x14ac:dyDescent="0.2">
      <c r="A84" s="154"/>
      <c r="B84" s="154"/>
      <c r="C84" s="154"/>
      <c r="D84" s="154"/>
      <c r="E84" s="154"/>
      <c r="F84" s="154"/>
      <c r="G84" s="154"/>
      <c r="H84" s="154"/>
      <c r="I84" s="154"/>
      <c r="J84" s="154"/>
      <c r="K84" s="154"/>
      <c r="L84" s="154"/>
      <c r="M84" s="154"/>
    </row>
    <row r="85" spans="1:13" ht="15" customHeight="1" x14ac:dyDescent="0.2">
      <c r="A85" s="154" t="s">
        <v>187</v>
      </c>
      <c r="B85" s="154"/>
      <c r="C85" s="154"/>
      <c r="D85" s="154"/>
      <c r="E85" s="154"/>
      <c r="F85" s="171" t="s">
        <v>160</v>
      </c>
      <c r="G85" s="160"/>
      <c r="H85" s="154"/>
      <c r="I85" s="171" t="s">
        <v>161</v>
      </c>
      <c r="J85" s="160"/>
      <c r="K85" s="154"/>
      <c r="L85" s="171" t="s">
        <v>162</v>
      </c>
      <c r="M85" s="160"/>
    </row>
    <row r="86" spans="1:13" ht="6" customHeight="1" x14ac:dyDescent="0.2">
      <c r="A86" s="154"/>
      <c r="B86" s="154"/>
      <c r="C86" s="154"/>
      <c r="D86" s="154"/>
      <c r="E86" s="154"/>
      <c r="F86" s="154"/>
      <c r="G86" s="154"/>
      <c r="H86" s="154"/>
      <c r="I86" s="154"/>
      <c r="J86" s="154"/>
      <c r="K86" s="154"/>
      <c r="L86" s="154"/>
      <c r="M86" s="154"/>
    </row>
    <row r="87" spans="1:13" ht="15" customHeight="1" x14ac:dyDescent="0.2">
      <c r="A87" s="181" t="s">
        <v>188</v>
      </c>
      <c r="B87" s="154"/>
      <c r="C87" s="154"/>
      <c r="D87" s="154"/>
      <c r="E87" s="154"/>
      <c r="F87" s="154"/>
      <c r="G87" s="154"/>
      <c r="H87" s="154"/>
      <c r="I87" s="154"/>
      <c r="J87" s="154"/>
      <c r="K87" s="154"/>
      <c r="L87" s="154"/>
      <c r="M87" s="154"/>
    </row>
    <row r="88" spans="1:13" ht="15" customHeight="1" x14ac:dyDescent="0.2">
      <c r="A88" s="154" t="s">
        <v>189</v>
      </c>
      <c r="B88" s="154"/>
      <c r="C88" s="154"/>
      <c r="D88" s="154"/>
      <c r="E88" s="154"/>
      <c r="F88" s="171" t="s">
        <v>160</v>
      </c>
      <c r="G88" s="160"/>
      <c r="H88" s="154"/>
      <c r="I88" s="171" t="s">
        <v>161</v>
      </c>
      <c r="J88" s="160"/>
      <c r="K88" s="154"/>
      <c r="L88" s="171" t="s">
        <v>162</v>
      </c>
      <c r="M88" s="160"/>
    </row>
    <row r="89" spans="1:13" ht="6" customHeight="1" x14ac:dyDescent="0.2">
      <c r="A89" s="154"/>
      <c r="B89" s="154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</row>
    <row r="90" spans="1:13" ht="15" customHeight="1" x14ac:dyDescent="0.2">
      <c r="A90" s="154" t="s">
        <v>190</v>
      </c>
      <c r="B90" s="154"/>
      <c r="C90" s="154"/>
      <c r="D90" s="154"/>
      <c r="E90" s="154"/>
      <c r="F90" s="171" t="s">
        <v>143</v>
      </c>
      <c r="G90" s="160"/>
      <c r="H90" s="154"/>
      <c r="I90" s="171" t="s">
        <v>144</v>
      </c>
      <c r="J90" s="160"/>
      <c r="K90" s="154"/>
      <c r="L90" s="154"/>
      <c r="M90" s="154"/>
    </row>
    <row r="91" spans="1:13" ht="6" customHeight="1" x14ac:dyDescent="0.2">
      <c r="A91" s="154"/>
      <c r="B91" s="154"/>
      <c r="C91" s="154"/>
      <c r="D91" s="154"/>
      <c r="E91" s="154"/>
      <c r="F91" s="154"/>
      <c r="G91" s="154"/>
      <c r="H91" s="154"/>
      <c r="I91" s="154"/>
      <c r="J91" s="154"/>
      <c r="K91" s="154"/>
      <c r="L91" s="154"/>
      <c r="M91" s="154"/>
    </row>
    <row r="92" spans="1:13" ht="15" customHeight="1" x14ac:dyDescent="0.2">
      <c r="A92" s="154" t="s">
        <v>191</v>
      </c>
      <c r="B92" s="154"/>
      <c r="C92" s="154"/>
      <c r="D92" s="154"/>
      <c r="E92" s="154"/>
      <c r="F92" s="171" t="s">
        <v>143</v>
      </c>
      <c r="G92" s="160"/>
      <c r="H92" s="154"/>
      <c r="I92" s="171" t="s">
        <v>144</v>
      </c>
      <c r="J92" s="160"/>
      <c r="K92" s="154"/>
      <c r="L92" s="154"/>
      <c r="M92" s="154"/>
    </row>
    <row r="93" spans="1:13" ht="6" customHeight="1" x14ac:dyDescent="0.2">
      <c r="A93" s="154"/>
      <c r="B93" s="154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</row>
    <row r="94" spans="1:13" ht="15" customHeight="1" x14ac:dyDescent="0.2">
      <c r="A94" s="154"/>
      <c r="B94" s="154"/>
      <c r="C94" s="154"/>
      <c r="D94" s="154"/>
      <c r="E94" s="154"/>
      <c r="F94" s="154"/>
      <c r="G94" s="154"/>
      <c r="H94" s="154"/>
      <c r="I94" s="154"/>
      <c r="J94" s="154"/>
      <c r="K94" s="154"/>
      <c r="L94" s="154"/>
      <c r="M94" s="154"/>
    </row>
    <row r="95" spans="1:13" ht="28.5" customHeight="1" x14ac:dyDescent="0.2">
      <c r="A95" s="382" t="s">
        <v>192</v>
      </c>
      <c r="B95" s="382"/>
      <c r="C95" s="382"/>
      <c r="D95" s="382"/>
      <c r="E95" s="382"/>
      <c r="F95" s="382"/>
      <c r="G95" s="382"/>
      <c r="H95" s="382"/>
      <c r="I95" s="382"/>
      <c r="J95" s="382"/>
      <c r="K95" s="382"/>
      <c r="L95" s="382"/>
      <c r="M95" s="382"/>
    </row>
    <row r="96" spans="1:13" ht="75" customHeight="1" x14ac:dyDescent="0.2">
      <c r="A96" s="383"/>
      <c r="B96" s="383"/>
      <c r="C96" s="383"/>
      <c r="D96" s="383"/>
      <c r="E96" s="383"/>
      <c r="F96" s="383"/>
      <c r="G96" s="383"/>
      <c r="H96" s="383"/>
      <c r="I96" s="383"/>
      <c r="J96" s="383"/>
      <c r="K96" s="383"/>
      <c r="L96" s="383"/>
      <c r="M96" s="383"/>
    </row>
    <row r="97" spans="1:13" ht="15" customHeight="1" x14ac:dyDescent="0.2">
      <c r="A97" s="154"/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</row>
    <row r="98" spans="1:13" ht="15" customHeight="1" x14ac:dyDescent="0.2">
      <c r="A98" s="384" t="s">
        <v>193</v>
      </c>
      <c r="B98" s="384"/>
      <c r="C98" s="384"/>
      <c r="D98" s="384"/>
      <c r="E98" s="384"/>
      <c r="F98" s="384"/>
      <c r="G98" s="384"/>
      <c r="H98" s="384"/>
      <c r="I98" s="384"/>
      <c r="J98" s="384"/>
      <c r="K98" s="384"/>
      <c r="L98" s="384"/>
      <c r="M98" s="384"/>
    </row>
    <row r="99" spans="1:13" ht="75" customHeight="1" x14ac:dyDescent="0.2">
      <c r="A99" s="383"/>
      <c r="B99" s="383"/>
      <c r="C99" s="383"/>
      <c r="D99" s="383"/>
      <c r="E99" s="383"/>
      <c r="F99" s="383"/>
      <c r="G99" s="383"/>
      <c r="H99" s="383"/>
      <c r="I99" s="383"/>
      <c r="J99" s="383"/>
      <c r="K99" s="383"/>
      <c r="L99" s="383"/>
      <c r="M99" s="383"/>
    </row>
    <row r="100" spans="1:13" ht="15" customHeight="1" x14ac:dyDescent="0.2">
      <c r="A100" s="154"/>
      <c r="B100" s="154"/>
      <c r="C100" s="154"/>
      <c r="D100" s="154"/>
      <c r="E100" s="154"/>
      <c r="F100" s="154"/>
      <c r="G100" s="154"/>
      <c r="H100" s="154"/>
      <c r="I100" s="154"/>
      <c r="J100" s="154"/>
      <c r="K100" s="154"/>
      <c r="L100" s="154"/>
      <c r="M100" s="154"/>
    </row>
    <row r="101" spans="1:13" ht="14.25" x14ac:dyDescent="0.2">
      <c r="A101" s="154"/>
      <c r="B101" s="154"/>
      <c r="C101" s="154"/>
      <c r="D101" s="154"/>
      <c r="E101" s="154"/>
      <c r="F101" s="154"/>
      <c r="G101" s="154"/>
      <c r="H101" s="154"/>
      <c r="I101" s="183" t="s">
        <v>132</v>
      </c>
      <c r="J101" s="374" t="str">
        <f>Engagés!D5</f>
        <v>19/04/2026</v>
      </c>
      <c r="K101" s="375"/>
      <c r="L101" s="375"/>
      <c r="M101" s="375"/>
    </row>
    <row r="102" spans="1:13" ht="14.25" x14ac:dyDescent="0.2">
      <c r="A102" s="155"/>
      <c r="B102" s="154"/>
      <c r="C102" s="154"/>
      <c r="D102" s="154"/>
      <c r="E102" s="154"/>
      <c r="F102" s="154"/>
      <c r="G102" s="154"/>
      <c r="H102" s="154"/>
      <c r="I102" s="154"/>
      <c r="J102" s="154"/>
      <c r="K102" s="154"/>
    </row>
    <row r="103" spans="1:13" ht="14.25" x14ac:dyDescent="0.2">
      <c r="A103" s="154"/>
      <c r="B103" s="154"/>
      <c r="C103" s="154"/>
      <c r="D103" s="154"/>
      <c r="E103" s="154"/>
      <c r="F103" s="154"/>
      <c r="G103" s="154"/>
      <c r="H103" s="154"/>
      <c r="I103" s="183" t="s">
        <v>194</v>
      </c>
      <c r="J103" s="154"/>
      <c r="K103" s="154"/>
    </row>
    <row r="104" spans="1:13" ht="14.25" x14ac:dyDescent="0.2">
      <c r="A104" s="155"/>
      <c r="B104" s="154"/>
      <c r="C104" s="154"/>
      <c r="D104" s="154"/>
      <c r="E104" s="154"/>
      <c r="F104" s="154"/>
      <c r="G104" s="154"/>
      <c r="H104" s="154"/>
      <c r="I104" s="154"/>
      <c r="J104" s="154"/>
      <c r="K104" s="154"/>
    </row>
    <row r="105" spans="1:13" ht="14.25" x14ac:dyDescent="0.2">
      <c r="A105" s="155"/>
      <c r="B105" s="154"/>
      <c r="C105" s="154"/>
      <c r="D105" s="154"/>
      <c r="E105" s="154"/>
      <c r="F105" s="154"/>
      <c r="G105" s="154"/>
      <c r="H105" s="154"/>
      <c r="I105" s="154"/>
      <c r="J105" s="154"/>
      <c r="K105" s="154"/>
    </row>
    <row r="106" spans="1:13" ht="14.25" x14ac:dyDescent="0.2">
      <c r="A106" s="155"/>
      <c r="B106" s="154"/>
      <c r="C106" s="154"/>
      <c r="D106" s="154"/>
      <c r="E106" s="154"/>
      <c r="F106" s="154"/>
      <c r="G106" s="154"/>
      <c r="H106" s="154"/>
      <c r="I106" s="154"/>
      <c r="J106" s="154"/>
      <c r="K106" s="154"/>
    </row>
    <row r="107" spans="1:13" x14ac:dyDescent="0.2">
      <c r="A107" s="184" t="s">
        <v>195</v>
      </c>
      <c r="B107" s="184" t="s">
        <v>196</v>
      </c>
      <c r="C107" s="154"/>
      <c r="D107" s="154"/>
      <c r="E107" s="154"/>
      <c r="F107" s="154"/>
      <c r="G107" s="154"/>
      <c r="H107" s="154"/>
      <c r="I107" s="154"/>
      <c r="J107" s="154"/>
      <c r="K107" s="154"/>
    </row>
    <row r="108" spans="1:13" x14ac:dyDescent="0.2">
      <c r="A108" s="154"/>
      <c r="B108" s="184" t="s">
        <v>197</v>
      </c>
      <c r="C108" s="154"/>
      <c r="D108" s="154"/>
      <c r="F108" s="154"/>
      <c r="G108" s="154"/>
      <c r="H108" s="154"/>
      <c r="I108" s="154"/>
      <c r="J108" s="154"/>
      <c r="K108" s="154"/>
    </row>
    <row r="109" spans="1:13" x14ac:dyDescent="0.2">
      <c r="B109" s="166" t="s">
        <v>198</v>
      </c>
    </row>
    <row r="110" spans="1:13" x14ac:dyDescent="0.2">
      <c r="B110" s="166" t="s">
        <v>199</v>
      </c>
    </row>
    <row r="111" spans="1:13" x14ac:dyDescent="0.2">
      <c r="A111" s="166"/>
    </row>
    <row r="112" spans="1:13" ht="29.25" customHeight="1" x14ac:dyDescent="0.2">
      <c r="A112" s="376" t="s">
        <v>200</v>
      </c>
      <c r="B112" s="376"/>
      <c r="C112" s="376"/>
      <c r="D112" s="376"/>
      <c r="E112" s="376"/>
      <c r="F112" s="376"/>
      <c r="G112" s="376"/>
      <c r="H112" s="376"/>
      <c r="I112" s="376"/>
      <c r="J112" s="376"/>
      <c r="K112" s="376"/>
      <c r="L112" s="376"/>
      <c r="M112" s="376"/>
    </row>
    <row r="113" spans="1:1" x14ac:dyDescent="0.2">
      <c r="A113" s="166"/>
    </row>
  </sheetData>
  <dataConsolidate/>
  <mergeCells count="51">
    <mergeCell ref="E10:J10"/>
    <mergeCell ref="A12:C12"/>
    <mergeCell ref="D12:M12"/>
    <mergeCell ref="A14:C14"/>
    <mergeCell ref="D14:M14"/>
    <mergeCell ref="B16:C16"/>
    <mergeCell ref="E16:F16"/>
    <mergeCell ref="I16:J16"/>
    <mergeCell ref="A1:M1"/>
    <mergeCell ref="A2:M2"/>
    <mergeCell ref="A3:M3"/>
    <mergeCell ref="A4:M4"/>
    <mergeCell ref="A5:M5"/>
    <mergeCell ref="A8:C8"/>
    <mergeCell ref="D8:M8"/>
    <mergeCell ref="L29:M29"/>
    <mergeCell ref="B30:E30"/>
    <mergeCell ref="F30:K30"/>
    <mergeCell ref="B18:D18"/>
    <mergeCell ref="E18:F18"/>
    <mergeCell ref="G18:I18"/>
    <mergeCell ref="J18:L18"/>
    <mergeCell ref="B26:E26"/>
    <mergeCell ref="F26:K26"/>
    <mergeCell ref="L26:M26"/>
    <mergeCell ref="A99:M99"/>
    <mergeCell ref="L30:M30"/>
    <mergeCell ref="B27:E27"/>
    <mergeCell ref="F27:K27"/>
    <mergeCell ref="L27:M27"/>
    <mergeCell ref="B28:E28"/>
    <mergeCell ref="F28:K28"/>
    <mergeCell ref="L28:M28"/>
    <mergeCell ref="B29:E29"/>
    <mergeCell ref="F29:K29"/>
    <mergeCell ref="L33:M33"/>
    <mergeCell ref="A34:M34"/>
    <mergeCell ref="A36:M36"/>
    <mergeCell ref="A95:M95"/>
    <mergeCell ref="A96:M96"/>
    <mergeCell ref="A98:M98"/>
    <mergeCell ref="J101:M101"/>
    <mergeCell ref="A112:M112"/>
    <mergeCell ref="B31:E31"/>
    <mergeCell ref="F31:K31"/>
    <mergeCell ref="L31:M31"/>
    <mergeCell ref="B32:E32"/>
    <mergeCell ref="F32:K32"/>
    <mergeCell ref="L32:M32"/>
    <mergeCell ref="B33:E33"/>
    <mergeCell ref="F33:K33"/>
  </mergeCells>
  <printOptions horizontalCentered="1"/>
  <pageMargins left="0.27559055118110237" right="0.31496062992125984" top="0.39370078740157483" bottom="0.47" header="0.27559055118110237" footer="0.32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E0030-1D3B-4CFF-BFCC-150B8E87FD61}">
  <sheetPr codeName="Feuil3"/>
  <dimension ref="A1:AP41"/>
  <sheetViews>
    <sheetView showGridLines="0" showZeros="0" topLeftCell="A9" zoomScaleNormal="100" zoomScaleSheetLayoutView="70" workbookViewId="0">
      <selection activeCell="H8" sqref="H8"/>
    </sheetView>
  </sheetViews>
  <sheetFormatPr baseColWidth="10" defaultColWidth="10.7109375" defaultRowHeight="12.75" x14ac:dyDescent="0.2"/>
  <cols>
    <col min="1" max="1" width="6" style="115" customWidth="1"/>
    <col min="2" max="2" width="5.28515625" style="115" customWidth="1"/>
    <col min="3" max="3" width="13.42578125" style="115" customWidth="1"/>
    <col min="4" max="4" width="10.7109375" style="115"/>
    <col min="5" max="5" width="15.7109375" style="115" customWidth="1"/>
    <col min="6" max="7" width="10.7109375" style="115"/>
    <col min="8" max="8" width="6.42578125" style="115" customWidth="1"/>
    <col min="9" max="16384" width="10.7109375" style="115"/>
  </cols>
  <sheetData>
    <row r="1" spans="1:8" ht="15" x14ac:dyDescent="0.2">
      <c r="A1" s="422" t="s">
        <v>65</v>
      </c>
      <c r="B1" s="422"/>
      <c r="C1" s="422"/>
      <c r="D1" s="422"/>
      <c r="E1" s="422"/>
      <c r="F1" s="422"/>
      <c r="G1" s="422"/>
      <c r="H1" s="422"/>
    </row>
    <row r="2" spans="1:8" ht="26.25" x14ac:dyDescent="0.4">
      <c r="A2" s="423" t="s">
        <v>66</v>
      </c>
      <c r="B2" s="423"/>
      <c r="C2" s="423"/>
      <c r="D2" s="423"/>
      <c r="E2" s="423"/>
      <c r="F2" s="423"/>
      <c r="G2" s="423"/>
      <c r="H2" s="423"/>
    </row>
    <row r="3" spans="1:8" ht="15" x14ac:dyDescent="0.2">
      <c r="A3" s="424" t="s">
        <v>67</v>
      </c>
      <c r="B3" s="424"/>
      <c r="C3" s="424"/>
      <c r="D3" s="424"/>
      <c r="E3" s="424"/>
      <c r="F3" s="424"/>
      <c r="G3" s="424"/>
      <c r="H3" s="424"/>
    </row>
    <row r="4" spans="1:8" ht="15" x14ac:dyDescent="0.2">
      <c r="A4" s="424" t="s">
        <v>68</v>
      </c>
      <c r="B4" s="424"/>
      <c r="C4" s="424"/>
      <c r="D4" s="424"/>
      <c r="E4" s="424"/>
      <c r="F4" s="424"/>
      <c r="G4" s="424"/>
      <c r="H4" s="424"/>
    </row>
    <row r="5" spans="1:8" ht="15" x14ac:dyDescent="0.2">
      <c r="A5" s="424" t="s">
        <v>69</v>
      </c>
      <c r="B5" s="424"/>
      <c r="C5" s="424"/>
      <c r="D5" s="424"/>
      <c r="E5" s="424"/>
      <c r="F5" s="424"/>
      <c r="G5" s="424"/>
      <c r="H5" s="424"/>
    </row>
    <row r="6" spans="1:8" ht="23.25" customHeight="1" x14ac:dyDescent="0.2"/>
    <row r="7" spans="1:8" ht="20.25" x14ac:dyDescent="0.3">
      <c r="A7" s="421" t="s">
        <v>70</v>
      </c>
      <c r="B7" s="421"/>
      <c r="C7" s="421"/>
      <c r="D7" s="421"/>
      <c r="E7" s="421"/>
      <c r="F7" s="421"/>
      <c r="G7" s="421"/>
      <c r="H7" s="421"/>
    </row>
    <row r="9" spans="1:8" x14ac:dyDescent="0.2">
      <c r="A9" s="408" t="s">
        <v>71</v>
      </c>
      <c r="B9" s="408"/>
      <c r="C9" s="408"/>
      <c r="D9" s="408"/>
      <c r="E9" s="408"/>
      <c r="F9" s="408"/>
      <c r="G9" s="408"/>
      <c r="H9" s="408"/>
    </row>
    <row r="10" spans="1:8" x14ac:dyDescent="0.2">
      <c r="A10" s="408" t="s">
        <v>72</v>
      </c>
      <c r="B10" s="408"/>
      <c r="C10" s="408"/>
      <c r="D10" s="408"/>
      <c r="E10" s="408"/>
      <c r="F10" s="408"/>
      <c r="G10" s="408"/>
      <c r="H10" s="408"/>
    </row>
    <row r="11" spans="1:8" ht="18" x14ac:dyDescent="0.25">
      <c r="D11" s="272"/>
      <c r="E11" s="273" t="s">
        <v>233</v>
      </c>
      <c r="F11" s="272"/>
    </row>
    <row r="12" spans="1:8" ht="18" x14ac:dyDescent="0.25">
      <c r="D12" s="272"/>
      <c r="E12" s="272"/>
      <c r="F12" s="272"/>
    </row>
    <row r="13" spans="1:8" ht="15.75" x14ac:dyDescent="0.25">
      <c r="A13" s="409" t="s">
        <v>73</v>
      </c>
      <c r="B13" s="409"/>
      <c r="C13" s="409"/>
      <c r="D13" s="410"/>
      <c r="E13" s="116" t="s">
        <v>74</v>
      </c>
      <c r="F13" s="117"/>
      <c r="G13" s="116" t="s">
        <v>75</v>
      </c>
      <c r="H13" s="117"/>
    </row>
    <row r="14" spans="1:8" ht="26.25" customHeight="1" thickBot="1" x14ac:dyDescent="0.25">
      <c r="E14" s="411" t="s">
        <v>76</v>
      </c>
      <c r="F14" s="411"/>
      <c r="G14" s="411"/>
    </row>
    <row r="15" spans="1:8" ht="25.5" customHeight="1" thickBot="1" x14ac:dyDescent="0.25">
      <c r="D15" s="118" t="s">
        <v>77</v>
      </c>
      <c r="E15" s="412" t="str">
        <f>Engagés!D5</f>
        <v>19/04/2026</v>
      </c>
      <c r="F15" s="413"/>
    </row>
    <row r="17" spans="1:42" ht="19.899999999999999" customHeight="1" x14ac:dyDescent="0.2">
      <c r="A17" s="414" t="s">
        <v>78</v>
      </c>
      <c r="B17" s="414"/>
      <c r="C17" s="414"/>
      <c r="D17" s="415" t="str">
        <f>Engagés!D1</f>
        <v>: ST-GRATIEN - U17 - 1e Manche Coupe Val d'Oise - SOUVENIR J. GOETZ ET D. HERAULT</v>
      </c>
      <c r="E17" s="415"/>
      <c r="F17" s="415"/>
      <c r="G17" s="415"/>
      <c r="H17" s="415"/>
    </row>
    <row r="18" spans="1:42" ht="19.899999999999999" customHeight="1" x14ac:dyDescent="0.2">
      <c r="A18" s="414" t="s">
        <v>79</v>
      </c>
      <c r="B18" s="414"/>
      <c r="C18" s="414"/>
      <c r="D18" s="416" t="str">
        <f>Engagés!D2</f>
        <v>ST GRATIEN</v>
      </c>
      <c r="E18" s="417"/>
      <c r="F18" s="417"/>
      <c r="G18" s="119"/>
      <c r="H18" s="120"/>
      <c r="J18" s="121"/>
      <c r="K18" s="121"/>
      <c r="L18" s="121"/>
    </row>
    <row r="19" spans="1:42" ht="19.899999999999999" customHeight="1" x14ac:dyDescent="0.2">
      <c r="A19" s="122" t="s">
        <v>80</v>
      </c>
      <c r="B19" s="120"/>
      <c r="C19" s="120"/>
      <c r="D19" s="418" t="str">
        <f>Engagés!D4</f>
        <v>PARISIS AC 95</v>
      </c>
      <c r="E19" s="419"/>
      <c r="F19" s="419"/>
      <c r="G19" s="419"/>
      <c r="H19" s="419"/>
    </row>
    <row r="20" spans="1:42" ht="19.899999999999999" customHeight="1" x14ac:dyDescent="0.2">
      <c r="A20" s="123" t="s">
        <v>81</v>
      </c>
      <c r="B20" s="120"/>
      <c r="C20" s="202"/>
      <c r="D20" s="418" t="str">
        <f>Engagés!D6</f>
        <v>U17</v>
      </c>
      <c r="E20" s="419"/>
      <c r="F20" s="419"/>
      <c r="G20" s="419"/>
      <c r="H20" s="419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</row>
    <row r="21" spans="1:42" ht="19.899999999999999" customHeight="1" x14ac:dyDescent="0.2">
      <c r="A21" s="125" t="s">
        <v>82</v>
      </c>
      <c r="B21" s="125"/>
      <c r="C21" s="203">
        <f>Engagés!G7</f>
        <v>56</v>
      </c>
      <c r="D21" s="120" t="s">
        <v>83</v>
      </c>
      <c r="E21" s="126" t="s">
        <v>84</v>
      </c>
      <c r="F21" s="420" t="str">
        <f>'Saisie CLASSEMENT'!P7</f>
        <v/>
      </c>
      <c r="G21" s="420"/>
      <c r="H21" s="204"/>
      <c r="I21" s="127"/>
      <c r="J21" s="127"/>
      <c r="K21" s="127"/>
      <c r="L21" s="127"/>
      <c r="M21" s="127"/>
    </row>
    <row r="22" spans="1:42" ht="19.899999999999999" customHeight="1" x14ac:dyDescent="0.2"/>
    <row r="23" spans="1:42" ht="19.899999999999999" customHeight="1" x14ac:dyDescent="0.2">
      <c r="D23" s="406" t="s">
        <v>85</v>
      </c>
      <c r="E23" s="407"/>
      <c r="F23" s="407"/>
      <c r="G23" s="407"/>
      <c r="H23" s="407"/>
    </row>
    <row r="24" spans="1:42" ht="19.899999999999999" customHeight="1" x14ac:dyDescent="0.2">
      <c r="D24" s="402" t="s">
        <v>210</v>
      </c>
      <c r="E24" s="403"/>
      <c r="F24" s="402" t="s">
        <v>41</v>
      </c>
      <c r="G24" s="403"/>
      <c r="H24" s="128" t="s">
        <v>209</v>
      </c>
    </row>
    <row r="25" spans="1:42" ht="24.75" customHeight="1" x14ac:dyDescent="0.2">
      <c r="A25" s="129" t="s">
        <v>86</v>
      </c>
      <c r="B25" s="404" t="s">
        <v>87</v>
      </c>
      <c r="D25" s="400" t="str">
        <f>'Rapport jury - fiche appréc'!B27</f>
        <v>ansermin</v>
      </c>
      <c r="E25" s="401"/>
      <c r="F25" s="400" t="str">
        <f>'Rapport jury - fiche appréc'!F27</f>
        <v>CCC</v>
      </c>
      <c r="G25" s="401"/>
      <c r="H25" s="215" t="str">
        <f>'Rapport jury - fiche appréc'!L27</f>
        <v>N</v>
      </c>
    </row>
    <row r="26" spans="1:42" ht="24.75" customHeight="1" x14ac:dyDescent="0.2">
      <c r="A26" s="129" t="s">
        <v>88</v>
      </c>
      <c r="B26" s="405"/>
      <c r="C26" s="115" t="s">
        <v>89</v>
      </c>
      <c r="D26" s="400">
        <f>'Rapport jury - fiche appréc'!B28</f>
        <v>0</v>
      </c>
      <c r="E26" s="401"/>
      <c r="F26" s="400">
        <f>'Rapport jury - fiche appréc'!F28</f>
        <v>0</v>
      </c>
      <c r="G26" s="401"/>
      <c r="H26" s="215">
        <f>'Rapport jury - fiche appréc'!L28</f>
        <v>0</v>
      </c>
    </row>
    <row r="27" spans="1:42" ht="24.75" customHeight="1" x14ac:dyDescent="0.2">
      <c r="A27" s="129" t="s">
        <v>90</v>
      </c>
      <c r="B27" s="405"/>
      <c r="D27" s="400">
        <f>'Rapport jury - fiche appréc'!B29</f>
        <v>0</v>
      </c>
      <c r="E27" s="401"/>
      <c r="F27" s="400">
        <f>'Rapport jury - fiche appréc'!F29</f>
        <v>0</v>
      </c>
      <c r="G27" s="401"/>
      <c r="H27" s="215">
        <f>'Rapport jury - fiche appréc'!L29</f>
        <v>0</v>
      </c>
    </row>
    <row r="28" spans="1:42" ht="24.75" customHeight="1" x14ac:dyDescent="0.2">
      <c r="C28" s="115" t="s">
        <v>91</v>
      </c>
      <c r="D28" s="400">
        <f>'Rapport jury - fiche appréc'!B30</f>
        <v>0</v>
      </c>
      <c r="E28" s="401"/>
      <c r="F28" s="400">
        <f>'Rapport jury - fiche appréc'!F30</f>
        <v>0</v>
      </c>
      <c r="G28" s="401"/>
      <c r="H28" s="215">
        <f>'Rapport jury - fiche appréc'!L30</f>
        <v>0</v>
      </c>
    </row>
    <row r="29" spans="1:42" ht="24.75" customHeight="1" x14ac:dyDescent="0.2">
      <c r="C29" s="115" t="s">
        <v>92</v>
      </c>
      <c r="D29" s="400">
        <f>'Rapport jury - fiche appréc'!B31</f>
        <v>0</v>
      </c>
      <c r="E29" s="401"/>
      <c r="F29" s="400">
        <f>'Rapport jury - fiche appréc'!F31</f>
        <v>0</v>
      </c>
      <c r="G29" s="401"/>
      <c r="H29" s="215">
        <f>'Rapport jury - fiche appréc'!L31</f>
        <v>0</v>
      </c>
    </row>
    <row r="30" spans="1:42" ht="24.75" customHeight="1" x14ac:dyDescent="0.2">
      <c r="C30" s="115" t="s">
        <v>92</v>
      </c>
      <c r="D30" s="400">
        <f>'Rapport jury - fiche appréc'!B32</f>
        <v>0</v>
      </c>
      <c r="E30" s="401"/>
      <c r="F30" s="400">
        <f>'Rapport jury - fiche appréc'!F32</f>
        <v>0</v>
      </c>
      <c r="G30" s="401"/>
      <c r="H30" s="215">
        <f>'Rapport jury - fiche appréc'!L32</f>
        <v>0</v>
      </c>
    </row>
    <row r="31" spans="1:42" ht="24.75" customHeight="1" x14ac:dyDescent="0.2">
      <c r="C31" s="115" t="s">
        <v>93</v>
      </c>
      <c r="D31" s="400">
        <f>'Rapport jury - fiche appréc'!B33</f>
        <v>0</v>
      </c>
      <c r="E31" s="401"/>
      <c r="F31" s="400">
        <f>'Rapport jury - fiche appréc'!F33</f>
        <v>0</v>
      </c>
      <c r="G31" s="401"/>
      <c r="H31" s="215">
        <f>'Rapport jury - fiche appréc'!L33</f>
        <v>0</v>
      </c>
    </row>
    <row r="32" spans="1:42" ht="9.75" customHeight="1" x14ac:dyDescent="0.2">
      <c r="D32" s="130"/>
      <c r="E32" s="131"/>
      <c r="F32" s="130"/>
      <c r="G32" s="131"/>
      <c r="H32" s="132"/>
    </row>
    <row r="33" spans="1:8" ht="24.75" customHeight="1" x14ac:dyDescent="0.2">
      <c r="A33" s="133"/>
      <c r="B33" s="133"/>
      <c r="C33" s="133"/>
      <c r="D33" s="132"/>
      <c r="E33" s="133"/>
      <c r="F33" s="132"/>
      <c r="G33" s="133"/>
      <c r="H33" s="132"/>
    </row>
    <row r="34" spans="1:8" ht="21" customHeight="1" x14ac:dyDescent="0.2">
      <c r="A34" s="134" t="s">
        <v>94</v>
      </c>
      <c r="B34" s="134"/>
      <c r="C34" s="135">
        <f>Engagés!E9</f>
        <v>69</v>
      </c>
      <c r="D34" s="134" t="s">
        <v>95</v>
      </c>
      <c r="E34" s="135">
        <f>'Liste des partants'!$S$1-1</f>
        <v>0</v>
      </c>
      <c r="F34" s="134" t="s">
        <v>96</v>
      </c>
      <c r="G34" s="135">
        <f>COUNTIF('Edition Class INTERNET'!C6:C204,"&gt;0")</f>
        <v>0</v>
      </c>
      <c r="H34" s="134"/>
    </row>
    <row r="36" spans="1:8" x14ac:dyDescent="0.2">
      <c r="A36" s="136" t="s">
        <v>97</v>
      </c>
      <c r="B36" s="137"/>
      <c r="C36" s="137"/>
      <c r="D36" s="137"/>
      <c r="E36" s="137"/>
      <c r="F36" s="137"/>
      <c r="G36" s="137"/>
      <c r="H36" s="137"/>
    </row>
    <row r="37" spans="1:8" x14ac:dyDescent="0.2">
      <c r="A37" s="397" t="s">
        <v>98</v>
      </c>
      <c r="B37" s="397"/>
      <c r="C37" s="397"/>
      <c r="D37" s="397"/>
      <c r="E37" s="397"/>
      <c r="F37" s="397"/>
      <c r="G37" s="397"/>
      <c r="H37" s="397"/>
    </row>
    <row r="38" spans="1:8" x14ac:dyDescent="0.2">
      <c r="A38" s="397"/>
      <c r="B38" s="397"/>
      <c r="C38" s="397"/>
      <c r="D38" s="397"/>
      <c r="E38" s="397"/>
      <c r="F38" s="397"/>
      <c r="G38" s="397"/>
      <c r="H38" s="397"/>
    </row>
    <row r="39" spans="1:8" ht="18" customHeight="1" x14ac:dyDescent="0.2">
      <c r="A39" s="398" t="s">
        <v>99</v>
      </c>
      <c r="B39" s="399"/>
      <c r="C39" s="399"/>
      <c r="D39" s="399"/>
      <c r="E39" s="399"/>
      <c r="F39" s="399"/>
      <c r="G39" s="399"/>
      <c r="H39" s="399"/>
    </row>
    <row r="40" spans="1:8" ht="20.25" customHeight="1" x14ac:dyDescent="0.2">
      <c r="A40" s="398" t="s">
        <v>100</v>
      </c>
      <c r="B40" s="399"/>
      <c r="C40" s="399"/>
      <c r="D40" s="399"/>
      <c r="E40" s="399"/>
      <c r="F40" s="399"/>
      <c r="G40" s="399"/>
      <c r="H40" s="399"/>
    </row>
    <row r="41" spans="1:8" x14ac:dyDescent="0.2">
      <c r="A41" s="137"/>
      <c r="B41" s="137"/>
      <c r="C41" s="137"/>
      <c r="D41" s="137"/>
      <c r="E41" s="137"/>
      <c r="F41" s="137"/>
      <c r="G41" s="137"/>
      <c r="H41" s="137"/>
    </row>
  </sheetData>
  <mergeCells count="39">
    <mergeCell ref="D19:H19"/>
    <mergeCell ref="D20:H20"/>
    <mergeCell ref="F21:G21"/>
    <mergeCell ref="A7:H7"/>
    <mergeCell ref="A1:H1"/>
    <mergeCell ref="A2:H2"/>
    <mergeCell ref="A3:H3"/>
    <mergeCell ref="A4:H4"/>
    <mergeCell ref="A5:H5"/>
    <mergeCell ref="D23:H23"/>
    <mergeCell ref="A9:H9"/>
    <mergeCell ref="A10:H10"/>
    <mergeCell ref="A13:D13"/>
    <mergeCell ref="E14:G14"/>
    <mergeCell ref="E15:F15"/>
    <mergeCell ref="A17:C17"/>
    <mergeCell ref="D17:H17"/>
    <mergeCell ref="A18:C18"/>
    <mergeCell ref="D18:F18"/>
    <mergeCell ref="F30:G30"/>
    <mergeCell ref="D24:E24"/>
    <mergeCell ref="F24:G24"/>
    <mergeCell ref="B25:B27"/>
    <mergeCell ref="D25:E25"/>
    <mergeCell ref="F25:G25"/>
    <mergeCell ref="D26:E26"/>
    <mergeCell ref="F26:G26"/>
    <mergeCell ref="D27:E27"/>
    <mergeCell ref="F27:G27"/>
    <mergeCell ref="A37:H38"/>
    <mergeCell ref="A39:H39"/>
    <mergeCell ref="A40:H40"/>
    <mergeCell ref="D28:E28"/>
    <mergeCell ref="F28:G28"/>
    <mergeCell ref="D29:E29"/>
    <mergeCell ref="F29:G29"/>
    <mergeCell ref="D31:E31"/>
    <mergeCell ref="F31:G31"/>
    <mergeCell ref="D30:E30"/>
  </mergeCells>
  <pageMargins left="0.78740157499999996" right="0.78740157499999996" top="0.36" bottom="0.984251969" header="0.21" footer="0.4921259845"/>
  <pageSetup paperSize="9" orientation="portrait" horizontalDpi="4294967295" r:id="rId1"/>
  <headerFooter alignWithMargins="0"/>
  <ignoredErrors>
    <ignoredError sqref="D25:H31 D1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7A88A-2259-489D-8167-CF0B4B790DBB}">
  <sheetPr codeName="Feuil9"/>
  <dimension ref="A1:Q44"/>
  <sheetViews>
    <sheetView showGridLines="0" showZeros="0" zoomScale="110" zoomScaleNormal="110" workbookViewId="0">
      <selection activeCell="U21" sqref="U21"/>
    </sheetView>
  </sheetViews>
  <sheetFormatPr baseColWidth="10" defaultColWidth="10.7109375" defaultRowHeight="12.75" x14ac:dyDescent="0.2"/>
  <cols>
    <col min="1" max="1" width="8.7109375" style="115" customWidth="1"/>
    <col min="2" max="2" width="16.7109375" style="115" customWidth="1"/>
    <col min="3" max="3" width="14.42578125" style="115" customWidth="1"/>
    <col min="4" max="13" width="2.42578125" style="115" customWidth="1"/>
    <col min="14" max="14" width="8.42578125" style="115" customWidth="1"/>
    <col min="15" max="15" width="29.42578125" style="115" customWidth="1"/>
    <col min="16" max="16" width="15.42578125" style="115" customWidth="1"/>
    <col min="17" max="17" width="19.140625" style="115" customWidth="1"/>
    <col min="18" max="16384" width="10.7109375" style="115"/>
  </cols>
  <sheetData>
    <row r="1" spans="1:17" ht="15.75" customHeight="1" x14ac:dyDescent="0.2">
      <c r="A1" s="115" t="s">
        <v>101</v>
      </c>
      <c r="B1" s="138" t="str">
        <f>'ETAT RESULT'!D18</f>
        <v>ST GRATIEN</v>
      </c>
      <c r="C1" s="217"/>
      <c r="D1" s="115" t="s">
        <v>102</v>
      </c>
      <c r="F1" s="456" t="str">
        <f>Engagés!D5</f>
        <v>19/04/2026</v>
      </c>
      <c r="G1" s="457"/>
      <c r="H1" s="457"/>
      <c r="I1" s="457"/>
      <c r="J1" s="457"/>
      <c r="K1" s="458"/>
      <c r="L1" s="115" t="s">
        <v>103</v>
      </c>
      <c r="N1" s="456" t="str">
        <f>Engagés!D6</f>
        <v>U17</v>
      </c>
      <c r="O1" s="459"/>
      <c r="P1" s="460" t="s">
        <v>104</v>
      </c>
      <c r="Q1" s="461"/>
    </row>
    <row r="2" spans="1:17" ht="18" customHeight="1" x14ac:dyDescent="0.2">
      <c r="A2" s="464" t="s">
        <v>105</v>
      </c>
      <c r="B2" s="465"/>
      <c r="C2" s="465"/>
      <c r="D2" s="465"/>
      <c r="E2" s="465"/>
      <c r="F2" s="465"/>
      <c r="G2" s="465"/>
      <c r="H2" s="465"/>
      <c r="I2" s="465"/>
      <c r="J2" s="465"/>
      <c r="K2" s="465"/>
      <c r="L2" s="465"/>
      <c r="M2" s="465"/>
      <c r="N2" s="465"/>
      <c r="O2" s="466"/>
      <c r="P2" s="462"/>
      <c r="Q2" s="463"/>
    </row>
    <row r="3" spans="1:17" x14ac:dyDescent="0.2">
      <c r="A3" s="139" t="s">
        <v>106</v>
      </c>
      <c r="B3" s="140"/>
      <c r="C3" s="218"/>
      <c r="D3" s="467" t="s">
        <v>107</v>
      </c>
      <c r="E3" s="468"/>
      <c r="F3" s="468"/>
      <c r="G3" s="468"/>
      <c r="H3" s="468"/>
      <c r="I3" s="468"/>
      <c r="J3" s="468"/>
      <c r="K3" s="468"/>
      <c r="L3" s="468"/>
      <c r="M3" s="469"/>
      <c r="N3" s="139" t="s">
        <v>108</v>
      </c>
      <c r="O3" s="140"/>
      <c r="P3" s="139" t="s">
        <v>109</v>
      </c>
      <c r="Q3" s="139" t="s">
        <v>110</v>
      </c>
    </row>
    <row r="4" spans="1:17" x14ac:dyDescent="0.2">
      <c r="A4" s="141" t="s">
        <v>111</v>
      </c>
      <c r="B4" s="141" t="s">
        <v>19</v>
      </c>
      <c r="C4" s="192" t="s">
        <v>20</v>
      </c>
      <c r="D4" s="470" t="s">
        <v>112</v>
      </c>
      <c r="E4" s="471"/>
      <c r="F4" s="471"/>
      <c r="G4" s="471"/>
      <c r="H4" s="471"/>
      <c r="I4" s="471"/>
      <c r="J4" s="471"/>
      <c r="K4" s="471"/>
      <c r="L4" s="471"/>
      <c r="M4" s="472"/>
      <c r="N4" s="141" t="s">
        <v>111</v>
      </c>
      <c r="O4" s="141" t="s">
        <v>113</v>
      </c>
      <c r="P4" s="141" t="s">
        <v>114</v>
      </c>
      <c r="Q4" s="141" t="s">
        <v>115</v>
      </c>
    </row>
    <row r="5" spans="1:17" x14ac:dyDescent="0.2">
      <c r="A5" s="142" t="s">
        <v>15</v>
      </c>
      <c r="B5" s="143"/>
      <c r="C5" s="130"/>
      <c r="D5" s="473"/>
      <c r="E5" s="474"/>
      <c r="F5" s="474"/>
      <c r="G5" s="474"/>
      <c r="H5" s="474"/>
      <c r="I5" s="474"/>
      <c r="J5" s="474"/>
      <c r="K5" s="474"/>
      <c r="L5" s="474"/>
      <c r="M5" s="475"/>
      <c r="N5" s="142" t="s">
        <v>116</v>
      </c>
      <c r="O5" s="143"/>
      <c r="P5" s="143"/>
      <c r="Q5" s="143"/>
    </row>
    <row r="6" spans="1:17" ht="13.5" customHeight="1" x14ac:dyDescent="0.2">
      <c r="A6" s="445"/>
      <c r="B6" s="438" t="str">
        <f>IF(A6&gt;0,IF(ISNA(IF(ISNA(VLOOKUP(A6,Engagés!$A$11:$L$511,6,FALSE)),VLOOKUP(A6,'Enga manuel'!$G$6:$P$355,4,FALSE),VLOOKUP(A6,Engagés!$A$11:$L$511,6,FALSE))),"Dossard inconnu ",IF(ISNA(VLOOKUP(A6,Engagés!$A$11:$L$511,6,FALSE)),VLOOKUP(A6,'Enga manuel'!$G$6:$P$355,4,FALSE),VLOOKUP(A6,Engagés!$A$11:$L$511,6,FALSE)))," ")</f>
        <v xml:space="preserve"> </v>
      </c>
      <c r="C6" s="445" t="str">
        <f>IF(A6&gt;0,IF(ISNA(IF(ISNA(VLOOKUP(A6,Engagés!$A$11:$L$511,7,FALSE)),VLOOKUP(A6,'Enga manuel'!$G$6:$P$355,5,FALSE),VLOOKUP(A6,Engagés!$A$11:$L$511,7,FALSE))),"Dossard inconnu ",IF(ISNA(VLOOKUP(A6,Engagés!$A$11:$L$511,7,FALSE)),VLOOKUP(A6,'Enga manuel'!$G$6:$P$355,5,FALSE),VLOOKUP(A6,Engagés!$A$11:$L$511,7,FALSE)))," ")</f>
        <v xml:space="preserve"> </v>
      </c>
      <c r="D6" s="440" t="str">
        <f>IF(A6&gt;0,IF(ISNA(IF(ISNA(VLOOKUP(A6,Engagés!$A$11:$L$511,8,FALSE)),VLOOKUP(A6,'Enga manuel'!$G$6:$P$355,4,FALSE),VLOOKUP(A6,Engagés!$A$11:$L$511,8,FALSE))),"Dossard inconnu ",IF(ISNA(VLOOKUP(A6,Engagés!$A$11:$L$511,8,FALSE)),VLOOKUP(A6,'Enga manuel'!$G$6:$P$355,4,FALSE),VLOOKUP(A6,Engagés!$A$11:$L$511,8,FALSE)))," ")</f>
        <v xml:space="preserve"> </v>
      </c>
      <c r="E6" s="441" t="str">
        <f>IF(C6&gt;0,IF(ISNA(IF(ISNA(VLOOKUP(C6,Engagés!$A$11:$L$511,6,FALSE)),VLOOKUP(C6,'Enga manuel'!$G$6:$P$355,4,FALSE),VLOOKUP(C6,Engagés!$A$11:$L$511,6,FALSE))),"Dossard inconnu ",IF(ISNA(VLOOKUP(C6,Engagés!$A$11:$L$511,6,FALSE)),VLOOKUP(C6,'Enga manuel'!$G$6:$P$355,4,FALSE),VLOOKUP(C6,Engagés!$A$11:$L$511,6,FALSE)))," ")</f>
        <v xml:space="preserve">Dossard inconnu </v>
      </c>
      <c r="F6" s="441" t="str">
        <f>IF(D6&gt;0,IF(ISNA(IF(ISNA(VLOOKUP(D6,Engagés!$A$11:$L$511,6,FALSE)),VLOOKUP(D6,'Enga manuel'!$G$6:$P$355,4,FALSE),VLOOKUP(D6,Engagés!$A$11:$L$511,6,FALSE))),"Dossard inconnu ",IF(ISNA(VLOOKUP(D6,Engagés!$A$11:$L$511,6,FALSE)),VLOOKUP(D6,'Enga manuel'!$G$6:$P$355,4,FALSE),VLOOKUP(D6,Engagés!$A$11:$L$511,6,FALSE)))," ")</f>
        <v xml:space="preserve">Dossard inconnu </v>
      </c>
      <c r="G6" s="441" t="str">
        <f>IF(E6&gt;0,IF(ISNA(IF(ISNA(VLOOKUP(E6,Engagés!$A$11:$L$511,6,FALSE)),VLOOKUP(E6,'Enga manuel'!$G$6:$P$355,4,FALSE),VLOOKUP(E6,Engagés!$A$11:$L$511,6,FALSE))),"Dossard inconnu ",IF(ISNA(VLOOKUP(E6,Engagés!$A$11:$L$511,6,FALSE)),VLOOKUP(E6,'Enga manuel'!$G$6:$P$355,4,FALSE),VLOOKUP(E6,Engagés!$A$11:$L$511,6,FALSE)))," ")</f>
        <v xml:space="preserve">Dossard inconnu </v>
      </c>
      <c r="H6" s="441" t="str">
        <f>IF(F6&gt;0,IF(ISNA(IF(ISNA(VLOOKUP(F6,Engagés!$A$11:$L$511,6,FALSE)),VLOOKUP(F6,'Enga manuel'!$G$6:$P$355,4,FALSE),VLOOKUP(F6,Engagés!$A$11:$L$511,6,FALSE))),"Dossard inconnu ",IF(ISNA(VLOOKUP(F6,Engagés!$A$11:$L$511,6,FALSE)),VLOOKUP(F6,'Enga manuel'!$G$6:$P$355,4,FALSE),VLOOKUP(F6,Engagés!$A$11:$L$511,6,FALSE)))," ")</f>
        <v xml:space="preserve">Dossard inconnu </v>
      </c>
      <c r="I6" s="441" t="str">
        <f>IF(G6&gt;0,IF(ISNA(IF(ISNA(VLOOKUP(G6,Engagés!$A$11:$L$511,6,FALSE)),VLOOKUP(G6,'Enga manuel'!$G$6:$P$355,4,FALSE),VLOOKUP(G6,Engagés!$A$11:$L$511,6,FALSE))),"Dossard inconnu ",IF(ISNA(VLOOKUP(G6,Engagés!$A$11:$L$511,6,FALSE)),VLOOKUP(G6,'Enga manuel'!$G$6:$P$355,4,FALSE),VLOOKUP(G6,Engagés!$A$11:$L$511,6,FALSE)))," ")</f>
        <v xml:space="preserve">Dossard inconnu </v>
      </c>
      <c r="J6" s="441" t="str">
        <f>IF(H6&gt;0,IF(ISNA(IF(ISNA(VLOOKUP(H6,Engagés!$A$11:$L$511,6,FALSE)),VLOOKUP(H6,'Enga manuel'!$G$6:$P$355,4,FALSE),VLOOKUP(H6,Engagés!$A$11:$L$511,6,FALSE))),"Dossard inconnu ",IF(ISNA(VLOOKUP(H6,Engagés!$A$11:$L$511,6,FALSE)),VLOOKUP(H6,'Enga manuel'!$G$6:$P$355,4,FALSE),VLOOKUP(H6,Engagés!$A$11:$L$511,6,FALSE)))," ")</f>
        <v xml:space="preserve">Dossard inconnu </v>
      </c>
      <c r="K6" s="441" t="str">
        <f>IF(I6&gt;0,IF(ISNA(IF(ISNA(VLOOKUP(I6,Engagés!$A$11:$L$511,6,FALSE)),VLOOKUP(I6,'Enga manuel'!$G$6:$P$355,4,FALSE),VLOOKUP(I6,Engagés!$A$11:$L$511,6,FALSE))),"Dossard inconnu ",IF(ISNA(VLOOKUP(I6,Engagés!$A$11:$L$511,6,FALSE)),VLOOKUP(I6,'Enga manuel'!$G$6:$P$355,4,FALSE),VLOOKUP(I6,Engagés!$A$11:$L$511,6,FALSE)))," ")</f>
        <v xml:space="preserve">Dossard inconnu </v>
      </c>
      <c r="L6" s="441" t="str">
        <f>IF(J6&gt;0,IF(ISNA(IF(ISNA(VLOOKUP(J6,Engagés!$A$11:$L$511,6,FALSE)),VLOOKUP(J6,'Enga manuel'!$G$6:$P$355,4,FALSE),VLOOKUP(J6,Engagés!$A$11:$L$511,6,FALSE))),"Dossard inconnu ",IF(ISNA(VLOOKUP(J6,Engagés!$A$11:$L$511,6,FALSE)),VLOOKUP(J6,'Enga manuel'!$G$6:$P$355,4,FALSE),VLOOKUP(J6,Engagés!$A$11:$L$511,6,FALSE)))," ")</f>
        <v xml:space="preserve">Dossard inconnu </v>
      </c>
      <c r="M6" s="438" t="str">
        <f>IF(K6&gt;0,IF(ISNA(IF(ISNA(VLOOKUP(K6,Engagés!$A$11:$L$511,6,FALSE)),VLOOKUP(K6,'Enga manuel'!$G$6:$P$355,4,FALSE),VLOOKUP(K6,Engagés!$A$11:$L$511,6,FALSE))),"Dossard inconnu ",IF(ISNA(VLOOKUP(K6,Engagés!$A$11:$L$511,6,FALSE)),VLOOKUP(K6,'Enga manuel'!$G$6:$P$355,4,FALSE),VLOOKUP(K6,Engagés!$A$11:$L$511,6,FALSE)))," ")</f>
        <v xml:space="preserve">Dossard inconnu </v>
      </c>
      <c r="N6" s="454"/>
      <c r="O6" s="454"/>
      <c r="P6" s="454"/>
      <c r="Q6" s="454"/>
    </row>
    <row r="7" spans="1:17" ht="13.5" customHeight="1" x14ac:dyDescent="0.2">
      <c r="A7" s="446"/>
      <c r="B7" s="439" t="e">
        <f>IF(#REF!&gt;0,IF(ISNA(IF(ISNA(VLOOKUP(#REF!,Engagés!$A$11:$L$511,6,FALSE)),VLOOKUP(#REF!,'Enga manuel'!$G$6:$P$355,4,FALSE),VLOOKUP(#REF!,Engagés!$A$11:$L$511,6,FALSE))),"Dossard inconnu ",IF(ISNA(VLOOKUP(#REF!,Engagés!$A$11:$L$511,6,FALSE)),VLOOKUP(#REF!,'Enga manuel'!$G$6:$P$355,4,FALSE),VLOOKUP(#REF!,Engagés!$A$11:$L$511,6,FALSE)))," ")</f>
        <v>#REF!</v>
      </c>
      <c r="C7" s="446"/>
      <c r="D7" s="442" t="str">
        <f>IF(A6&gt;0,IF(ISNA(IF(ISNA(VLOOKUP(A6,Engagés!$A$11:$L$511,5,FALSE)),VLOOKUP(A6,'Enga manuel'!$G$6:$P$355,4,FALSE),VLOOKUP(A6,Engagés!$A$11:$L$511,5,FALSE))),"Dossard inconnu ",IF(ISNA(VLOOKUP(A6,Engagés!$A$11:$L$511,5,FALSE)),VLOOKUP(A6,'Enga manuel'!$G$6:$P$355,4,FALSE),VLOOKUP(A6,Engagés!$A$11:$L$511,5,FALSE)))," ")</f>
        <v xml:space="preserve"> </v>
      </c>
      <c r="E7" s="443" t="str">
        <f>IF(C7&gt;0,IF(ISNA(IF(ISNA(VLOOKUP(C7,Engagés!$A$11:$L$511,6,FALSE)),VLOOKUP(C7,'Enga manuel'!$G$6:$P$355,4,FALSE),VLOOKUP(C7,Engagés!$A$11:$L$511,6,FALSE))),"Dossard inconnu ",IF(ISNA(VLOOKUP(C7,Engagés!$A$11:$L$511,6,FALSE)),VLOOKUP(C7,'Enga manuel'!$G$6:$P$355,4,FALSE),VLOOKUP(C7,Engagés!$A$11:$L$511,6,FALSE)))," ")</f>
        <v xml:space="preserve"> </v>
      </c>
      <c r="F7" s="443" t="str">
        <f>IF(D7&gt;0,IF(ISNA(IF(ISNA(VLOOKUP(D7,Engagés!$A$11:$L$511,6,FALSE)),VLOOKUP(D7,'Enga manuel'!$G$6:$P$355,4,FALSE),VLOOKUP(D7,Engagés!$A$11:$L$511,6,FALSE))),"Dossard inconnu ",IF(ISNA(VLOOKUP(D7,Engagés!$A$11:$L$511,6,FALSE)),VLOOKUP(D7,'Enga manuel'!$G$6:$P$355,4,FALSE),VLOOKUP(D7,Engagés!$A$11:$L$511,6,FALSE)))," ")</f>
        <v xml:space="preserve">Dossard inconnu </v>
      </c>
      <c r="G7" s="443" t="str">
        <f>IF(E7&gt;0,IF(ISNA(IF(ISNA(VLOOKUP(E7,Engagés!$A$11:$L$511,6,FALSE)),VLOOKUP(E7,'Enga manuel'!$G$6:$P$355,4,FALSE),VLOOKUP(E7,Engagés!$A$11:$L$511,6,FALSE))),"Dossard inconnu ",IF(ISNA(VLOOKUP(E7,Engagés!$A$11:$L$511,6,FALSE)),VLOOKUP(E7,'Enga manuel'!$G$6:$P$355,4,FALSE),VLOOKUP(E7,Engagés!$A$11:$L$511,6,FALSE)))," ")</f>
        <v xml:space="preserve">Dossard inconnu </v>
      </c>
      <c r="H7" s="443" t="str">
        <f>IF(F7&gt;0,IF(ISNA(IF(ISNA(VLOOKUP(F7,Engagés!$A$11:$L$511,6,FALSE)),VLOOKUP(F7,'Enga manuel'!$G$6:$P$355,4,FALSE),VLOOKUP(F7,Engagés!$A$11:$L$511,6,FALSE))),"Dossard inconnu ",IF(ISNA(VLOOKUP(F7,Engagés!$A$11:$L$511,6,FALSE)),VLOOKUP(F7,'Enga manuel'!$G$6:$P$355,4,FALSE),VLOOKUP(F7,Engagés!$A$11:$L$511,6,FALSE)))," ")</f>
        <v xml:space="preserve">Dossard inconnu </v>
      </c>
      <c r="I7" s="443" t="str">
        <f>IF(G7&gt;0,IF(ISNA(IF(ISNA(VLOOKUP(G7,Engagés!$A$11:$L$511,6,FALSE)),VLOOKUP(G7,'Enga manuel'!$G$6:$P$355,4,FALSE),VLOOKUP(G7,Engagés!$A$11:$L$511,6,FALSE))),"Dossard inconnu ",IF(ISNA(VLOOKUP(G7,Engagés!$A$11:$L$511,6,FALSE)),VLOOKUP(G7,'Enga manuel'!$G$6:$P$355,4,FALSE),VLOOKUP(G7,Engagés!$A$11:$L$511,6,FALSE)))," ")</f>
        <v xml:space="preserve">Dossard inconnu </v>
      </c>
      <c r="J7" s="443" t="str">
        <f>IF(H7&gt;0,IF(ISNA(IF(ISNA(VLOOKUP(H7,Engagés!$A$11:$L$511,6,FALSE)),VLOOKUP(H7,'Enga manuel'!$G$6:$P$355,4,FALSE),VLOOKUP(H7,Engagés!$A$11:$L$511,6,FALSE))),"Dossard inconnu ",IF(ISNA(VLOOKUP(H7,Engagés!$A$11:$L$511,6,FALSE)),VLOOKUP(H7,'Enga manuel'!$G$6:$P$355,4,FALSE),VLOOKUP(H7,Engagés!$A$11:$L$511,6,FALSE)))," ")</f>
        <v xml:space="preserve">Dossard inconnu </v>
      </c>
      <c r="K7" s="443" t="str">
        <f>IF(I7&gt;0,IF(ISNA(IF(ISNA(VLOOKUP(I7,Engagés!$A$11:$L$511,6,FALSE)),VLOOKUP(I7,'Enga manuel'!$G$6:$P$355,4,FALSE),VLOOKUP(I7,Engagés!$A$11:$L$511,6,FALSE))),"Dossard inconnu ",IF(ISNA(VLOOKUP(I7,Engagés!$A$11:$L$511,6,FALSE)),VLOOKUP(I7,'Enga manuel'!$G$6:$P$355,4,FALSE),VLOOKUP(I7,Engagés!$A$11:$L$511,6,FALSE)))," ")</f>
        <v xml:space="preserve">Dossard inconnu </v>
      </c>
      <c r="L7" s="443" t="str">
        <f>IF(J7&gt;0,IF(ISNA(IF(ISNA(VLOOKUP(J7,Engagés!$A$11:$L$511,6,FALSE)),VLOOKUP(J7,'Enga manuel'!$G$6:$P$355,4,FALSE),VLOOKUP(J7,Engagés!$A$11:$L$511,6,FALSE))),"Dossard inconnu ",IF(ISNA(VLOOKUP(J7,Engagés!$A$11:$L$511,6,FALSE)),VLOOKUP(J7,'Enga manuel'!$G$6:$P$355,4,FALSE),VLOOKUP(J7,Engagés!$A$11:$L$511,6,FALSE)))," ")</f>
        <v xml:space="preserve">Dossard inconnu </v>
      </c>
      <c r="M7" s="439" t="str">
        <f>IF(K7&gt;0,IF(ISNA(IF(ISNA(VLOOKUP(K7,Engagés!$A$11:$L$511,6,FALSE)),VLOOKUP(K7,'Enga manuel'!$G$6:$P$355,4,FALSE),VLOOKUP(K7,Engagés!$A$11:$L$511,6,FALSE))),"Dossard inconnu ",IF(ISNA(VLOOKUP(K7,Engagés!$A$11:$L$511,6,FALSE)),VLOOKUP(K7,'Enga manuel'!$G$6:$P$355,4,FALSE),VLOOKUP(K7,Engagés!$A$11:$L$511,6,FALSE)))," ")</f>
        <v xml:space="preserve">Dossard inconnu </v>
      </c>
      <c r="N7" s="455"/>
      <c r="O7" s="455"/>
      <c r="P7" s="455"/>
      <c r="Q7" s="455"/>
    </row>
    <row r="8" spans="1:17" ht="13.5" customHeight="1" x14ac:dyDescent="0.2">
      <c r="A8" s="445"/>
      <c r="B8" s="438" t="str">
        <f>IF(A8&gt;0,IF(ISNA(IF(ISNA(VLOOKUP(A8,Engagés!$A$11:$L$511,6,FALSE)),VLOOKUP(A8,'Enga manuel'!$G$6:$P$355,4,FALSE),VLOOKUP(A8,Engagés!$A$11:$L$511,6,FALSE))),"Dossard inconnu ",IF(ISNA(VLOOKUP(A8,Engagés!$A$11:$L$511,6,FALSE)),VLOOKUP(A8,'Enga manuel'!$G$6:$P$355,4,FALSE),VLOOKUP(A8,Engagés!$A$11:$L$511,6,FALSE)))," ")</f>
        <v xml:space="preserve"> </v>
      </c>
      <c r="C8" s="445" t="str">
        <f>IF(A8&gt;0,IF(ISNA(IF(ISNA(VLOOKUP(A8,Engagés!$A$11:$L$511,7,FALSE)),VLOOKUP(A8,'Enga manuel'!$G$6:$P$355,5,FALSE),VLOOKUP(A8,Engagés!$A$11:$L$511,7,FALSE))),"Dossard inconnu ",IF(ISNA(VLOOKUP(A8,Engagés!$A$11:$L$511,7,FALSE)),VLOOKUP(A8,'Enga manuel'!$G$6:$P$355,5,FALSE),VLOOKUP(A8,Engagés!$A$11:$L$511,7,FALSE)))," ")</f>
        <v xml:space="preserve"> </v>
      </c>
      <c r="D8" s="440" t="str">
        <f>IF(A8&gt;0,IF(ISNA(IF(ISNA(VLOOKUP(A8,Engagés!$A$11:$L$511,8,FALSE)),VLOOKUP(A8,'Enga manuel'!$G$6:$P$355,4,FALSE),VLOOKUP(A8,Engagés!$A$11:$L$511,8,FALSE))),"Dossard inconnu ",IF(ISNA(VLOOKUP(A8,Engagés!$A$11:$L$511,8,FALSE)),VLOOKUP(A8,'Enga manuel'!$G$6:$P$355,4,FALSE),VLOOKUP(A8,Engagés!$A$11:$L$511,8,FALSE)))," ")</f>
        <v xml:space="preserve"> </v>
      </c>
      <c r="E8" s="441" t="str">
        <f>IF(C8&gt;0,IF(ISNA(IF(ISNA(VLOOKUP(C8,Engagés!$A$11:$L$511,6,FALSE)),VLOOKUP(C8,'Enga manuel'!$G$6:$P$355,4,FALSE),VLOOKUP(C8,Engagés!$A$11:$L$511,6,FALSE))),"Dossard inconnu ",IF(ISNA(VLOOKUP(C8,Engagés!$A$11:$L$511,6,FALSE)),VLOOKUP(C8,'Enga manuel'!$G$6:$P$355,4,FALSE),VLOOKUP(C8,Engagés!$A$11:$L$511,6,FALSE)))," ")</f>
        <v xml:space="preserve">Dossard inconnu </v>
      </c>
      <c r="F8" s="441" t="str">
        <f>IF(D8&gt;0,IF(ISNA(IF(ISNA(VLOOKUP(D8,Engagés!$A$11:$L$511,6,FALSE)),VLOOKUP(D8,'Enga manuel'!$G$6:$P$355,4,FALSE),VLOOKUP(D8,Engagés!$A$11:$L$511,6,FALSE))),"Dossard inconnu ",IF(ISNA(VLOOKUP(D8,Engagés!$A$11:$L$511,6,FALSE)),VLOOKUP(D8,'Enga manuel'!$G$6:$P$355,4,FALSE),VLOOKUP(D8,Engagés!$A$11:$L$511,6,FALSE)))," ")</f>
        <v xml:space="preserve">Dossard inconnu </v>
      </c>
      <c r="G8" s="441" t="str">
        <f>IF(E8&gt;0,IF(ISNA(IF(ISNA(VLOOKUP(E8,Engagés!$A$11:$L$511,6,FALSE)),VLOOKUP(E8,'Enga manuel'!$G$6:$P$355,4,FALSE),VLOOKUP(E8,Engagés!$A$11:$L$511,6,FALSE))),"Dossard inconnu ",IF(ISNA(VLOOKUP(E8,Engagés!$A$11:$L$511,6,FALSE)),VLOOKUP(E8,'Enga manuel'!$G$6:$P$355,4,FALSE),VLOOKUP(E8,Engagés!$A$11:$L$511,6,FALSE)))," ")</f>
        <v xml:space="preserve">Dossard inconnu </v>
      </c>
      <c r="H8" s="441" t="str">
        <f>IF(F8&gt;0,IF(ISNA(IF(ISNA(VLOOKUP(F8,Engagés!$A$11:$L$511,6,FALSE)),VLOOKUP(F8,'Enga manuel'!$G$6:$P$355,4,FALSE),VLOOKUP(F8,Engagés!$A$11:$L$511,6,FALSE))),"Dossard inconnu ",IF(ISNA(VLOOKUP(F8,Engagés!$A$11:$L$511,6,FALSE)),VLOOKUP(F8,'Enga manuel'!$G$6:$P$355,4,FALSE),VLOOKUP(F8,Engagés!$A$11:$L$511,6,FALSE)))," ")</f>
        <v xml:space="preserve">Dossard inconnu </v>
      </c>
      <c r="I8" s="441" t="str">
        <f>IF(G8&gt;0,IF(ISNA(IF(ISNA(VLOOKUP(G8,Engagés!$A$11:$L$511,6,FALSE)),VLOOKUP(G8,'Enga manuel'!$G$6:$P$355,4,FALSE),VLOOKUP(G8,Engagés!$A$11:$L$511,6,FALSE))),"Dossard inconnu ",IF(ISNA(VLOOKUP(G8,Engagés!$A$11:$L$511,6,FALSE)),VLOOKUP(G8,'Enga manuel'!$G$6:$P$355,4,FALSE),VLOOKUP(G8,Engagés!$A$11:$L$511,6,FALSE)))," ")</f>
        <v xml:space="preserve">Dossard inconnu </v>
      </c>
      <c r="J8" s="441" t="str">
        <f>IF(H8&gt;0,IF(ISNA(IF(ISNA(VLOOKUP(H8,Engagés!$A$11:$L$511,6,FALSE)),VLOOKUP(H8,'Enga manuel'!$G$6:$P$355,4,FALSE),VLOOKUP(H8,Engagés!$A$11:$L$511,6,FALSE))),"Dossard inconnu ",IF(ISNA(VLOOKUP(H8,Engagés!$A$11:$L$511,6,FALSE)),VLOOKUP(H8,'Enga manuel'!$G$6:$P$355,4,FALSE),VLOOKUP(H8,Engagés!$A$11:$L$511,6,FALSE)))," ")</f>
        <v xml:space="preserve">Dossard inconnu </v>
      </c>
      <c r="K8" s="441" t="str">
        <f>IF(I8&gt;0,IF(ISNA(IF(ISNA(VLOOKUP(I8,Engagés!$A$11:$L$511,6,FALSE)),VLOOKUP(I8,'Enga manuel'!$G$6:$P$355,4,FALSE),VLOOKUP(I8,Engagés!$A$11:$L$511,6,FALSE))),"Dossard inconnu ",IF(ISNA(VLOOKUP(I8,Engagés!$A$11:$L$511,6,FALSE)),VLOOKUP(I8,'Enga manuel'!$G$6:$P$355,4,FALSE),VLOOKUP(I8,Engagés!$A$11:$L$511,6,FALSE)))," ")</f>
        <v xml:space="preserve">Dossard inconnu </v>
      </c>
      <c r="L8" s="441" t="str">
        <f>IF(J8&gt;0,IF(ISNA(IF(ISNA(VLOOKUP(J8,Engagés!$A$11:$L$511,6,FALSE)),VLOOKUP(J8,'Enga manuel'!$G$6:$P$355,4,FALSE),VLOOKUP(J8,Engagés!$A$11:$L$511,6,FALSE))),"Dossard inconnu ",IF(ISNA(VLOOKUP(J8,Engagés!$A$11:$L$511,6,FALSE)),VLOOKUP(J8,'Enga manuel'!$G$6:$P$355,4,FALSE),VLOOKUP(J8,Engagés!$A$11:$L$511,6,FALSE)))," ")</f>
        <v xml:space="preserve">Dossard inconnu </v>
      </c>
      <c r="M8" s="438" t="str">
        <f>IF(K8&gt;0,IF(ISNA(IF(ISNA(VLOOKUP(K8,Engagés!$A$11:$L$511,6,FALSE)),VLOOKUP(K8,'Enga manuel'!$G$6:$P$355,4,FALSE),VLOOKUP(K8,Engagés!$A$11:$L$511,6,FALSE))),"Dossard inconnu ",IF(ISNA(VLOOKUP(K8,Engagés!$A$11:$L$511,6,FALSE)),VLOOKUP(K8,'Enga manuel'!$G$6:$P$355,4,FALSE),VLOOKUP(K8,Engagés!$A$11:$L$511,6,FALSE)))," ")</f>
        <v xml:space="preserve">Dossard inconnu </v>
      </c>
      <c r="N8" s="454"/>
      <c r="O8" s="454"/>
      <c r="P8" s="454"/>
      <c r="Q8" s="454"/>
    </row>
    <row r="9" spans="1:17" ht="13.5" customHeight="1" x14ac:dyDescent="0.2">
      <c r="A9" s="446"/>
      <c r="B9" s="439" t="e">
        <f>IF(#REF!&gt;0,IF(ISNA(IF(ISNA(VLOOKUP(#REF!,Engagés!$A$11:$L$511,6,FALSE)),VLOOKUP(#REF!,'Enga manuel'!$G$6:$P$355,4,FALSE),VLOOKUP(#REF!,Engagés!$A$11:$L$511,6,FALSE))),"Dossard inconnu ",IF(ISNA(VLOOKUP(#REF!,Engagés!$A$11:$L$511,6,FALSE)),VLOOKUP(#REF!,'Enga manuel'!$G$6:$P$355,4,FALSE),VLOOKUP(#REF!,Engagés!$A$11:$L$511,6,FALSE)))," ")</f>
        <v>#REF!</v>
      </c>
      <c r="C9" s="446"/>
      <c r="D9" s="442" t="str">
        <f>IF(A8&gt;0,IF(ISNA(IF(ISNA(VLOOKUP(A8,Engagés!$A$11:$L$511,5,FALSE)),VLOOKUP(A8,'Enga manuel'!$G$6:$P$355,4,FALSE),VLOOKUP(A8,Engagés!$A$11:$L$511,5,FALSE))),"Dossard inconnu ",IF(ISNA(VLOOKUP(A8,Engagés!$A$11:$L$511,5,FALSE)),VLOOKUP(A8,'Enga manuel'!$G$6:$P$355,4,FALSE),VLOOKUP(A8,Engagés!$A$11:$L$511,5,FALSE)))," ")</f>
        <v xml:space="preserve"> </v>
      </c>
      <c r="E9" s="443" t="str">
        <f>IF(C9&gt;0,IF(ISNA(IF(ISNA(VLOOKUP(C9,Engagés!$A$11:$L$511,6,FALSE)),VLOOKUP(C9,'Enga manuel'!$G$6:$P$355,4,FALSE),VLOOKUP(C9,Engagés!$A$11:$L$511,6,FALSE))),"Dossard inconnu ",IF(ISNA(VLOOKUP(C9,Engagés!$A$11:$L$511,6,FALSE)),VLOOKUP(C9,'Enga manuel'!$G$6:$P$355,4,FALSE),VLOOKUP(C9,Engagés!$A$11:$L$511,6,FALSE)))," ")</f>
        <v xml:space="preserve"> </v>
      </c>
      <c r="F9" s="443" t="str">
        <f>IF(D9&gt;0,IF(ISNA(IF(ISNA(VLOOKUP(D9,Engagés!$A$11:$L$511,6,FALSE)),VLOOKUP(D9,'Enga manuel'!$G$6:$P$355,4,FALSE),VLOOKUP(D9,Engagés!$A$11:$L$511,6,FALSE))),"Dossard inconnu ",IF(ISNA(VLOOKUP(D9,Engagés!$A$11:$L$511,6,FALSE)),VLOOKUP(D9,'Enga manuel'!$G$6:$P$355,4,FALSE),VLOOKUP(D9,Engagés!$A$11:$L$511,6,FALSE)))," ")</f>
        <v xml:space="preserve">Dossard inconnu </v>
      </c>
      <c r="G9" s="443" t="str">
        <f>IF(E9&gt;0,IF(ISNA(IF(ISNA(VLOOKUP(E9,Engagés!$A$11:$L$511,6,FALSE)),VLOOKUP(E9,'Enga manuel'!$G$6:$P$355,4,FALSE),VLOOKUP(E9,Engagés!$A$11:$L$511,6,FALSE))),"Dossard inconnu ",IF(ISNA(VLOOKUP(E9,Engagés!$A$11:$L$511,6,FALSE)),VLOOKUP(E9,'Enga manuel'!$G$6:$P$355,4,FALSE),VLOOKUP(E9,Engagés!$A$11:$L$511,6,FALSE)))," ")</f>
        <v xml:space="preserve">Dossard inconnu </v>
      </c>
      <c r="H9" s="443" t="str">
        <f>IF(F9&gt;0,IF(ISNA(IF(ISNA(VLOOKUP(F9,Engagés!$A$11:$L$511,6,FALSE)),VLOOKUP(F9,'Enga manuel'!$G$6:$P$355,4,FALSE),VLOOKUP(F9,Engagés!$A$11:$L$511,6,FALSE))),"Dossard inconnu ",IF(ISNA(VLOOKUP(F9,Engagés!$A$11:$L$511,6,FALSE)),VLOOKUP(F9,'Enga manuel'!$G$6:$P$355,4,FALSE),VLOOKUP(F9,Engagés!$A$11:$L$511,6,FALSE)))," ")</f>
        <v xml:space="preserve">Dossard inconnu </v>
      </c>
      <c r="I9" s="443" t="str">
        <f>IF(G9&gt;0,IF(ISNA(IF(ISNA(VLOOKUP(G9,Engagés!$A$11:$L$511,6,FALSE)),VLOOKUP(G9,'Enga manuel'!$G$6:$P$355,4,FALSE),VLOOKUP(G9,Engagés!$A$11:$L$511,6,FALSE))),"Dossard inconnu ",IF(ISNA(VLOOKUP(G9,Engagés!$A$11:$L$511,6,FALSE)),VLOOKUP(G9,'Enga manuel'!$G$6:$P$355,4,FALSE),VLOOKUP(G9,Engagés!$A$11:$L$511,6,FALSE)))," ")</f>
        <v xml:space="preserve">Dossard inconnu </v>
      </c>
      <c r="J9" s="443" t="str">
        <f>IF(H9&gt;0,IF(ISNA(IF(ISNA(VLOOKUP(H9,Engagés!$A$11:$L$511,6,FALSE)),VLOOKUP(H9,'Enga manuel'!$G$6:$P$355,4,FALSE),VLOOKUP(H9,Engagés!$A$11:$L$511,6,FALSE))),"Dossard inconnu ",IF(ISNA(VLOOKUP(H9,Engagés!$A$11:$L$511,6,FALSE)),VLOOKUP(H9,'Enga manuel'!$G$6:$P$355,4,FALSE),VLOOKUP(H9,Engagés!$A$11:$L$511,6,FALSE)))," ")</f>
        <v xml:space="preserve">Dossard inconnu </v>
      </c>
      <c r="K9" s="443" t="str">
        <f>IF(I9&gt;0,IF(ISNA(IF(ISNA(VLOOKUP(I9,Engagés!$A$11:$L$511,6,FALSE)),VLOOKUP(I9,'Enga manuel'!$G$6:$P$355,4,FALSE),VLOOKUP(I9,Engagés!$A$11:$L$511,6,FALSE))),"Dossard inconnu ",IF(ISNA(VLOOKUP(I9,Engagés!$A$11:$L$511,6,FALSE)),VLOOKUP(I9,'Enga manuel'!$G$6:$P$355,4,FALSE),VLOOKUP(I9,Engagés!$A$11:$L$511,6,FALSE)))," ")</f>
        <v xml:space="preserve">Dossard inconnu </v>
      </c>
      <c r="L9" s="443" t="str">
        <f>IF(J9&gt;0,IF(ISNA(IF(ISNA(VLOOKUP(J9,Engagés!$A$11:$L$511,6,FALSE)),VLOOKUP(J9,'Enga manuel'!$G$6:$P$355,4,FALSE),VLOOKUP(J9,Engagés!$A$11:$L$511,6,FALSE))),"Dossard inconnu ",IF(ISNA(VLOOKUP(J9,Engagés!$A$11:$L$511,6,FALSE)),VLOOKUP(J9,'Enga manuel'!$G$6:$P$355,4,FALSE),VLOOKUP(J9,Engagés!$A$11:$L$511,6,FALSE)))," ")</f>
        <v xml:space="preserve">Dossard inconnu </v>
      </c>
      <c r="M9" s="439" t="str">
        <f>IF(K9&gt;0,IF(ISNA(IF(ISNA(VLOOKUP(K9,Engagés!$A$11:$L$511,6,FALSE)),VLOOKUP(K9,'Enga manuel'!$G$6:$P$355,4,FALSE),VLOOKUP(K9,Engagés!$A$11:$L$511,6,FALSE))),"Dossard inconnu ",IF(ISNA(VLOOKUP(K9,Engagés!$A$11:$L$511,6,FALSE)),VLOOKUP(K9,'Enga manuel'!$G$6:$P$355,4,FALSE),VLOOKUP(K9,Engagés!$A$11:$L$511,6,FALSE)))," ")</f>
        <v xml:space="preserve">Dossard inconnu </v>
      </c>
      <c r="N9" s="455"/>
      <c r="O9" s="455"/>
      <c r="P9" s="455"/>
      <c r="Q9" s="455"/>
    </row>
    <row r="10" spans="1:17" ht="13.5" customHeight="1" x14ac:dyDescent="0.2">
      <c r="A10" s="445"/>
      <c r="B10" s="438" t="str">
        <f>IF(A10&gt;0,IF(ISNA(IF(ISNA(VLOOKUP(A10,Engagés!$A$11:$L$511,6,FALSE)),VLOOKUP(A10,'Enga manuel'!$G$6:$P$355,4,FALSE),VLOOKUP(A10,Engagés!$A$11:$L$511,6,FALSE))),"Dossard inconnu ",IF(ISNA(VLOOKUP(A10,Engagés!$A$11:$L$511,6,FALSE)),VLOOKUP(A10,'Enga manuel'!$G$6:$P$355,4,FALSE),VLOOKUP(A10,Engagés!$A$11:$L$511,6,FALSE)))," ")</f>
        <v xml:space="preserve"> </v>
      </c>
      <c r="C10" s="445" t="str">
        <f>IF(A10&gt;0,IF(ISNA(IF(ISNA(VLOOKUP(A10,Engagés!$A$11:$L$511,7,FALSE)),VLOOKUP(A10,'Enga manuel'!$G$6:$P$355,5,FALSE),VLOOKUP(A10,Engagés!$A$11:$L$511,7,FALSE))),"Dossard inconnu ",IF(ISNA(VLOOKUP(A10,Engagés!$A$11:$L$511,7,FALSE)),VLOOKUP(A10,'Enga manuel'!$G$6:$P$355,5,FALSE),VLOOKUP(A10,Engagés!$A$11:$L$511,7,FALSE)))," ")</f>
        <v xml:space="preserve"> </v>
      </c>
      <c r="D10" s="440" t="str">
        <f>IF(A10&gt;0,IF(ISNA(IF(ISNA(VLOOKUP(A10,Engagés!$A$11:$L$511,8,FALSE)),VLOOKUP(A10,'Enga manuel'!$G$6:$P$355,4,FALSE),VLOOKUP(A10,Engagés!$A$11:$L$511,8,FALSE))),"Dossard inconnu ",IF(ISNA(VLOOKUP(A10,Engagés!$A$11:$L$511,8,FALSE)),VLOOKUP(A10,'Enga manuel'!$G$6:$P$355,4,FALSE),VLOOKUP(A10,Engagés!$A$11:$L$511,8,FALSE)))," ")</f>
        <v xml:space="preserve"> </v>
      </c>
      <c r="E10" s="441" t="str">
        <f>IF(C10&gt;0,IF(ISNA(IF(ISNA(VLOOKUP(C10,Engagés!$A$11:$L$511,6,FALSE)),VLOOKUP(C10,'Enga manuel'!$G$6:$P$355,4,FALSE),VLOOKUP(C10,Engagés!$A$11:$L$511,6,FALSE))),"Dossard inconnu ",IF(ISNA(VLOOKUP(C10,Engagés!$A$11:$L$511,6,FALSE)),VLOOKUP(C10,'Enga manuel'!$G$6:$P$355,4,FALSE),VLOOKUP(C10,Engagés!$A$11:$L$511,6,FALSE)))," ")</f>
        <v xml:space="preserve">Dossard inconnu </v>
      </c>
      <c r="F10" s="441" t="str">
        <f>IF(D10&gt;0,IF(ISNA(IF(ISNA(VLOOKUP(D10,Engagés!$A$11:$L$511,6,FALSE)),VLOOKUP(D10,'Enga manuel'!$G$6:$P$355,4,FALSE),VLOOKUP(D10,Engagés!$A$11:$L$511,6,FALSE))),"Dossard inconnu ",IF(ISNA(VLOOKUP(D10,Engagés!$A$11:$L$511,6,FALSE)),VLOOKUP(D10,'Enga manuel'!$G$6:$P$355,4,FALSE),VLOOKUP(D10,Engagés!$A$11:$L$511,6,FALSE)))," ")</f>
        <v xml:space="preserve">Dossard inconnu </v>
      </c>
      <c r="G10" s="441" t="str">
        <f>IF(E10&gt;0,IF(ISNA(IF(ISNA(VLOOKUP(E10,Engagés!$A$11:$L$511,6,FALSE)),VLOOKUP(E10,'Enga manuel'!$G$6:$P$355,4,FALSE),VLOOKUP(E10,Engagés!$A$11:$L$511,6,FALSE))),"Dossard inconnu ",IF(ISNA(VLOOKUP(E10,Engagés!$A$11:$L$511,6,FALSE)),VLOOKUP(E10,'Enga manuel'!$G$6:$P$355,4,FALSE),VLOOKUP(E10,Engagés!$A$11:$L$511,6,FALSE)))," ")</f>
        <v xml:space="preserve">Dossard inconnu </v>
      </c>
      <c r="H10" s="441" t="str">
        <f>IF(F10&gt;0,IF(ISNA(IF(ISNA(VLOOKUP(F10,Engagés!$A$11:$L$511,6,FALSE)),VLOOKUP(F10,'Enga manuel'!$G$6:$P$355,4,FALSE),VLOOKUP(F10,Engagés!$A$11:$L$511,6,FALSE))),"Dossard inconnu ",IF(ISNA(VLOOKUP(F10,Engagés!$A$11:$L$511,6,FALSE)),VLOOKUP(F10,'Enga manuel'!$G$6:$P$355,4,FALSE),VLOOKUP(F10,Engagés!$A$11:$L$511,6,FALSE)))," ")</f>
        <v xml:space="preserve">Dossard inconnu </v>
      </c>
      <c r="I10" s="441" t="str">
        <f>IF(G10&gt;0,IF(ISNA(IF(ISNA(VLOOKUP(G10,Engagés!$A$11:$L$511,6,FALSE)),VLOOKUP(G10,'Enga manuel'!$G$6:$P$355,4,FALSE),VLOOKUP(G10,Engagés!$A$11:$L$511,6,FALSE))),"Dossard inconnu ",IF(ISNA(VLOOKUP(G10,Engagés!$A$11:$L$511,6,FALSE)),VLOOKUP(G10,'Enga manuel'!$G$6:$P$355,4,FALSE),VLOOKUP(G10,Engagés!$A$11:$L$511,6,FALSE)))," ")</f>
        <v xml:space="preserve">Dossard inconnu </v>
      </c>
      <c r="J10" s="441" t="str">
        <f>IF(H10&gt;0,IF(ISNA(IF(ISNA(VLOOKUP(H10,Engagés!$A$11:$L$511,6,FALSE)),VLOOKUP(H10,'Enga manuel'!$G$6:$P$355,4,FALSE),VLOOKUP(H10,Engagés!$A$11:$L$511,6,FALSE))),"Dossard inconnu ",IF(ISNA(VLOOKUP(H10,Engagés!$A$11:$L$511,6,FALSE)),VLOOKUP(H10,'Enga manuel'!$G$6:$P$355,4,FALSE),VLOOKUP(H10,Engagés!$A$11:$L$511,6,FALSE)))," ")</f>
        <v xml:space="preserve">Dossard inconnu </v>
      </c>
      <c r="K10" s="441" t="str">
        <f>IF(I10&gt;0,IF(ISNA(IF(ISNA(VLOOKUP(I10,Engagés!$A$11:$L$511,6,FALSE)),VLOOKUP(I10,'Enga manuel'!$G$6:$P$355,4,FALSE),VLOOKUP(I10,Engagés!$A$11:$L$511,6,FALSE))),"Dossard inconnu ",IF(ISNA(VLOOKUP(I10,Engagés!$A$11:$L$511,6,FALSE)),VLOOKUP(I10,'Enga manuel'!$G$6:$P$355,4,FALSE),VLOOKUP(I10,Engagés!$A$11:$L$511,6,FALSE)))," ")</f>
        <v xml:space="preserve">Dossard inconnu </v>
      </c>
      <c r="L10" s="441" t="str">
        <f>IF(J10&gt;0,IF(ISNA(IF(ISNA(VLOOKUP(J10,Engagés!$A$11:$L$511,6,FALSE)),VLOOKUP(J10,'Enga manuel'!$G$6:$P$355,4,FALSE),VLOOKUP(J10,Engagés!$A$11:$L$511,6,FALSE))),"Dossard inconnu ",IF(ISNA(VLOOKUP(J10,Engagés!$A$11:$L$511,6,FALSE)),VLOOKUP(J10,'Enga manuel'!$G$6:$P$355,4,FALSE),VLOOKUP(J10,Engagés!$A$11:$L$511,6,FALSE)))," ")</f>
        <v xml:space="preserve">Dossard inconnu </v>
      </c>
      <c r="M10" s="438" t="str">
        <f>IF(K10&gt;0,IF(ISNA(IF(ISNA(VLOOKUP(K10,Engagés!$A$11:$L$511,6,FALSE)),VLOOKUP(K10,'Enga manuel'!$G$6:$P$355,4,FALSE),VLOOKUP(K10,Engagés!$A$11:$L$511,6,FALSE))),"Dossard inconnu ",IF(ISNA(VLOOKUP(K10,Engagés!$A$11:$L$511,6,FALSE)),VLOOKUP(K10,'Enga manuel'!$G$6:$P$355,4,FALSE),VLOOKUP(K10,Engagés!$A$11:$L$511,6,FALSE)))," ")</f>
        <v xml:space="preserve">Dossard inconnu </v>
      </c>
      <c r="N10" s="454"/>
      <c r="O10" s="454"/>
      <c r="P10" s="454"/>
      <c r="Q10" s="454"/>
    </row>
    <row r="11" spans="1:17" ht="13.5" customHeight="1" x14ac:dyDescent="0.2">
      <c r="A11" s="446"/>
      <c r="B11" s="439" t="e">
        <f>IF(#REF!&gt;0,IF(ISNA(IF(ISNA(VLOOKUP(#REF!,Engagés!$A$11:$L$511,6,FALSE)),VLOOKUP(#REF!,'Enga manuel'!$G$6:$P$355,4,FALSE),VLOOKUP(#REF!,Engagés!$A$11:$L$511,6,FALSE))),"Dossard inconnu ",IF(ISNA(VLOOKUP(#REF!,Engagés!$A$11:$L$511,6,FALSE)),VLOOKUP(#REF!,'Enga manuel'!$G$6:$P$355,4,FALSE),VLOOKUP(#REF!,Engagés!$A$11:$L$511,6,FALSE)))," ")</f>
        <v>#REF!</v>
      </c>
      <c r="C11" s="446"/>
      <c r="D11" s="442" t="str">
        <f>IF(A10&gt;0,IF(ISNA(IF(ISNA(VLOOKUP(A10,Engagés!$A$11:$L$511,5,FALSE)),VLOOKUP(A10,'Enga manuel'!$G$6:$P$355,4,FALSE),VLOOKUP(A10,Engagés!$A$11:$L$511,5,FALSE))),"Dossard inconnu ",IF(ISNA(VLOOKUP(A10,Engagés!$A$11:$L$511,5,FALSE)),VLOOKUP(A10,'Enga manuel'!$G$6:$P$355,4,FALSE),VLOOKUP(A10,Engagés!$A$11:$L$511,5,FALSE)))," ")</f>
        <v xml:space="preserve"> </v>
      </c>
      <c r="E11" s="443" t="str">
        <f>IF(C11&gt;0,IF(ISNA(IF(ISNA(VLOOKUP(C11,Engagés!$A$11:$L$511,6,FALSE)),VLOOKUP(C11,'Enga manuel'!$G$6:$P$355,4,FALSE),VLOOKUP(C11,Engagés!$A$11:$L$511,6,FALSE))),"Dossard inconnu ",IF(ISNA(VLOOKUP(C11,Engagés!$A$11:$L$511,6,FALSE)),VLOOKUP(C11,'Enga manuel'!$G$6:$P$355,4,FALSE),VLOOKUP(C11,Engagés!$A$11:$L$511,6,FALSE)))," ")</f>
        <v xml:space="preserve"> </v>
      </c>
      <c r="F11" s="443" t="str">
        <f>IF(D11&gt;0,IF(ISNA(IF(ISNA(VLOOKUP(D11,Engagés!$A$11:$L$511,6,FALSE)),VLOOKUP(D11,'Enga manuel'!$G$6:$P$355,4,FALSE),VLOOKUP(D11,Engagés!$A$11:$L$511,6,FALSE))),"Dossard inconnu ",IF(ISNA(VLOOKUP(D11,Engagés!$A$11:$L$511,6,FALSE)),VLOOKUP(D11,'Enga manuel'!$G$6:$P$355,4,FALSE),VLOOKUP(D11,Engagés!$A$11:$L$511,6,FALSE)))," ")</f>
        <v xml:space="preserve">Dossard inconnu </v>
      </c>
      <c r="G11" s="443" t="str">
        <f>IF(E11&gt;0,IF(ISNA(IF(ISNA(VLOOKUP(E11,Engagés!$A$11:$L$511,6,FALSE)),VLOOKUP(E11,'Enga manuel'!$G$6:$P$355,4,FALSE),VLOOKUP(E11,Engagés!$A$11:$L$511,6,FALSE))),"Dossard inconnu ",IF(ISNA(VLOOKUP(E11,Engagés!$A$11:$L$511,6,FALSE)),VLOOKUP(E11,'Enga manuel'!$G$6:$P$355,4,FALSE),VLOOKUP(E11,Engagés!$A$11:$L$511,6,FALSE)))," ")</f>
        <v xml:space="preserve">Dossard inconnu </v>
      </c>
      <c r="H11" s="443" t="str">
        <f>IF(F11&gt;0,IF(ISNA(IF(ISNA(VLOOKUP(F11,Engagés!$A$11:$L$511,6,FALSE)),VLOOKUP(F11,'Enga manuel'!$G$6:$P$355,4,FALSE),VLOOKUP(F11,Engagés!$A$11:$L$511,6,FALSE))),"Dossard inconnu ",IF(ISNA(VLOOKUP(F11,Engagés!$A$11:$L$511,6,FALSE)),VLOOKUP(F11,'Enga manuel'!$G$6:$P$355,4,FALSE),VLOOKUP(F11,Engagés!$A$11:$L$511,6,FALSE)))," ")</f>
        <v xml:space="preserve">Dossard inconnu </v>
      </c>
      <c r="I11" s="443" t="str">
        <f>IF(G11&gt;0,IF(ISNA(IF(ISNA(VLOOKUP(G11,Engagés!$A$11:$L$511,6,FALSE)),VLOOKUP(G11,'Enga manuel'!$G$6:$P$355,4,FALSE),VLOOKUP(G11,Engagés!$A$11:$L$511,6,FALSE))),"Dossard inconnu ",IF(ISNA(VLOOKUP(G11,Engagés!$A$11:$L$511,6,FALSE)),VLOOKUP(G11,'Enga manuel'!$G$6:$P$355,4,FALSE),VLOOKUP(G11,Engagés!$A$11:$L$511,6,FALSE)))," ")</f>
        <v xml:space="preserve">Dossard inconnu </v>
      </c>
      <c r="J11" s="443" t="str">
        <f>IF(H11&gt;0,IF(ISNA(IF(ISNA(VLOOKUP(H11,Engagés!$A$11:$L$511,6,FALSE)),VLOOKUP(H11,'Enga manuel'!$G$6:$P$355,4,FALSE),VLOOKUP(H11,Engagés!$A$11:$L$511,6,FALSE))),"Dossard inconnu ",IF(ISNA(VLOOKUP(H11,Engagés!$A$11:$L$511,6,FALSE)),VLOOKUP(H11,'Enga manuel'!$G$6:$P$355,4,FALSE),VLOOKUP(H11,Engagés!$A$11:$L$511,6,FALSE)))," ")</f>
        <v xml:space="preserve">Dossard inconnu </v>
      </c>
      <c r="K11" s="443" t="str">
        <f>IF(I11&gt;0,IF(ISNA(IF(ISNA(VLOOKUP(I11,Engagés!$A$11:$L$511,6,FALSE)),VLOOKUP(I11,'Enga manuel'!$G$6:$P$355,4,FALSE),VLOOKUP(I11,Engagés!$A$11:$L$511,6,FALSE))),"Dossard inconnu ",IF(ISNA(VLOOKUP(I11,Engagés!$A$11:$L$511,6,FALSE)),VLOOKUP(I11,'Enga manuel'!$G$6:$P$355,4,FALSE),VLOOKUP(I11,Engagés!$A$11:$L$511,6,FALSE)))," ")</f>
        <v xml:space="preserve">Dossard inconnu </v>
      </c>
      <c r="L11" s="443" t="str">
        <f>IF(J11&gt;0,IF(ISNA(IF(ISNA(VLOOKUP(J11,Engagés!$A$11:$L$511,6,FALSE)),VLOOKUP(J11,'Enga manuel'!$G$6:$P$355,4,FALSE),VLOOKUP(J11,Engagés!$A$11:$L$511,6,FALSE))),"Dossard inconnu ",IF(ISNA(VLOOKUP(J11,Engagés!$A$11:$L$511,6,FALSE)),VLOOKUP(J11,'Enga manuel'!$G$6:$P$355,4,FALSE),VLOOKUP(J11,Engagés!$A$11:$L$511,6,FALSE)))," ")</f>
        <v xml:space="preserve">Dossard inconnu </v>
      </c>
      <c r="M11" s="439" t="str">
        <f>IF(K11&gt;0,IF(ISNA(IF(ISNA(VLOOKUP(K11,Engagés!$A$11:$L$511,6,FALSE)),VLOOKUP(K11,'Enga manuel'!$G$6:$P$355,4,FALSE),VLOOKUP(K11,Engagés!$A$11:$L$511,6,FALSE))),"Dossard inconnu ",IF(ISNA(VLOOKUP(K11,Engagés!$A$11:$L$511,6,FALSE)),VLOOKUP(K11,'Enga manuel'!$G$6:$P$355,4,FALSE),VLOOKUP(K11,Engagés!$A$11:$L$511,6,FALSE)))," ")</f>
        <v xml:space="preserve">Dossard inconnu </v>
      </c>
      <c r="N11" s="455"/>
      <c r="O11" s="455"/>
      <c r="P11" s="455"/>
      <c r="Q11" s="455"/>
    </row>
    <row r="12" spans="1:17" ht="13.5" customHeight="1" x14ac:dyDescent="0.2">
      <c r="A12" s="445"/>
      <c r="B12" s="438" t="str">
        <f>IF(A12&gt;0,IF(ISNA(IF(ISNA(VLOOKUP(A12,Engagés!$A$11:$L$511,6,FALSE)),VLOOKUP(A12,'Enga manuel'!$G$6:$P$355,4,FALSE),VLOOKUP(A12,Engagés!$A$11:$L$511,6,FALSE))),"Dossard inconnu ",IF(ISNA(VLOOKUP(A12,Engagés!$A$11:$L$511,6,FALSE)),VLOOKUP(A12,'Enga manuel'!$G$6:$P$355,4,FALSE),VLOOKUP(A12,Engagés!$A$11:$L$511,6,FALSE)))," ")</f>
        <v xml:space="preserve"> </v>
      </c>
      <c r="C12" s="445" t="str">
        <f>IF(A12&gt;0,IF(ISNA(IF(ISNA(VLOOKUP(A12,Engagés!$A$11:$L$511,7,FALSE)),VLOOKUP(A12,'Enga manuel'!$G$6:$P$355,5,FALSE),VLOOKUP(A12,Engagés!$A$11:$L$511,7,FALSE))),"Dossard inconnu ",IF(ISNA(VLOOKUP(A12,Engagés!$A$11:$L$511,7,FALSE)),VLOOKUP(A12,'Enga manuel'!$G$6:$P$355,5,FALSE),VLOOKUP(A12,Engagés!$A$11:$L$511,7,FALSE)))," ")</f>
        <v xml:space="preserve"> </v>
      </c>
      <c r="D12" s="440" t="str">
        <f>IF(A12&gt;0,IF(ISNA(IF(ISNA(VLOOKUP(A12,Engagés!$A$11:$L$511,8,FALSE)),VLOOKUP(A12,'Enga manuel'!$G$6:$P$355,4,FALSE),VLOOKUP(A12,Engagés!$A$11:$L$511,8,FALSE))),"Dossard inconnu ",IF(ISNA(VLOOKUP(A12,Engagés!$A$11:$L$511,8,FALSE)),VLOOKUP(A12,'Enga manuel'!$G$6:$P$355,4,FALSE),VLOOKUP(A12,Engagés!$A$11:$L$511,8,FALSE)))," ")</f>
        <v xml:space="preserve"> </v>
      </c>
      <c r="E12" s="441" t="str">
        <f>IF(C12&gt;0,IF(ISNA(IF(ISNA(VLOOKUP(C12,Engagés!$A$11:$L$511,6,FALSE)),VLOOKUP(C12,'Enga manuel'!$G$6:$P$355,4,FALSE),VLOOKUP(C12,Engagés!$A$11:$L$511,6,FALSE))),"Dossard inconnu ",IF(ISNA(VLOOKUP(C12,Engagés!$A$11:$L$511,6,FALSE)),VLOOKUP(C12,'Enga manuel'!$G$6:$P$355,4,FALSE),VLOOKUP(C12,Engagés!$A$11:$L$511,6,FALSE)))," ")</f>
        <v xml:space="preserve">Dossard inconnu </v>
      </c>
      <c r="F12" s="441" t="str">
        <f>IF(D12&gt;0,IF(ISNA(IF(ISNA(VLOOKUP(D12,Engagés!$A$11:$L$511,6,FALSE)),VLOOKUP(D12,'Enga manuel'!$G$6:$P$355,4,FALSE),VLOOKUP(D12,Engagés!$A$11:$L$511,6,FALSE))),"Dossard inconnu ",IF(ISNA(VLOOKUP(D12,Engagés!$A$11:$L$511,6,FALSE)),VLOOKUP(D12,'Enga manuel'!$G$6:$P$355,4,FALSE),VLOOKUP(D12,Engagés!$A$11:$L$511,6,FALSE)))," ")</f>
        <v xml:space="preserve">Dossard inconnu </v>
      </c>
      <c r="G12" s="441" t="str">
        <f>IF(E12&gt;0,IF(ISNA(IF(ISNA(VLOOKUP(E12,Engagés!$A$11:$L$511,6,FALSE)),VLOOKUP(E12,'Enga manuel'!$G$6:$P$355,4,FALSE),VLOOKUP(E12,Engagés!$A$11:$L$511,6,FALSE))),"Dossard inconnu ",IF(ISNA(VLOOKUP(E12,Engagés!$A$11:$L$511,6,FALSE)),VLOOKUP(E12,'Enga manuel'!$G$6:$P$355,4,FALSE),VLOOKUP(E12,Engagés!$A$11:$L$511,6,FALSE)))," ")</f>
        <v xml:space="preserve">Dossard inconnu </v>
      </c>
      <c r="H12" s="441" t="str">
        <f>IF(F12&gt;0,IF(ISNA(IF(ISNA(VLOOKUP(F12,Engagés!$A$11:$L$511,6,FALSE)),VLOOKUP(F12,'Enga manuel'!$G$6:$P$355,4,FALSE),VLOOKUP(F12,Engagés!$A$11:$L$511,6,FALSE))),"Dossard inconnu ",IF(ISNA(VLOOKUP(F12,Engagés!$A$11:$L$511,6,FALSE)),VLOOKUP(F12,'Enga manuel'!$G$6:$P$355,4,FALSE),VLOOKUP(F12,Engagés!$A$11:$L$511,6,FALSE)))," ")</f>
        <v xml:space="preserve">Dossard inconnu </v>
      </c>
      <c r="I12" s="441" t="str">
        <f>IF(G12&gt;0,IF(ISNA(IF(ISNA(VLOOKUP(G12,Engagés!$A$11:$L$511,6,FALSE)),VLOOKUP(G12,'Enga manuel'!$G$6:$P$355,4,FALSE),VLOOKUP(G12,Engagés!$A$11:$L$511,6,FALSE))),"Dossard inconnu ",IF(ISNA(VLOOKUP(G12,Engagés!$A$11:$L$511,6,FALSE)),VLOOKUP(G12,'Enga manuel'!$G$6:$P$355,4,FALSE),VLOOKUP(G12,Engagés!$A$11:$L$511,6,FALSE)))," ")</f>
        <v xml:space="preserve">Dossard inconnu </v>
      </c>
      <c r="J12" s="441" t="str">
        <f>IF(H12&gt;0,IF(ISNA(IF(ISNA(VLOOKUP(H12,Engagés!$A$11:$L$511,6,FALSE)),VLOOKUP(H12,'Enga manuel'!$G$6:$P$355,4,FALSE),VLOOKUP(H12,Engagés!$A$11:$L$511,6,FALSE))),"Dossard inconnu ",IF(ISNA(VLOOKUP(H12,Engagés!$A$11:$L$511,6,FALSE)),VLOOKUP(H12,'Enga manuel'!$G$6:$P$355,4,FALSE),VLOOKUP(H12,Engagés!$A$11:$L$511,6,FALSE)))," ")</f>
        <v xml:space="preserve">Dossard inconnu </v>
      </c>
      <c r="K12" s="441" t="str">
        <f>IF(I12&gt;0,IF(ISNA(IF(ISNA(VLOOKUP(I12,Engagés!$A$11:$L$511,6,FALSE)),VLOOKUP(I12,'Enga manuel'!$G$6:$P$355,4,FALSE),VLOOKUP(I12,Engagés!$A$11:$L$511,6,FALSE))),"Dossard inconnu ",IF(ISNA(VLOOKUP(I12,Engagés!$A$11:$L$511,6,FALSE)),VLOOKUP(I12,'Enga manuel'!$G$6:$P$355,4,FALSE),VLOOKUP(I12,Engagés!$A$11:$L$511,6,FALSE)))," ")</f>
        <v xml:space="preserve">Dossard inconnu </v>
      </c>
      <c r="L12" s="441" t="str">
        <f>IF(J12&gt;0,IF(ISNA(IF(ISNA(VLOOKUP(J12,Engagés!$A$11:$L$511,6,FALSE)),VLOOKUP(J12,'Enga manuel'!$G$6:$P$355,4,FALSE),VLOOKUP(J12,Engagés!$A$11:$L$511,6,FALSE))),"Dossard inconnu ",IF(ISNA(VLOOKUP(J12,Engagés!$A$11:$L$511,6,FALSE)),VLOOKUP(J12,'Enga manuel'!$G$6:$P$355,4,FALSE),VLOOKUP(J12,Engagés!$A$11:$L$511,6,FALSE)))," ")</f>
        <v xml:space="preserve">Dossard inconnu </v>
      </c>
      <c r="M12" s="438" t="str">
        <f>IF(K12&gt;0,IF(ISNA(IF(ISNA(VLOOKUP(K12,Engagés!$A$11:$L$511,6,FALSE)),VLOOKUP(K12,'Enga manuel'!$G$6:$P$355,4,FALSE),VLOOKUP(K12,Engagés!$A$11:$L$511,6,FALSE))),"Dossard inconnu ",IF(ISNA(VLOOKUP(K12,Engagés!$A$11:$L$511,6,FALSE)),VLOOKUP(K12,'Enga manuel'!$G$6:$P$355,4,FALSE),VLOOKUP(K12,Engagés!$A$11:$L$511,6,FALSE)))," ")</f>
        <v xml:space="preserve">Dossard inconnu </v>
      </c>
      <c r="N12" s="454"/>
      <c r="O12" s="454"/>
      <c r="P12" s="454"/>
      <c r="Q12" s="454"/>
    </row>
    <row r="13" spans="1:17" ht="13.5" customHeight="1" x14ac:dyDescent="0.2">
      <c r="A13" s="446"/>
      <c r="B13" s="439" t="e">
        <f>IF(#REF!&gt;0,IF(ISNA(IF(ISNA(VLOOKUP(#REF!,Engagés!$A$11:$L$511,6,FALSE)),VLOOKUP(#REF!,'Enga manuel'!$G$6:$P$355,4,FALSE),VLOOKUP(#REF!,Engagés!$A$11:$L$511,6,FALSE))),"Dossard inconnu ",IF(ISNA(VLOOKUP(#REF!,Engagés!$A$11:$L$511,6,FALSE)),VLOOKUP(#REF!,'Enga manuel'!$G$6:$P$355,4,FALSE),VLOOKUP(#REF!,Engagés!$A$11:$L$511,6,FALSE)))," ")</f>
        <v>#REF!</v>
      </c>
      <c r="C13" s="446"/>
      <c r="D13" s="442" t="str">
        <f>IF(A12&gt;0,IF(ISNA(IF(ISNA(VLOOKUP(A12,Engagés!$A$11:$L$511,5,FALSE)),VLOOKUP(A12,'Enga manuel'!$G$6:$P$355,4,FALSE),VLOOKUP(A12,Engagés!$A$11:$L$511,5,FALSE))),"Dossard inconnu ",IF(ISNA(VLOOKUP(A12,Engagés!$A$11:$L$511,5,FALSE)),VLOOKUP(A12,'Enga manuel'!$G$6:$P$355,4,FALSE),VLOOKUP(A12,Engagés!$A$11:$L$511,5,FALSE)))," ")</f>
        <v xml:space="preserve"> </v>
      </c>
      <c r="E13" s="443" t="str">
        <f>IF(C13&gt;0,IF(ISNA(IF(ISNA(VLOOKUP(C13,Engagés!$A$11:$L$511,6,FALSE)),VLOOKUP(C13,'Enga manuel'!$G$6:$P$355,4,FALSE),VLOOKUP(C13,Engagés!$A$11:$L$511,6,FALSE))),"Dossard inconnu ",IF(ISNA(VLOOKUP(C13,Engagés!$A$11:$L$511,6,FALSE)),VLOOKUP(C13,'Enga manuel'!$G$6:$P$355,4,FALSE),VLOOKUP(C13,Engagés!$A$11:$L$511,6,FALSE)))," ")</f>
        <v xml:space="preserve"> </v>
      </c>
      <c r="F13" s="443" t="str">
        <f>IF(D13&gt;0,IF(ISNA(IF(ISNA(VLOOKUP(D13,Engagés!$A$11:$L$511,6,FALSE)),VLOOKUP(D13,'Enga manuel'!$G$6:$P$355,4,FALSE),VLOOKUP(D13,Engagés!$A$11:$L$511,6,FALSE))),"Dossard inconnu ",IF(ISNA(VLOOKUP(D13,Engagés!$A$11:$L$511,6,FALSE)),VLOOKUP(D13,'Enga manuel'!$G$6:$P$355,4,FALSE),VLOOKUP(D13,Engagés!$A$11:$L$511,6,FALSE)))," ")</f>
        <v xml:space="preserve">Dossard inconnu </v>
      </c>
      <c r="G13" s="443" t="str">
        <f>IF(E13&gt;0,IF(ISNA(IF(ISNA(VLOOKUP(E13,Engagés!$A$11:$L$511,6,FALSE)),VLOOKUP(E13,'Enga manuel'!$G$6:$P$355,4,FALSE),VLOOKUP(E13,Engagés!$A$11:$L$511,6,FALSE))),"Dossard inconnu ",IF(ISNA(VLOOKUP(E13,Engagés!$A$11:$L$511,6,FALSE)),VLOOKUP(E13,'Enga manuel'!$G$6:$P$355,4,FALSE),VLOOKUP(E13,Engagés!$A$11:$L$511,6,FALSE)))," ")</f>
        <v xml:space="preserve">Dossard inconnu </v>
      </c>
      <c r="H13" s="443" t="str">
        <f>IF(F13&gt;0,IF(ISNA(IF(ISNA(VLOOKUP(F13,Engagés!$A$11:$L$511,6,FALSE)),VLOOKUP(F13,'Enga manuel'!$G$6:$P$355,4,FALSE),VLOOKUP(F13,Engagés!$A$11:$L$511,6,FALSE))),"Dossard inconnu ",IF(ISNA(VLOOKUP(F13,Engagés!$A$11:$L$511,6,FALSE)),VLOOKUP(F13,'Enga manuel'!$G$6:$P$355,4,FALSE),VLOOKUP(F13,Engagés!$A$11:$L$511,6,FALSE)))," ")</f>
        <v xml:space="preserve">Dossard inconnu </v>
      </c>
      <c r="I13" s="443" t="str">
        <f>IF(G13&gt;0,IF(ISNA(IF(ISNA(VLOOKUP(G13,Engagés!$A$11:$L$511,6,FALSE)),VLOOKUP(G13,'Enga manuel'!$G$6:$P$355,4,FALSE),VLOOKUP(G13,Engagés!$A$11:$L$511,6,FALSE))),"Dossard inconnu ",IF(ISNA(VLOOKUP(G13,Engagés!$A$11:$L$511,6,FALSE)),VLOOKUP(G13,'Enga manuel'!$G$6:$P$355,4,FALSE),VLOOKUP(G13,Engagés!$A$11:$L$511,6,FALSE)))," ")</f>
        <v xml:space="preserve">Dossard inconnu </v>
      </c>
      <c r="J13" s="443" t="str">
        <f>IF(H13&gt;0,IF(ISNA(IF(ISNA(VLOOKUP(H13,Engagés!$A$11:$L$511,6,FALSE)),VLOOKUP(H13,'Enga manuel'!$G$6:$P$355,4,FALSE),VLOOKUP(H13,Engagés!$A$11:$L$511,6,FALSE))),"Dossard inconnu ",IF(ISNA(VLOOKUP(H13,Engagés!$A$11:$L$511,6,FALSE)),VLOOKUP(H13,'Enga manuel'!$G$6:$P$355,4,FALSE),VLOOKUP(H13,Engagés!$A$11:$L$511,6,FALSE)))," ")</f>
        <v xml:space="preserve">Dossard inconnu </v>
      </c>
      <c r="K13" s="443" t="str">
        <f>IF(I13&gt;0,IF(ISNA(IF(ISNA(VLOOKUP(I13,Engagés!$A$11:$L$511,6,FALSE)),VLOOKUP(I13,'Enga manuel'!$G$6:$P$355,4,FALSE),VLOOKUP(I13,Engagés!$A$11:$L$511,6,FALSE))),"Dossard inconnu ",IF(ISNA(VLOOKUP(I13,Engagés!$A$11:$L$511,6,FALSE)),VLOOKUP(I13,'Enga manuel'!$G$6:$P$355,4,FALSE),VLOOKUP(I13,Engagés!$A$11:$L$511,6,FALSE)))," ")</f>
        <v xml:space="preserve">Dossard inconnu </v>
      </c>
      <c r="L13" s="443" t="str">
        <f>IF(J13&gt;0,IF(ISNA(IF(ISNA(VLOOKUP(J13,Engagés!$A$11:$L$511,6,FALSE)),VLOOKUP(J13,'Enga manuel'!$G$6:$P$355,4,FALSE),VLOOKUP(J13,Engagés!$A$11:$L$511,6,FALSE))),"Dossard inconnu ",IF(ISNA(VLOOKUP(J13,Engagés!$A$11:$L$511,6,FALSE)),VLOOKUP(J13,'Enga manuel'!$G$6:$P$355,4,FALSE),VLOOKUP(J13,Engagés!$A$11:$L$511,6,FALSE)))," ")</f>
        <v xml:space="preserve">Dossard inconnu </v>
      </c>
      <c r="M13" s="439" t="str">
        <f>IF(K13&gt;0,IF(ISNA(IF(ISNA(VLOOKUP(K13,Engagés!$A$11:$L$511,6,FALSE)),VLOOKUP(K13,'Enga manuel'!$G$6:$P$355,4,FALSE),VLOOKUP(K13,Engagés!$A$11:$L$511,6,FALSE))),"Dossard inconnu ",IF(ISNA(VLOOKUP(K13,Engagés!$A$11:$L$511,6,FALSE)),VLOOKUP(K13,'Enga manuel'!$G$6:$P$355,4,FALSE),VLOOKUP(K13,Engagés!$A$11:$L$511,6,FALSE)))," ")</f>
        <v xml:space="preserve">Dossard inconnu </v>
      </c>
      <c r="N13" s="455"/>
      <c r="O13" s="455"/>
      <c r="P13" s="455"/>
      <c r="Q13" s="455"/>
    </row>
    <row r="14" spans="1:17" ht="13.5" customHeight="1" x14ac:dyDescent="0.2">
      <c r="A14" s="445"/>
      <c r="B14" s="438" t="str">
        <f>IF(A14&gt;0,IF(ISNA(IF(ISNA(VLOOKUP(A14,Engagés!$A$11:$L$511,6,FALSE)),VLOOKUP(A14,'Enga manuel'!$G$6:$P$355,4,FALSE),VLOOKUP(A14,Engagés!$A$11:$L$511,6,FALSE))),"Dossard inconnu ",IF(ISNA(VLOOKUP(A14,Engagés!$A$11:$L$511,6,FALSE)),VLOOKUP(A14,'Enga manuel'!$G$6:$P$355,4,FALSE),VLOOKUP(A14,Engagés!$A$11:$L$511,6,FALSE)))," ")</f>
        <v xml:space="preserve"> </v>
      </c>
      <c r="C14" s="445" t="str">
        <f>IF(A14&gt;0,IF(ISNA(IF(ISNA(VLOOKUP(A14,Engagés!$A$11:$L$511,7,FALSE)),VLOOKUP(A14,'Enga manuel'!$G$6:$P$355,5,FALSE),VLOOKUP(A14,Engagés!$A$11:$L$511,7,FALSE))),"Dossard inconnu ",IF(ISNA(VLOOKUP(A14,Engagés!$A$11:$L$511,7,FALSE)),VLOOKUP(A14,'Enga manuel'!$G$6:$P$355,5,FALSE),VLOOKUP(A14,Engagés!$A$11:$L$511,7,FALSE)))," ")</f>
        <v xml:space="preserve"> </v>
      </c>
      <c r="D14" s="440" t="str">
        <f>IF(A14&gt;0,IF(ISNA(IF(ISNA(VLOOKUP(A14,Engagés!$A$11:$L$511,8,FALSE)),VLOOKUP(A14,'Enga manuel'!$G$6:$P$355,4,FALSE),VLOOKUP(A14,Engagés!$A$11:$L$511,8,FALSE))),"Dossard inconnu ",IF(ISNA(VLOOKUP(A14,Engagés!$A$11:$L$511,8,FALSE)),VLOOKUP(A14,'Enga manuel'!$G$6:$P$355,4,FALSE),VLOOKUP(A14,Engagés!$A$11:$L$511,8,FALSE)))," ")</f>
        <v xml:space="preserve"> </v>
      </c>
      <c r="E14" s="441" t="str">
        <f>IF(C14&gt;0,IF(ISNA(IF(ISNA(VLOOKUP(C14,Engagés!$A$11:$L$511,6,FALSE)),VLOOKUP(C14,'Enga manuel'!$G$6:$P$355,4,FALSE),VLOOKUP(C14,Engagés!$A$11:$L$511,6,FALSE))),"Dossard inconnu ",IF(ISNA(VLOOKUP(C14,Engagés!$A$11:$L$511,6,FALSE)),VLOOKUP(C14,'Enga manuel'!$G$6:$P$355,4,FALSE),VLOOKUP(C14,Engagés!$A$11:$L$511,6,FALSE)))," ")</f>
        <v xml:space="preserve">Dossard inconnu </v>
      </c>
      <c r="F14" s="441" t="str">
        <f>IF(D14&gt;0,IF(ISNA(IF(ISNA(VLOOKUP(D14,Engagés!$A$11:$L$511,6,FALSE)),VLOOKUP(D14,'Enga manuel'!$G$6:$P$355,4,FALSE),VLOOKUP(D14,Engagés!$A$11:$L$511,6,FALSE))),"Dossard inconnu ",IF(ISNA(VLOOKUP(D14,Engagés!$A$11:$L$511,6,FALSE)),VLOOKUP(D14,'Enga manuel'!$G$6:$P$355,4,FALSE),VLOOKUP(D14,Engagés!$A$11:$L$511,6,FALSE)))," ")</f>
        <v xml:space="preserve">Dossard inconnu </v>
      </c>
      <c r="G14" s="441" t="str">
        <f>IF(E14&gt;0,IF(ISNA(IF(ISNA(VLOOKUP(E14,Engagés!$A$11:$L$511,6,FALSE)),VLOOKUP(E14,'Enga manuel'!$G$6:$P$355,4,FALSE),VLOOKUP(E14,Engagés!$A$11:$L$511,6,FALSE))),"Dossard inconnu ",IF(ISNA(VLOOKUP(E14,Engagés!$A$11:$L$511,6,FALSE)),VLOOKUP(E14,'Enga manuel'!$G$6:$P$355,4,FALSE),VLOOKUP(E14,Engagés!$A$11:$L$511,6,FALSE)))," ")</f>
        <v xml:space="preserve">Dossard inconnu </v>
      </c>
      <c r="H14" s="441" t="str">
        <f>IF(F14&gt;0,IF(ISNA(IF(ISNA(VLOOKUP(F14,Engagés!$A$11:$L$511,6,FALSE)),VLOOKUP(F14,'Enga manuel'!$G$6:$P$355,4,FALSE),VLOOKUP(F14,Engagés!$A$11:$L$511,6,FALSE))),"Dossard inconnu ",IF(ISNA(VLOOKUP(F14,Engagés!$A$11:$L$511,6,FALSE)),VLOOKUP(F14,'Enga manuel'!$G$6:$P$355,4,FALSE),VLOOKUP(F14,Engagés!$A$11:$L$511,6,FALSE)))," ")</f>
        <v xml:space="preserve">Dossard inconnu </v>
      </c>
      <c r="I14" s="441" t="str">
        <f>IF(G14&gt;0,IF(ISNA(IF(ISNA(VLOOKUP(G14,Engagés!$A$11:$L$511,6,FALSE)),VLOOKUP(G14,'Enga manuel'!$G$6:$P$355,4,FALSE),VLOOKUP(G14,Engagés!$A$11:$L$511,6,FALSE))),"Dossard inconnu ",IF(ISNA(VLOOKUP(G14,Engagés!$A$11:$L$511,6,FALSE)),VLOOKUP(G14,'Enga manuel'!$G$6:$P$355,4,FALSE),VLOOKUP(G14,Engagés!$A$11:$L$511,6,FALSE)))," ")</f>
        <v xml:space="preserve">Dossard inconnu </v>
      </c>
      <c r="J14" s="441" t="str">
        <f>IF(H14&gt;0,IF(ISNA(IF(ISNA(VLOOKUP(H14,Engagés!$A$11:$L$511,6,FALSE)),VLOOKUP(H14,'Enga manuel'!$G$6:$P$355,4,FALSE),VLOOKUP(H14,Engagés!$A$11:$L$511,6,FALSE))),"Dossard inconnu ",IF(ISNA(VLOOKUP(H14,Engagés!$A$11:$L$511,6,FALSE)),VLOOKUP(H14,'Enga manuel'!$G$6:$P$355,4,FALSE),VLOOKUP(H14,Engagés!$A$11:$L$511,6,FALSE)))," ")</f>
        <v xml:space="preserve">Dossard inconnu </v>
      </c>
      <c r="K14" s="441" t="str">
        <f>IF(I14&gt;0,IF(ISNA(IF(ISNA(VLOOKUP(I14,Engagés!$A$11:$L$511,6,FALSE)),VLOOKUP(I14,'Enga manuel'!$G$6:$P$355,4,FALSE),VLOOKUP(I14,Engagés!$A$11:$L$511,6,FALSE))),"Dossard inconnu ",IF(ISNA(VLOOKUP(I14,Engagés!$A$11:$L$511,6,FALSE)),VLOOKUP(I14,'Enga manuel'!$G$6:$P$355,4,FALSE),VLOOKUP(I14,Engagés!$A$11:$L$511,6,FALSE)))," ")</f>
        <v xml:space="preserve">Dossard inconnu </v>
      </c>
      <c r="L14" s="441" t="str">
        <f>IF(J14&gt;0,IF(ISNA(IF(ISNA(VLOOKUP(J14,Engagés!$A$11:$L$511,6,FALSE)),VLOOKUP(J14,'Enga manuel'!$G$6:$P$355,4,FALSE),VLOOKUP(J14,Engagés!$A$11:$L$511,6,FALSE))),"Dossard inconnu ",IF(ISNA(VLOOKUP(J14,Engagés!$A$11:$L$511,6,FALSE)),VLOOKUP(J14,'Enga manuel'!$G$6:$P$355,4,FALSE),VLOOKUP(J14,Engagés!$A$11:$L$511,6,FALSE)))," ")</f>
        <v xml:space="preserve">Dossard inconnu </v>
      </c>
      <c r="M14" s="438" t="str">
        <f>IF(K14&gt;0,IF(ISNA(IF(ISNA(VLOOKUP(K14,Engagés!$A$11:$L$511,6,FALSE)),VLOOKUP(K14,'Enga manuel'!$G$6:$P$355,4,FALSE),VLOOKUP(K14,Engagés!$A$11:$L$511,6,FALSE))),"Dossard inconnu ",IF(ISNA(VLOOKUP(K14,Engagés!$A$11:$L$511,6,FALSE)),VLOOKUP(K14,'Enga manuel'!$G$6:$P$355,4,FALSE),VLOOKUP(K14,Engagés!$A$11:$L$511,6,FALSE)))," ")</f>
        <v xml:space="preserve">Dossard inconnu </v>
      </c>
      <c r="N14" s="454"/>
      <c r="O14" s="454"/>
      <c r="P14" s="454"/>
      <c r="Q14" s="454"/>
    </row>
    <row r="15" spans="1:17" ht="13.5" customHeight="1" x14ac:dyDescent="0.2">
      <c r="A15" s="446"/>
      <c r="B15" s="439" t="e">
        <f>IF(#REF!&gt;0,IF(ISNA(IF(ISNA(VLOOKUP(#REF!,Engagés!$A$11:$L$511,6,FALSE)),VLOOKUP(#REF!,'Enga manuel'!$G$6:$P$355,4,FALSE),VLOOKUP(#REF!,Engagés!$A$11:$L$511,6,FALSE))),"Dossard inconnu ",IF(ISNA(VLOOKUP(#REF!,Engagés!$A$11:$L$511,6,FALSE)),VLOOKUP(#REF!,'Enga manuel'!$G$6:$P$355,4,FALSE),VLOOKUP(#REF!,Engagés!$A$11:$L$511,6,FALSE)))," ")</f>
        <v>#REF!</v>
      </c>
      <c r="C15" s="446"/>
      <c r="D15" s="442" t="str">
        <f>IF(A14&gt;0,IF(ISNA(IF(ISNA(VLOOKUP(A14,Engagés!$A$11:$L$511,5,FALSE)),VLOOKUP(A14,'Enga manuel'!$G$6:$P$355,4,FALSE),VLOOKUP(A14,Engagés!$A$11:$L$511,5,FALSE))),"Dossard inconnu ",IF(ISNA(VLOOKUP(A14,Engagés!$A$11:$L$511,5,FALSE)),VLOOKUP(A14,'Enga manuel'!$G$6:$P$355,4,FALSE),VLOOKUP(A14,Engagés!$A$11:$L$511,5,FALSE)))," ")</f>
        <v xml:space="preserve"> </v>
      </c>
      <c r="E15" s="443" t="str">
        <f>IF(C15&gt;0,IF(ISNA(IF(ISNA(VLOOKUP(C15,Engagés!$A$11:$L$511,6,FALSE)),VLOOKUP(C15,'Enga manuel'!$G$6:$P$355,4,FALSE),VLOOKUP(C15,Engagés!$A$11:$L$511,6,FALSE))),"Dossard inconnu ",IF(ISNA(VLOOKUP(C15,Engagés!$A$11:$L$511,6,FALSE)),VLOOKUP(C15,'Enga manuel'!$G$6:$P$355,4,FALSE),VLOOKUP(C15,Engagés!$A$11:$L$511,6,FALSE)))," ")</f>
        <v xml:space="preserve"> </v>
      </c>
      <c r="F15" s="443" t="str">
        <f>IF(D15&gt;0,IF(ISNA(IF(ISNA(VLOOKUP(D15,Engagés!$A$11:$L$511,6,FALSE)),VLOOKUP(D15,'Enga manuel'!$G$6:$P$355,4,FALSE),VLOOKUP(D15,Engagés!$A$11:$L$511,6,FALSE))),"Dossard inconnu ",IF(ISNA(VLOOKUP(D15,Engagés!$A$11:$L$511,6,FALSE)),VLOOKUP(D15,'Enga manuel'!$G$6:$P$355,4,FALSE),VLOOKUP(D15,Engagés!$A$11:$L$511,6,FALSE)))," ")</f>
        <v xml:space="preserve">Dossard inconnu </v>
      </c>
      <c r="G15" s="443" t="str">
        <f>IF(E15&gt;0,IF(ISNA(IF(ISNA(VLOOKUP(E15,Engagés!$A$11:$L$511,6,FALSE)),VLOOKUP(E15,'Enga manuel'!$G$6:$P$355,4,FALSE),VLOOKUP(E15,Engagés!$A$11:$L$511,6,FALSE))),"Dossard inconnu ",IF(ISNA(VLOOKUP(E15,Engagés!$A$11:$L$511,6,FALSE)),VLOOKUP(E15,'Enga manuel'!$G$6:$P$355,4,FALSE),VLOOKUP(E15,Engagés!$A$11:$L$511,6,FALSE)))," ")</f>
        <v xml:space="preserve">Dossard inconnu </v>
      </c>
      <c r="H15" s="443" t="str">
        <f>IF(F15&gt;0,IF(ISNA(IF(ISNA(VLOOKUP(F15,Engagés!$A$11:$L$511,6,FALSE)),VLOOKUP(F15,'Enga manuel'!$G$6:$P$355,4,FALSE),VLOOKUP(F15,Engagés!$A$11:$L$511,6,FALSE))),"Dossard inconnu ",IF(ISNA(VLOOKUP(F15,Engagés!$A$11:$L$511,6,FALSE)),VLOOKUP(F15,'Enga manuel'!$G$6:$P$355,4,FALSE),VLOOKUP(F15,Engagés!$A$11:$L$511,6,FALSE)))," ")</f>
        <v xml:space="preserve">Dossard inconnu </v>
      </c>
      <c r="I15" s="443" t="str">
        <f>IF(G15&gt;0,IF(ISNA(IF(ISNA(VLOOKUP(G15,Engagés!$A$11:$L$511,6,FALSE)),VLOOKUP(G15,'Enga manuel'!$G$6:$P$355,4,FALSE),VLOOKUP(G15,Engagés!$A$11:$L$511,6,FALSE))),"Dossard inconnu ",IF(ISNA(VLOOKUP(G15,Engagés!$A$11:$L$511,6,FALSE)),VLOOKUP(G15,'Enga manuel'!$G$6:$P$355,4,FALSE),VLOOKUP(G15,Engagés!$A$11:$L$511,6,FALSE)))," ")</f>
        <v xml:space="preserve">Dossard inconnu </v>
      </c>
      <c r="J15" s="443" t="str">
        <f>IF(H15&gt;0,IF(ISNA(IF(ISNA(VLOOKUP(H15,Engagés!$A$11:$L$511,6,FALSE)),VLOOKUP(H15,'Enga manuel'!$G$6:$P$355,4,FALSE),VLOOKUP(H15,Engagés!$A$11:$L$511,6,FALSE))),"Dossard inconnu ",IF(ISNA(VLOOKUP(H15,Engagés!$A$11:$L$511,6,FALSE)),VLOOKUP(H15,'Enga manuel'!$G$6:$P$355,4,FALSE),VLOOKUP(H15,Engagés!$A$11:$L$511,6,FALSE)))," ")</f>
        <v xml:space="preserve">Dossard inconnu </v>
      </c>
      <c r="K15" s="443" t="str">
        <f>IF(I15&gt;0,IF(ISNA(IF(ISNA(VLOOKUP(I15,Engagés!$A$11:$L$511,6,FALSE)),VLOOKUP(I15,'Enga manuel'!$G$6:$P$355,4,FALSE),VLOOKUP(I15,Engagés!$A$11:$L$511,6,FALSE))),"Dossard inconnu ",IF(ISNA(VLOOKUP(I15,Engagés!$A$11:$L$511,6,FALSE)),VLOOKUP(I15,'Enga manuel'!$G$6:$P$355,4,FALSE),VLOOKUP(I15,Engagés!$A$11:$L$511,6,FALSE)))," ")</f>
        <v xml:space="preserve">Dossard inconnu </v>
      </c>
      <c r="L15" s="443" t="str">
        <f>IF(J15&gt;0,IF(ISNA(IF(ISNA(VLOOKUP(J15,Engagés!$A$11:$L$511,6,FALSE)),VLOOKUP(J15,'Enga manuel'!$G$6:$P$355,4,FALSE),VLOOKUP(J15,Engagés!$A$11:$L$511,6,FALSE))),"Dossard inconnu ",IF(ISNA(VLOOKUP(J15,Engagés!$A$11:$L$511,6,FALSE)),VLOOKUP(J15,'Enga manuel'!$G$6:$P$355,4,FALSE),VLOOKUP(J15,Engagés!$A$11:$L$511,6,FALSE)))," ")</f>
        <v xml:space="preserve">Dossard inconnu </v>
      </c>
      <c r="M15" s="439" t="str">
        <f>IF(K15&gt;0,IF(ISNA(IF(ISNA(VLOOKUP(K15,Engagés!$A$11:$L$511,6,FALSE)),VLOOKUP(K15,'Enga manuel'!$G$6:$P$355,4,FALSE),VLOOKUP(K15,Engagés!$A$11:$L$511,6,FALSE))),"Dossard inconnu ",IF(ISNA(VLOOKUP(K15,Engagés!$A$11:$L$511,6,FALSE)),VLOOKUP(K15,'Enga manuel'!$G$6:$P$355,4,FALSE),VLOOKUP(K15,Engagés!$A$11:$L$511,6,FALSE)))," ")</f>
        <v xml:space="preserve">Dossard inconnu </v>
      </c>
      <c r="N15" s="455"/>
      <c r="O15" s="455"/>
      <c r="P15" s="455"/>
      <c r="Q15" s="455"/>
    </row>
    <row r="16" spans="1:17" ht="13.5" customHeight="1" x14ac:dyDescent="0.2">
      <c r="A16" s="450" t="s">
        <v>117</v>
      </c>
      <c r="B16" s="450"/>
      <c r="C16" s="450"/>
      <c r="D16" s="450"/>
      <c r="E16" s="450"/>
      <c r="F16" s="450"/>
      <c r="G16" s="450"/>
      <c r="H16" s="450"/>
      <c r="I16" s="450"/>
      <c r="J16" s="450"/>
      <c r="K16" s="450"/>
      <c r="L16" s="450"/>
      <c r="M16" s="185"/>
      <c r="N16" s="451" t="s">
        <v>118</v>
      </c>
      <c r="O16" s="452"/>
      <c r="P16" s="452"/>
      <c r="Q16" s="453"/>
    </row>
    <row r="17" spans="1:17" ht="12" customHeight="1" x14ac:dyDescent="0.2">
      <c r="A17" s="436"/>
      <c r="B17" s="438" t="str">
        <f>IF(A17&gt;0,IF(ISNA(IF(ISNA(VLOOKUP(A17,Engagés!$A$11:$L$511,6,FALSE)),VLOOKUP(A17,'Enga manuel'!$G$6:$P$355,4,FALSE),VLOOKUP(A17,Engagés!$A$11:$L$511,6,FALSE))),"Dossard inconnu ",IF(ISNA(VLOOKUP(A17,Engagés!$A$11:$L$511,6,FALSE)),VLOOKUP(A17,'Enga manuel'!$G$6:$P$355,4,FALSE),VLOOKUP(A17,Engagés!$A$11:$L$511,6,FALSE)))," ")</f>
        <v xml:space="preserve"> </v>
      </c>
      <c r="C17" s="445" t="str">
        <f>IF(A17&gt;0,IF(ISNA(IF(ISNA(VLOOKUP(A17,Engagés!$A$11:$L$511,7,FALSE)),VLOOKUP(A17,'Enga manuel'!$G$6:$P$355,4,FALSE),VLOOKUP(A17,Engagés!$A$11:$L$511,7,FALSE))),"Dossard inconnu ",IF(ISNA(VLOOKUP(A17,Engagés!$A$11:$L$511,7,FALSE)),VLOOKUP(A17,'Enga manuel'!$G$6:$P$355,4,FALSE),VLOOKUP(A17,Engagés!$A$11:$L$511,7,FALSE)))," ")</f>
        <v xml:space="preserve"> </v>
      </c>
      <c r="D17" s="440" t="str">
        <f>IF(A17&gt;0,IF(ISNA(IF(ISNA(VLOOKUP(A17,Engagés!$A$11:$L$511,8,FALSE)),VLOOKUP(A17,'Enga manuel'!$G$6:$P$355,4,FALSE),VLOOKUP(A17,Engagés!$A$11:$L$511,8,FALSE))),"Dossard inconnu ",IF(ISNA(VLOOKUP(A17,Engagés!$A$11:$L$511,8,FALSE)),VLOOKUP(A17,'Enga manuel'!$G$6:$P$355,4,FALSE),VLOOKUP(A17,Engagés!$A$11:$L$511,8,FALSE)))," ")</f>
        <v xml:space="preserve"> </v>
      </c>
      <c r="E17" s="441" t="str">
        <f>IF(C17&gt;0,IF(ISNA(IF(ISNA(VLOOKUP(C17,Engagés!$A$11:$L$511,6,FALSE)),VLOOKUP(C17,'Enga manuel'!$G$6:$P$355,4,FALSE),VLOOKUP(C17,Engagés!$A$11:$L$511,6,FALSE))),"Dossard inconnu ",IF(ISNA(VLOOKUP(C17,Engagés!$A$11:$L$511,6,FALSE)),VLOOKUP(C17,'Enga manuel'!$G$6:$P$355,4,FALSE),VLOOKUP(C17,Engagés!$A$11:$L$511,6,FALSE)))," ")</f>
        <v xml:space="preserve">Dossard inconnu </v>
      </c>
      <c r="F17" s="441" t="str">
        <f>IF(D17&gt;0,IF(ISNA(IF(ISNA(VLOOKUP(D17,Engagés!$A$11:$L$511,6,FALSE)),VLOOKUP(D17,'Enga manuel'!$G$6:$P$355,4,FALSE),VLOOKUP(D17,Engagés!$A$11:$L$511,6,FALSE))),"Dossard inconnu ",IF(ISNA(VLOOKUP(D17,Engagés!$A$11:$L$511,6,FALSE)),VLOOKUP(D17,'Enga manuel'!$G$6:$P$355,4,FALSE),VLOOKUP(D17,Engagés!$A$11:$L$511,6,FALSE)))," ")</f>
        <v xml:space="preserve">Dossard inconnu </v>
      </c>
      <c r="G17" s="441" t="str">
        <f>IF(E17&gt;0,IF(ISNA(IF(ISNA(VLOOKUP(E17,Engagés!$A$11:$L$511,6,FALSE)),VLOOKUP(E17,'Enga manuel'!$G$6:$P$355,4,FALSE),VLOOKUP(E17,Engagés!$A$11:$L$511,6,FALSE))),"Dossard inconnu ",IF(ISNA(VLOOKUP(E17,Engagés!$A$11:$L$511,6,FALSE)),VLOOKUP(E17,'Enga manuel'!$G$6:$P$355,4,FALSE),VLOOKUP(E17,Engagés!$A$11:$L$511,6,FALSE)))," ")</f>
        <v xml:space="preserve">Dossard inconnu </v>
      </c>
      <c r="H17" s="441" t="str">
        <f>IF(F17&gt;0,IF(ISNA(IF(ISNA(VLOOKUP(F17,Engagés!$A$11:$L$511,6,FALSE)),VLOOKUP(F17,'Enga manuel'!$G$6:$P$355,4,FALSE),VLOOKUP(F17,Engagés!$A$11:$L$511,6,FALSE))),"Dossard inconnu ",IF(ISNA(VLOOKUP(F17,Engagés!$A$11:$L$511,6,FALSE)),VLOOKUP(F17,'Enga manuel'!$G$6:$P$355,4,FALSE),VLOOKUP(F17,Engagés!$A$11:$L$511,6,FALSE)))," ")</f>
        <v xml:space="preserve">Dossard inconnu </v>
      </c>
      <c r="I17" s="441" t="str">
        <f>IF(G17&gt;0,IF(ISNA(IF(ISNA(VLOOKUP(G17,Engagés!$A$11:$L$511,6,FALSE)),VLOOKUP(G17,'Enga manuel'!$G$6:$P$355,4,FALSE),VLOOKUP(G17,Engagés!$A$11:$L$511,6,FALSE))),"Dossard inconnu ",IF(ISNA(VLOOKUP(G17,Engagés!$A$11:$L$511,6,FALSE)),VLOOKUP(G17,'Enga manuel'!$G$6:$P$355,4,FALSE),VLOOKUP(G17,Engagés!$A$11:$L$511,6,FALSE)))," ")</f>
        <v xml:space="preserve">Dossard inconnu </v>
      </c>
      <c r="J17" s="441" t="str">
        <f>IF(H17&gt;0,IF(ISNA(IF(ISNA(VLOOKUP(H17,Engagés!$A$11:$L$511,6,FALSE)),VLOOKUP(H17,'Enga manuel'!$G$6:$P$355,4,FALSE),VLOOKUP(H17,Engagés!$A$11:$L$511,6,FALSE))),"Dossard inconnu ",IF(ISNA(VLOOKUP(H17,Engagés!$A$11:$L$511,6,FALSE)),VLOOKUP(H17,'Enga manuel'!$G$6:$P$355,4,FALSE),VLOOKUP(H17,Engagés!$A$11:$L$511,6,FALSE)))," ")</f>
        <v xml:space="preserve">Dossard inconnu </v>
      </c>
      <c r="K17" s="441" t="str">
        <f>IF(I17&gt;0,IF(ISNA(IF(ISNA(VLOOKUP(I17,Engagés!$A$11:$L$511,6,FALSE)),VLOOKUP(I17,'Enga manuel'!$G$6:$P$355,4,FALSE),VLOOKUP(I17,Engagés!$A$11:$L$511,6,FALSE))),"Dossard inconnu ",IF(ISNA(VLOOKUP(I17,Engagés!$A$11:$L$511,6,FALSE)),VLOOKUP(I17,'Enga manuel'!$G$6:$P$355,4,FALSE),VLOOKUP(I17,Engagés!$A$11:$L$511,6,FALSE)))," ")</f>
        <v xml:space="preserve">Dossard inconnu </v>
      </c>
      <c r="L17" s="441" t="str">
        <f>IF(J17&gt;0,IF(ISNA(IF(ISNA(VLOOKUP(J17,Engagés!$A$11:$L$511,6,FALSE)),VLOOKUP(J17,'Enga manuel'!$G$6:$P$355,4,FALSE),VLOOKUP(J17,Engagés!$A$11:$L$511,6,FALSE))),"Dossard inconnu ",IF(ISNA(VLOOKUP(J17,Engagés!$A$11:$L$511,6,FALSE)),VLOOKUP(J17,'Enga manuel'!$G$6:$P$355,4,FALSE),VLOOKUP(J17,Engagés!$A$11:$L$511,6,FALSE)))," ")</f>
        <v xml:space="preserve">Dossard inconnu </v>
      </c>
      <c r="M17" s="438" t="str">
        <f>IF(K17&gt;0,IF(ISNA(IF(ISNA(VLOOKUP(K17,Engagés!$A$11:$L$511,6,FALSE)),VLOOKUP(K17,'Enga manuel'!$G$6:$P$355,4,FALSE),VLOOKUP(K17,Engagés!$A$11:$L$511,6,FALSE))),"Dossard inconnu ",IF(ISNA(VLOOKUP(K17,Engagés!$A$11:$L$511,6,FALSE)),VLOOKUP(K17,'Enga manuel'!$G$6:$P$355,4,FALSE),VLOOKUP(K17,Engagés!$A$11:$L$511,6,FALSE)))," ")</f>
        <v xml:space="preserve">Dossard inconnu </v>
      </c>
      <c r="N17" s="425"/>
      <c r="O17" s="426"/>
      <c r="P17" s="426"/>
      <c r="Q17" s="427"/>
    </row>
    <row r="18" spans="1:17" ht="12" customHeight="1" x14ac:dyDescent="0.2">
      <c r="A18" s="437"/>
      <c r="B18" s="439" t="e">
        <f>IF(#REF!&gt;0,IF(ISNA(IF(ISNA(VLOOKUP(#REF!,Engagés!$A$11:$L$511,6,FALSE)),VLOOKUP(#REF!,'Enga manuel'!$G$6:$P$355,4,FALSE),VLOOKUP(#REF!,Engagés!$A$11:$L$511,6,FALSE))),"Dossard inconnu ",IF(ISNA(VLOOKUP(#REF!,Engagés!$A$11:$L$511,6,FALSE)),VLOOKUP(#REF!,'Enga manuel'!$G$6:$P$355,4,FALSE),VLOOKUP(#REF!,Engagés!$A$11:$L$511,6,FALSE)))," ")</f>
        <v>#REF!</v>
      </c>
      <c r="C18" s="446"/>
      <c r="D18" s="431" t="str">
        <f>IF(A17&gt;0,IF(ISNA(IF(ISNA(VLOOKUP(A17,Engagés!$A$11:$L$511,5,FALSE)),VLOOKUP(A17,'Enga manuel'!$G$6:$P$355,4,FALSE),VLOOKUP(A17,Engagés!$A$11:$L$511,5,FALSE))),"Dossard inconnu ",IF(ISNA(VLOOKUP(A17,Engagés!$A$11:$L$511,5,FALSE)),VLOOKUP(A17,'Enga manuel'!$G$6:$P$355,4,FALSE),VLOOKUP(A17,Engagés!$A$11:$L$511,5,FALSE)))," ")</f>
        <v xml:space="preserve"> </v>
      </c>
      <c r="E18" s="432" t="str">
        <f>IF(C18&gt;0,IF(ISNA(IF(ISNA(VLOOKUP(C18,Engagés!$A$11:$L$511,6,FALSE)),VLOOKUP(C18,'Enga manuel'!$G$6:$P$355,4,FALSE),VLOOKUP(C18,Engagés!$A$11:$L$511,6,FALSE))),"Dossard inconnu ",IF(ISNA(VLOOKUP(C18,Engagés!$A$11:$L$511,6,FALSE)),VLOOKUP(C18,'Enga manuel'!$G$6:$P$355,4,FALSE),VLOOKUP(C18,Engagés!$A$11:$L$511,6,FALSE)))," ")</f>
        <v xml:space="preserve"> </v>
      </c>
      <c r="F18" s="432" t="str">
        <f>IF(D18&gt;0,IF(ISNA(IF(ISNA(VLOOKUP(D18,Engagés!$A$11:$L$511,6,FALSE)),VLOOKUP(D18,'Enga manuel'!$G$6:$P$355,4,FALSE),VLOOKUP(D18,Engagés!$A$11:$L$511,6,FALSE))),"Dossard inconnu ",IF(ISNA(VLOOKUP(D18,Engagés!$A$11:$L$511,6,FALSE)),VLOOKUP(D18,'Enga manuel'!$G$6:$P$355,4,FALSE),VLOOKUP(D18,Engagés!$A$11:$L$511,6,FALSE)))," ")</f>
        <v xml:space="preserve">Dossard inconnu </v>
      </c>
      <c r="G18" s="432" t="str">
        <f>IF(E18&gt;0,IF(ISNA(IF(ISNA(VLOOKUP(E18,Engagés!$A$11:$L$511,6,FALSE)),VLOOKUP(E18,'Enga manuel'!$G$6:$P$355,4,FALSE),VLOOKUP(E18,Engagés!$A$11:$L$511,6,FALSE))),"Dossard inconnu ",IF(ISNA(VLOOKUP(E18,Engagés!$A$11:$L$511,6,FALSE)),VLOOKUP(E18,'Enga manuel'!$G$6:$P$355,4,FALSE),VLOOKUP(E18,Engagés!$A$11:$L$511,6,FALSE)))," ")</f>
        <v xml:space="preserve">Dossard inconnu </v>
      </c>
      <c r="H18" s="432" t="str">
        <f>IF(F18&gt;0,IF(ISNA(IF(ISNA(VLOOKUP(F18,Engagés!$A$11:$L$511,6,FALSE)),VLOOKUP(F18,'Enga manuel'!$G$6:$P$355,4,FALSE),VLOOKUP(F18,Engagés!$A$11:$L$511,6,FALSE))),"Dossard inconnu ",IF(ISNA(VLOOKUP(F18,Engagés!$A$11:$L$511,6,FALSE)),VLOOKUP(F18,'Enga manuel'!$G$6:$P$355,4,FALSE),VLOOKUP(F18,Engagés!$A$11:$L$511,6,FALSE)))," ")</f>
        <v xml:space="preserve">Dossard inconnu </v>
      </c>
      <c r="I18" s="432" t="str">
        <f>IF(G18&gt;0,IF(ISNA(IF(ISNA(VLOOKUP(G18,Engagés!$A$11:$L$511,6,FALSE)),VLOOKUP(G18,'Enga manuel'!$G$6:$P$355,4,FALSE),VLOOKUP(G18,Engagés!$A$11:$L$511,6,FALSE))),"Dossard inconnu ",IF(ISNA(VLOOKUP(G18,Engagés!$A$11:$L$511,6,FALSE)),VLOOKUP(G18,'Enga manuel'!$G$6:$P$355,4,FALSE),VLOOKUP(G18,Engagés!$A$11:$L$511,6,FALSE)))," ")</f>
        <v xml:space="preserve">Dossard inconnu </v>
      </c>
      <c r="J18" s="432" t="str">
        <f>IF(H18&gt;0,IF(ISNA(IF(ISNA(VLOOKUP(H18,Engagés!$A$11:$L$511,6,FALSE)),VLOOKUP(H18,'Enga manuel'!$G$6:$P$355,4,FALSE),VLOOKUP(H18,Engagés!$A$11:$L$511,6,FALSE))),"Dossard inconnu ",IF(ISNA(VLOOKUP(H18,Engagés!$A$11:$L$511,6,FALSE)),VLOOKUP(H18,'Enga manuel'!$G$6:$P$355,4,FALSE),VLOOKUP(H18,Engagés!$A$11:$L$511,6,FALSE)))," ")</f>
        <v xml:space="preserve">Dossard inconnu </v>
      </c>
      <c r="K18" s="432" t="str">
        <f>IF(I18&gt;0,IF(ISNA(IF(ISNA(VLOOKUP(I18,Engagés!$A$11:$L$511,6,FALSE)),VLOOKUP(I18,'Enga manuel'!$G$6:$P$355,4,FALSE),VLOOKUP(I18,Engagés!$A$11:$L$511,6,FALSE))),"Dossard inconnu ",IF(ISNA(VLOOKUP(I18,Engagés!$A$11:$L$511,6,FALSE)),VLOOKUP(I18,'Enga manuel'!$G$6:$P$355,4,FALSE),VLOOKUP(I18,Engagés!$A$11:$L$511,6,FALSE)))," ")</f>
        <v xml:space="preserve">Dossard inconnu </v>
      </c>
      <c r="L18" s="432" t="str">
        <f>IF(J18&gt;0,IF(ISNA(IF(ISNA(VLOOKUP(J18,Engagés!$A$11:$L$511,6,FALSE)),VLOOKUP(J18,'Enga manuel'!$G$6:$P$355,4,FALSE),VLOOKUP(J18,Engagés!$A$11:$L$511,6,FALSE))),"Dossard inconnu ",IF(ISNA(VLOOKUP(J18,Engagés!$A$11:$L$511,6,FALSE)),VLOOKUP(J18,'Enga manuel'!$G$6:$P$355,4,FALSE),VLOOKUP(J18,Engagés!$A$11:$L$511,6,FALSE)))," ")</f>
        <v xml:space="preserve">Dossard inconnu </v>
      </c>
      <c r="M18" s="433" t="str">
        <f>IF(K18&gt;0,IF(ISNA(IF(ISNA(VLOOKUP(K18,Engagés!$A$11:$L$511,6,FALSE)),VLOOKUP(K18,'Enga manuel'!$G$6:$P$355,4,FALSE),VLOOKUP(K18,Engagés!$A$11:$L$511,6,FALSE))),"Dossard inconnu ",IF(ISNA(VLOOKUP(K18,Engagés!$A$11:$L$511,6,FALSE)),VLOOKUP(K18,'Enga manuel'!$G$6:$P$355,4,FALSE),VLOOKUP(K18,Engagés!$A$11:$L$511,6,FALSE)))," ")</f>
        <v xml:space="preserve">Dossard inconnu </v>
      </c>
      <c r="N18" s="428"/>
      <c r="O18" s="429"/>
      <c r="P18" s="429"/>
      <c r="Q18" s="430"/>
    </row>
    <row r="19" spans="1:17" ht="12" customHeight="1" x14ac:dyDescent="0.2">
      <c r="A19" s="436"/>
      <c r="B19" s="438" t="str">
        <f>IF(A19&gt;0,IF(ISNA(IF(ISNA(VLOOKUP(A19,Engagés!$A$11:$L$511,6,FALSE)),VLOOKUP(A19,'Enga manuel'!$G$6:$P$355,4,FALSE),VLOOKUP(A19,Engagés!$A$11:$L$511,6,FALSE))),"Dossard inconnu ",IF(ISNA(VLOOKUP(A19,Engagés!$A$11:$L$511,6,FALSE)),VLOOKUP(A19,'Enga manuel'!$G$6:$P$355,4,FALSE),VLOOKUP(A19,Engagés!$A$11:$L$511,6,FALSE)))," ")</f>
        <v xml:space="preserve"> </v>
      </c>
      <c r="C19" s="445" t="str">
        <f>IF(A19&gt;0,IF(ISNA(IF(ISNA(VLOOKUP(A19,Engagés!$A$11:$L$511,7,FALSE)),VLOOKUP(A19,'Enga manuel'!$G$6:$P$355,4,FALSE),VLOOKUP(A19,Engagés!$A$11:$L$511,7,FALSE))),"Dossard inconnu ",IF(ISNA(VLOOKUP(A19,Engagés!$A$11:$L$511,7,FALSE)),VLOOKUP(A19,'Enga manuel'!$G$6:$P$355,4,FALSE),VLOOKUP(A19,Engagés!$A$11:$L$511,7,FALSE)))," ")</f>
        <v xml:space="preserve"> </v>
      </c>
      <c r="D19" s="440" t="str">
        <f>IF(A19&gt;0,IF(ISNA(IF(ISNA(VLOOKUP(A19,Engagés!$A$11:$L$511,8,FALSE)),VLOOKUP(A19,'Enga manuel'!$G$6:$P$355,4,FALSE),VLOOKUP(A19,Engagés!$A$11:$L$511,8,FALSE))),"Dossard inconnu ",IF(ISNA(VLOOKUP(A19,Engagés!$A$11:$L$511,8,FALSE)),VLOOKUP(A19,'Enga manuel'!$G$6:$P$355,4,FALSE),VLOOKUP(A19,Engagés!$A$11:$L$511,8,FALSE)))," ")</f>
        <v xml:space="preserve"> </v>
      </c>
      <c r="E19" s="441" t="str">
        <f>IF(C19&gt;0,IF(ISNA(IF(ISNA(VLOOKUP(C19,Engagés!$A$11:$L$511,6,FALSE)),VLOOKUP(C19,'Enga manuel'!$G$6:$P$355,4,FALSE),VLOOKUP(C19,Engagés!$A$11:$L$511,6,FALSE))),"Dossard inconnu ",IF(ISNA(VLOOKUP(C19,Engagés!$A$11:$L$511,6,FALSE)),VLOOKUP(C19,'Enga manuel'!$G$6:$P$355,4,FALSE),VLOOKUP(C19,Engagés!$A$11:$L$511,6,FALSE)))," ")</f>
        <v xml:space="preserve">Dossard inconnu </v>
      </c>
      <c r="F19" s="441" t="str">
        <f>IF(D19&gt;0,IF(ISNA(IF(ISNA(VLOOKUP(D19,Engagés!$A$11:$L$511,6,FALSE)),VLOOKUP(D19,'Enga manuel'!$G$6:$P$355,4,FALSE),VLOOKUP(D19,Engagés!$A$11:$L$511,6,FALSE))),"Dossard inconnu ",IF(ISNA(VLOOKUP(D19,Engagés!$A$11:$L$511,6,FALSE)),VLOOKUP(D19,'Enga manuel'!$G$6:$P$355,4,FALSE),VLOOKUP(D19,Engagés!$A$11:$L$511,6,FALSE)))," ")</f>
        <v xml:space="preserve">Dossard inconnu </v>
      </c>
      <c r="G19" s="441" t="str">
        <f>IF(E19&gt;0,IF(ISNA(IF(ISNA(VLOOKUP(E19,Engagés!$A$11:$L$511,6,FALSE)),VLOOKUP(E19,'Enga manuel'!$G$6:$P$355,4,FALSE),VLOOKUP(E19,Engagés!$A$11:$L$511,6,FALSE))),"Dossard inconnu ",IF(ISNA(VLOOKUP(E19,Engagés!$A$11:$L$511,6,FALSE)),VLOOKUP(E19,'Enga manuel'!$G$6:$P$355,4,FALSE),VLOOKUP(E19,Engagés!$A$11:$L$511,6,FALSE)))," ")</f>
        <v xml:space="preserve">Dossard inconnu </v>
      </c>
      <c r="H19" s="441" t="str">
        <f>IF(F19&gt;0,IF(ISNA(IF(ISNA(VLOOKUP(F19,Engagés!$A$11:$L$511,6,FALSE)),VLOOKUP(F19,'Enga manuel'!$G$6:$P$355,4,FALSE),VLOOKUP(F19,Engagés!$A$11:$L$511,6,FALSE))),"Dossard inconnu ",IF(ISNA(VLOOKUP(F19,Engagés!$A$11:$L$511,6,FALSE)),VLOOKUP(F19,'Enga manuel'!$G$6:$P$355,4,FALSE),VLOOKUP(F19,Engagés!$A$11:$L$511,6,FALSE)))," ")</f>
        <v xml:space="preserve">Dossard inconnu </v>
      </c>
      <c r="I19" s="441" t="str">
        <f>IF(G19&gt;0,IF(ISNA(IF(ISNA(VLOOKUP(G19,Engagés!$A$11:$L$511,6,FALSE)),VLOOKUP(G19,'Enga manuel'!$G$6:$P$355,4,FALSE),VLOOKUP(G19,Engagés!$A$11:$L$511,6,FALSE))),"Dossard inconnu ",IF(ISNA(VLOOKUP(G19,Engagés!$A$11:$L$511,6,FALSE)),VLOOKUP(G19,'Enga manuel'!$G$6:$P$355,4,FALSE),VLOOKUP(G19,Engagés!$A$11:$L$511,6,FALSE)))," ")</f>
        <v xml:space="preserve">Dossard inconnu </v>
      </c>
      <c r="J19" s="441" t="str">
        <f>IF(H19&gt;0,IF(ISNA(IF(ISNA(VLOOKUP(H19,Engagés!$A$11:$L$511,6,FALSE)),VLOOKUP(H19,'Enga manuel'!$G$6:$P$355,4,FALSE),VLOOKUP(H19,Engagés!$A$11:$L$511,6,FALSE))),"Dossard inconnu ",IF(ISNA(VLOOKUP(H19,Engagés!$A$11:$L$511,6,FALSE)),VLOOKUP(H19,'Enga manuel'!$G$6:$P$355,4,FALSE),VLOOKUP(H19,Engagés!$A$11:$L$511,6,FALSE)))," ")</f>
        <v xml:space="preserve">Dossard inconnu </v>
      </c>
      <c r="K19" s="441" t="str">
        <f>IF(I19&gt;0,IF(ISNA(IF(ISNA(VLOOKUP(I19,Engagés!$A$11:$L$511,6,FALSE)),VLOOKUP(I19,'Enga manuel'!$G$6:$P$355,4,FALSE),VLOOKUP(I19,Engagés!$A$11:$L$511,6,FALSE))),"Dossard inconnu ",IF(ISNA(VLOOKUP(I19,Engagés!$A$11:$L$511,6,FALSE)),VLOOKUP(I19,'Enga manuel'!$G$6:$P$355,4,FALSE),VLOOKUP(I19,Engagés!$A$11:$L$511,6,FALSE)))," ")</f>
        <v xml:space="preserve">Dossard inconnu </v>
      </c>
      <c r="L19" s="441" t="str">
        <f>IF(J19&gt;0,IF(ISNA(IF(ISNA(VLOOKUP(J19,Engagés!$A$11:$L$511,6,FALSE)),VLOOKUP(J19,'Enga manuel'!$G$6:$P$355,4,FALSE),VLOOKUP(J19,Engagés!$A$11:$L$511,6,FALSE))),"Dossard inconnu ",IF(ISNA(VLOOKUP(J19,Engagés!$A$11:$L$511,6,FALSE)),VLOOKUP(J19,'Enga manuel'!$G$6:$P$355,4,FALSE),VLOOKUP(J19,Engagés!$A$11:$L$511,6,FALSE)))," ")</f>
        <v xml:space="preserve">Dossard inconnu </v>
      </c>
      <c r="M19" s="438" t="str">
        <f>IF(K19&gt;0,IF(ISNA(IF(ISNA(VLOOKUP(K19,Engagés!$A$11:$L$511,6,FALSE)),VLOOKUP(K19,'Enga manuel'!$G$6:$P$355,4,FALSE),VLOOKUP(K19,Engagés!$A$11:$L$511,6,FALSE))),"Dossard inconnu ",IF(ISNA(VLOOKUP(K19,Engagés!$A$11:$L$511,6,FALSE)),VLOOKUP(K19,'Enga manuel'!$G$6:$P$355,4,FALSE),VLOOKUP(K19,Engagés!$A$11:$L$511,6,FALSE)))," ")</f>
        <v xml:space="preserve">Dossard inconnu </v>
      </c>
      <c r="N19" s="425"/>
      <c r="O19" s="426"/>
      <c r="P19" s="426"/>
      <c r="Q19" s="427"/>
    </row>
    <row r="20" spans="1:17" ht="12" customHeight="1" x14ac:dyDescent="0.2">
      <c r="A20" s="437"/>
      <c r="B20" s="439" t="e">
        <f>IF(#REF!&gt;0,IF(ISNA(IF(ISNA(VLOOKUP(#REF!,Engagés!$A$11:$L$511,6,FALSE)),VLOOKUP(#REF!,'Enga manuel'!$G$6:$P$355,4,FALSE),VLOOKUP(#REF!,Engagés!$A$11:$L$511,6,FALSE))),"Dossard inconnu ",IF(ISNA(VLOOKUP(#REF!,Engagés!$A$11:$L$511,6,FALSE)),VLOOKUP(#REF!,'Enga manuel'!$G$6:$P$355,4,FALSE),VLOOKUP(#REF!,Engagés!$A$11:$L$511,6,FALSE)))," ")</f>
        <v>#REF!</v>
      </c>
      <c r="C20" s="446"/>
      <c r="D20" s="431" t="str">
        <f>IF(A19&gt;0,IF(ISNA(IF(ISNA(VLOOKUP(A19,Engagés!$A$11:$L$511,5,FALSE)),VLOOKUP(A19,'Enga manuel'!$G$6:$P$355,4,FALSE),VLOOKUP(A19,Engagés!$A$11:$L$511,5,FALSE))),"Dossard inconnu ",IF(ISNA(VLOOKUP(A19,Engagés!$A$11:$L$511,5,FALSE)),VLOOKUP(A19,'Enga manuel'!$G$6:$P$355,4,FALSE),VLOOKUP(A19,Engagés!$A$11:$L$511,5,FALSE)))," ")</f>
        <v xml:space="preserve"> </v>
      </c>
      <c r="E20" s="432" t="str">
        <f>IF(C20&gt;0,IF(ISNA(IF(ISNA(VLOOKUP(C20,Engagés!$A$11:$L$511,6,FALSE)),VLOOKUP(C20,'Enga manuel'!$G$6:$P$355,4,FALSE),VLOOKUP(C20,Engagés!$A$11:$L$511,6,FALSE))),"Dossard inconnu ",IF(ISNA(VLOOKUP(C20,Engagés!$A$11:$L$511,6,FALSE)),VLOOKUP(C20,'Enga manuel'!$G$6:$P$355,4,FALSE),VLOOKUP(C20,Engagés!$A$11:$L$511,6,FALSE)))," ")</f>
        <v xml:space="preserve"> </v>
      </c>
      <c r="F20" s="432" t="str">
        <f>IF(D20&gt;0,IF(ISNA(IF(ISNA(VLOOKUP(D20,Engagés!$A$11:$L$511,6,FALSE)),VLOOKUP(D20,'Enga manuel'!$G$6:$P$355,4,FALSE),VLOOKUP(D20,Engagés!$A$11:$L$511,6,FALSE))),"Dossard inconnu ",IF(ISNA(VLOOKUP(D20,Engagés!$A$11:$L$511,6,FALSE)),VLOOKUP(D20,'Enga manuel'!$G$6:$P$355,4,FALSE),VLOOKUP(D20,Engagés!$A$11:$L$511,6,FALSE)))," ")</f>
        <v xml:space="preserve">Dossard inconnu </v>
      </c>
      <c r="G20" s="432" t="str">
        <f>IF(E20&gt;0,IF(ISNA(IF(ISNA(VLOOKUP(E20,Engagés!$A$11:$L$511,6,FALSE)),VLOOKUP(E20,'Enga manuel'!$G$6:$P$355,4,FALSE),VLOOKUP(E20,Engagés!$A$11:$L$511,6,FALSE))),"Dossard inconnu ",IF(ISNA(VLOOKUP(E20,Engagés!$A$11:$L$511,6,FALSE)),VLOOKUP(E20,'Enga manuel'!$G$6:$P$355,4,FALSE),VLOOKUP(E20,Engagés!$A$11:$L$511,6,FALSE)))," ")</f>
        <v xml:space="preserve">Dossard inconnu </v>
      </c>
      <c r="H20" s="432" t="str">
        <f>IF(F20&gt;0,IF(ISNA(IF(ISNA(VLOOKUP(F20,Engagés!$A$11:$L$511,6,FALSE)),VLOOKUP(F20,'Enga manuel'!$G$6:$P$355,4,FALSE),VLOOKUP(F20,Engagés!$A$11:$L$511,6,FALSE))),"Dossard inconnu ",IF(ISNA(VLOOKUP(F20,Engagés!$A$11:$L$511,6,FALSE)),VLOOKUP(F20,'Enga manuel'!$G$6:$P$355,4,FALSE),VLOOKUP(F20,Engagés!$A$11:$L$511,6,FALSE)))," ")</f>
        <v xml:space="preserve">Dossard inconnu </v>
      </c>
      <c r="I20" s="432" t="str">
        <f>IF(G20&gt;0,IF(ISNA(IF(ISNA(VLOOKUP(G20,Engagés!$A$11:$L$511,6,FALSE)),VLOOKUP(G20,'Enga manuel'!$G$6:$P$355,4,FALSE),VLOOKUP(G20,Engagés!$A$11:$L$511,6,FALSE))),"Dossard inconnu ",IF(ISNA(VLOOKUP(G20,Engagés!$A$11:$L$511,6,FALSE)),VLOOKUP(G20,'Enga manuel'!$G$6:$P$355,4,FALSE),VLOOKUP(G20,Engagés!$A$11:$L$511,6,FALSE)))," ")</f>
        <v xml:space="preserve">Dossard inconnu </v>
      </c>
      <c r="J20" s="432" t="str">
        <f>IF(H20&gt;0,IF(ISNA(IF(ISNA(VLOOKUP(H20,Engagés!$A$11:$L$511,6,FALSE)),VLOOKUP(H20,'Enga manuel'!$G$6:$P$355,4,FALSE),VLOOKUP(H20,Engagés!$A$11:$L$511,6,FALSE))),"Dossard inconnu ",IF(ISNA(VLOOKUP(H20,Engagés!$A$11:$L$511,6,FALSE)),VLOOKUP(H20,'Enga manuel'!$G$6:$P$355,4,FALSE),VLOOKUP(H20,Engagés!$A$11:$L$511,6,FALSE)))," ")</f>
        <v xml:space="preserve">Dossard inconnu </v>
      </c>
      <c r="K20" s="432" t="str">
        <f>IF(I20&gt;0,IF(ISNA(IF(ISNA(VLOOKUP(I20,Engagés!$A$11:$L$511,6,FALSE)),VLOOKUP(I20,'Enga manuel'!$G$6:$P$355,4,FALSE),VLOOKUP(I20,Engagés!$A$11:$L$511,6,FALSE))),"Dossard inconnu ",IF(ISNA(VLOOKUP(I20,Engagés!$A$11:$L$511,6,FALSE)),VLOOKUP(I20,'Enga manuel'!$G$6:$P$355,4,FALSE),VLOOKUP(I20,Engagés!$A$11:$L$511,6,FALSE)))," ")</f>
        <v xml:space="preserve">Dossard inconnu </v>
      </c>
      <c r="L20" s="432" t="str">
        <f>IF(J20&gt;0,IF(ISNA(IF(ISNA(VLOOKUP(J20,Engagés!$A$11:$L$511,6,FALSE)),VLOOKUP(J20,'Enga manuel'!$G$6:$P$355,4,FALSE),VLOOKUP(J20,Engagés!$A$11:$L$511,6,FALSE))),"Dossard inconnu ",IF(ISNA(VLOOKUP(J20,Engagés!$A$11:$L$511,6,FALSE)),VLOOKUP(J20,'Enga manuel'!$G$6:$P$355,4,FALSE),VLOOKUP(J20,Engagés!$A$11:$L$511,6,FALSE)))," ")</f>
        <v xml:space="preserve">Dossard inconnu </v>
      </c>
      <c r="M20" s="433" t="str">
        <f>IF(K20&gt;0,IF(ISNA(IF(ISNA(VLOOKUP(K20,Engagés!$A$11:$L$511,6,FALSE)),VLOOKUP(K20,'Enga manuel'!$G$6:$P$355,4,FALSE),VLOOKUP(K20,Engagés!$A$11:$L$511,6,FALSE))),"Dossard inconnu ",IF(ISNA(VLOOKUP(K20,Engagés!$A$11:$L$511,6,FALSE)),VLOOKUP(K20,'Enga manuel'!$G$6:$P$355,4,FALSE),VLOOKUP(K20,Engagés!$A$11:$L$511,6,FALSE)))," ")</f>
        <v xml:space="preserve">Dossard inconnu </v>
      </c>
      <c r="N20" s="428"/>
      <c r="O20" s="429"/>
      <c r="P20" s="429"/>
      <c r="Q20" s="430"/>
    </row>
    <row r="21" spans="1:17" ht="12" customHeight="1" x14ac:dyDescent="0.2">
      <c r="A21" s="436"/>
      <c r="B21" s="438" t="str">
        <f>IF(A21&gt;0,IF(ISNA(IF(ISNA(VLOOKUP(A21,Engagés!$A$11:$L$511,6,FALSE)),VLOOKUP(A21,'Enga manuel'!$G$6:$P$355,4,FALSE),VLOOKUP(A21,Engagés!$A$11:$L$511,6,FALSE))),"Dossard inconnu ",IF(ISNA(VLOOKUP(A21,Engagés!$A$11:$L$511,6,FALSE)),VLOOKUP(A21,'Enga manuel'!$G$6:$P$355,4,FALSE),VLOOKUP(A21,Engagés!$A$11:$L$511,6,FALSE)))," ")</f>
        <v xml:space="preserve"> </v>
      </c>
      <c r="C21" s="445" t="str">
        <f>IF(A21&gt;0,IF(ISNA(IF(ISNA(VLOOKUP(A21,Engagés!$A$11:$L$511,7,FALSE)),VLOOKUP(A21,'Enga manuel'!$G$6:$P$355,4,FALSE),VLOOKUP(A21,Engagés!$A$11:$L$511,7,FALSE))),"Dossard inconnu ",IF(ISNA(VLOOKUP(A21,Engagés!$A$11:$L$511,7,FALSE)),VLOOKUP(A21,'Enga manuel'!$G$6:$P$355,4,FALSE),VLOOKUP(A21,Engagés!$A$11:$L$511,7,FALSE)))," ")</f>
        <v xml:space="preserve"> </v>
      </c>
      <c r="D21" s="440" t="str">
        <f>IF(A21&gt;0,IF(ISNA(IF(ISNA(VLOOKUP(A21,Engagés!$A$11:$L$511,8,FALSE)),VLOOKUP(A21,'Enga manuel'!$G$6:$P$355,4,FALSE),VLOOKUP(A21,Engagés!$A$11:$L$511,8,FALSE))),"Dossard inconnu ",IF(ISNA(VLOOKUP(A21,Engagés!$A$11:$L$511,8,FALSE)),VLOOKUP(A21,'Enga manuel'!$G$6:$P$355,4,FALSE),VLOOKUP(A21,Engagés!$A$11:$L$511,8,FALSE)))," ")</f>
        <v xml:space="preserve"> </v>
      </c>
      <c r="E21" s="441" t="str">
        <f>IF(C21&gt;0,IF(ISNA(IF(ISNA(VLOOKUP(C21,Engagés!$A$11:$L$511,6,FALSE)),VLOOKUP(C21,'Enga manuel'!$G$6:$P$355,4,FALSE),VLOOKUP(C21,Engagés!$A$11:$L$511,6,FALSE))),"Dossard inconnu ",IF(ISNA(VLOOKUP(C21,Engagés!$A$11:$L$511,6,FALSE)),VLOOKUP(C21,'Enga manuel'!$G$6:$P$355,4,FALSE),VLOOKUP(C21,Engagés!$A$11:$L$511,6,FALSE)))," ")</f>
        <v xml:space="preserve">Dossard inconnu </v>
      </c>
      <c r="F21" s="441" t="str">
        <f>IF(D21&gt;0,IF(ISNA(IF(ISNA(VLOOKUP(D21,Engagés!$A$11:$L$511,6,FALSE)),VLOOKUP(D21,'Enga manuel'!$G$6:$P$355,4,FALSE),VLOOKUP(D21,Engagés!$A$11:$L$511,6,FALSE))),"Dossard inconnu ",IF(ISNA(VLOOKUP(D21,Engagés!$A$11:$L$511,6,FALSE)),VLOOKUP(D21,'Enga manuel'!$G$6:$P$355,4,FALSE),VLOOKUP(D21,Engagés!$A$11:$L$511,6,FALSE)))," ")</f>
        <v xml:space="preserve">Dossard inconnu </v>
      </c>
      <c r="G21" s="441" t="str">
        <f>IF(E21&gt;0,IF(ISNA(IF(ISNA(VLOOKUP(E21,Engagés!$A$11:$L$511,6,FALSE)),VLOOKUP(E21,'Enga manuel'!$G$6:$P$355,4,FALSE),VLOOKUP(E21,Engagés!$A$11:$L$511,6,FALSE))),"Dossard inconnu ",IF(ISNA(VLOOKUP(E21,Engagés!$A$11:$L$511,6,FALSE)),VLOOKUP(E21,'Enga manuel'!$G$6:$P$355,4,FALSE),VLOOKUP(E21,Engagés!$A$11:$L$511,6,FALSE)))," ")</f>
        <v xml:space="preserve">Dossard inconnu </v>
      </c>
      <c r="H21" s="441" t="str">
        <f>IF(F21&gt;0,IF(ISNA(IF(ISNA(VLOOKUP(F21,Engagés!$A$11:$L$511,6,FALSE)),VLOOKUP(F21,'Enga manuel'!$G$6:$P$355,4,FALSE),VLOOKUP(F21,Engagés!$A$11:$L$511,6,FALSE))),"Dossard inconnu ",IF(ISNA(VLOOKUP(F21,Engagés!$A$11:$L$511,6,FALSE)),VLOOKUP(F21,'Enga manuel'!$G$6:$P$355,4,FALSE),VLOOKUP(F21,Engagés!$A$11:$L$511,6,FALSE)))," ")</f>
        <v xml:space="preserve">Dossard inconnu </v>
      </c>
      <c r="I21" s="441" t="str">
        <f>IF(G21&gt;0,IF(ISNA(IF(ISNA(VLOOKUP(G21,Engagés!$A$11:$L$511,6,FALSE)),VLOOKUP(G21,'Enga manuel'!$G$6:$P$355,4,FALSE),VLOOKUP(G21,Engagés!$A$11:$L$511,6,FALSE))),"Dossard inconnu ",IF(ISNA(VLOOKUP(G21,Engagés!$A$11:$L$511,6,FALSE)),VLOOKUP(G21,'Enga manuel'!$G$6:$P$355,4,FALSE),VLOOKUP(G21,Engagés!$A$11:$L$511,6,FALSE)))," ")</f>
        <v xml:space="preserve">Dossard inconnu </v>
      </c>
      <c r="J21" s="441" t="str">
        <f>IF(H21&gt;0,IF(ISNA(IF(ISNA(VLOOKUP(H21,Engagés!$A$11:$L$511,6,FALSE)),VLOOKUP(H21,'Enga manuel'!$G$6:$P$355,4,FALSE),VLOOKUP(H21,Engagés!$A$11:$L$511,6,FALSE))),"Dossard inconnu ",IF(ISNA(VLOOKUP(H21,Engagés!$A$11:$L$511,6,FALSE)),VLOOKUP(H21,'Enga manuel'!$G$6:$P$355,4,FALSE),VLOOKUP(H21,Engagés!$A$11:$L$511,6,FALSE)))," ")</f>
        <v xml:space="preserve">Dossard inconnu </v>
      </c>
      <c r="K21" s="441" t="str">
        <f>IF(I21&gt;0,IF(ISNA(IF(ISNA(VLOOKUP(I21,Engagés!$A$11:$L$511,6,FALSE)),VLOOKUP(I21,'Enga manuel'!$G$6:$P$355,4,FALSE),VLOOKUP(I21,Engagés!$A$11:$L$511,6,FALSE))),"Dossard inconnu ",IF(ISNA(VLOOKUP(I21,Engagés!$A$11:$L$511,6,FALSE)),VLOOKUP(I21,'Enga manuel'!$G$6:$P$355,4,FALSE),VLOOKUP(I21,Engagés!$A$11:$L$511,6,FALSE)))," ")</f>
        <v xml:space="preserve">Dossard inconnu </v>
      </c>
      <c r="L21" s="441" t="str">
        <f>IF(J21&gt;0,IF(ISNA(IF(ISNA(VLOOKUP(J21,Engagés!$A$11:$L$511,6,FALSE)),VLOOKUP(J21,'Enga manuel'!$G$6:$P$355,4,FALSE),VLOOKUP(J21,Engagés!$A$11:$L$511,6,FALSE))),"Dossard inconnu ",IF(ISNA(VLOOKUP(J21,Engagés!$A$11:$L$511,6,FALSE)),VLOOKUP(J21,'Enga manuel'!$G$6:$P$355,4,FALSE),VLOOKUP(J21,Engagés!$A$11:$L$511,6,FALSE)))," ")</f>
        <v xml:space="preserve">Dossard inconnu </v>
      </c>
      <c r="M21" s="438" t="str">
        <f>IF(K21&gt;0,IF(ISNA(IF(ISNA(VLOOKUP(K21,Engagés!$A$11:$L$511,6,FALSE)),VLOOKUP(K21,'Enga manuel'!$G$6:$P$355,4,FALSE),VLOOKUP(K21,Engagés!$A$11:$L$511,6,FALSE))),"Dossard inconnu ",IF(ISNA(VLOOKUP(K21,Engagés!$A$11:$L$511,6,FALSE)),VLOOKUP(K21,'Enga manuel'!$G$6:$P$355,4,FALSE),VLOOKUP(K21,Engagés!$A$11:$L$511,6,FALSE)))," ")</f>
        <v xml:space="preserve">Dossard inconnu </v>
      </c>
      <c r="N21" s="425"/>
      <c r="O21" s="426"/>
      <c r="P21" s="426"/>
      <c r="Q21" s="427"/>
    </row>
    <row r="22" spans="1:17" ht="12" customHeight="1" x14ac:dyDescent="0.2">
      <c r="A22" s="437"/>
      <c r="B22" s="439" t="e">
        <f>IF(#REF!&gt;0,IF(ISNA(IF(ISNA(VLOOKUP(#REF!,Engagés!$A$11:$L$511,6,FALSE)),VLOOKUP(#REF!,'Enga manuel'!$G$6:$P$355,4,FALSE),VLOOKUP(#REF!,Engagés!$A$11:$L$511,6,FALSE))),"Dossard inconnu ",IF(ISNA(VLOOKUP(#REF!,Engagés!$A$11:$L$511,6,FALSE)),VLOOKUP(#REF!,'Enga manuel'!$G$6:$P$355,4,FALSE),VLOOKUP(#REF!,Engagés!$A$11:$L$511,6,FALSE)))," ")</f>
        <v>#REF!</v>
      </c>
      <c r="C22" s="446"/>
      <c r="D22" s="431" t="str">
        <f>IF(A21&gt;0,IF(ISNA(IF(ISNA(VLOOKUP(A21,Engagés!$A$11:$L$511,5,FALSE)),VLOOKUP(A21,'Enga manuel'!$G$6:$P$355,4,FALSE),VLOOKUP(A21,Engagés!$A$11:$L$511,5,FALSE))),"Dossard inconnu ",IF(ISNA(VLOOKUP(A21,Engagés!$A$11:$L$511,5,FALSE)),VLOOKUP(A21,'Enga manuel'!$G$6:$P$355,4,FALSE),VLOOKUP(A21,Engagés!$A$11:$L$511,5,FALSE)))," ")</f>
        <v xml:space="preserve"> </v>
      </c>
      <c r="E22" s="432" t="str">
        <f>IF(C22&gt;0,IF(ISNA(IF(ISNA(VLOOKUP(C22,Engagés!$A$11:$L$511,6,FALSE)),VLOOKUP(C22,'Enga manuel'!$G$6:$P$355,4,FALSE),VLOOKUP(C22,Engagés!$A$11:$L$511,6,FALSE))),"Dossard inconnu ",IF(ISNA(VLOOKUP(C22,Engagés!$A$11:$L$511,6,FALSE)),VLOOKUP(C22,'Enga manuel'!$G$6:$P$355,4,FALSE),VLOOKUP(C22,Engagés!$A$11:$L$511,6,FALSE)))," ")</f>
        <v xml:space="preserve"> </v>
      </c>
      <c r="F22" s="432" t="str">
        <f>IF(D22&gt;0,IF(ISNA(IF(ISNA(VLOOKUP(D22,Engagés!$A$11:$L$511,6,FALSE)),VLOOKUP(D22,'Enga manuel'!$G$6:$P$355,4,FALSE),VLOOKUP(D22,Engagés!$A$11:$L$511,6,FALSE))),"Dossard inconnu ",IF(ISNA(VLOOKUP(D22,Engagés!$A$11:$L$511,6,FALSE)),VLOOKUP(D22,'Enga manuel'!$G$6:$P$355,4,FALSE),VLOOKUP(D22,Engagés!$A$11:$L$511,6,FALSE)))," ")</f>
        <v xml:space="preserve">Dossard inconnu </v>
      </c>
      <c r="G22" s="432" t="str">
        <f>IF(E22&gt;0,IF(ISNA(IF(ISNA(VLOOKUP(E22,Engagés!$A$11:$L$511,6,FALSE)),VLOOKUP(E22,'Enga manuel'!$G$6:$P$355,4,FALSE),VLOOKUP(E22,Engagés!$A$11:$L$511,6,FALSE))),"Dossard inconnu ",IF(ISNA(VLOOKUP(E22,Engagés!$A$11:$L$511,6,FALSE)),VLOOKUP(E22,'Enga manuel'!$G$6:$P$355,4,FALSE),VLOOKUP(E22,Engagés!$A$11:$L$511,6,FALSE)))," ")</f>
        <v xml:space="preserve">Dossard inconnu </v>
      </c>
      <c r="H22" s="432" t="str">
        <f>IF(F22&gt;0,IF(ISNA(IF(ISNA(VLOOKUP(F22,Engagés!$A$11:$L$511,6,FALSE)),VLOOKUP(F22,'Enga manuel'!$G$6:$P$355,4,FALSE),VLOOKUP(F22,Engagés!$A$11:$L$511,6,FALSE))),"Dossard inconnu ",IF(ISNA(VLOOKUP(F22,Engagés!$A$11:$L$511,6,FALSE)),VLOOKUP(F22,'Enga manuel'!$G$6:$P$355,4,FALSE),VLOOKUP(F22,Engagés!$A$11:$L$511,6,FALSE)))," ")</f>
        <v xml:space="preserve">Dossard inconnu </v>
      </c>
      <c r="I22" s="432" t="str">
        <f>IF(G22&gt;0,IF(ISNA(IF(ISNA(VLOOKUP(G22,Engagés!$A$11:$L$511,6,FALSE)),VLOOKUP(G22,'Enga manuel'!$G$6:$P$355,4,FALSE),VLOOKUP(G22,Engagés!$A$11:$L$511,6,FALSE))),"Dossard inconnu ",IF(ISNA(VLOOKUP(G22,Engagés!$A$11:$L$511,6,FALSE)),VLOOKUP(G22,'Enga manuel'!$G$6:$P$355,4,FALSE),VLOOKUP(G22,Engagés!$A$11:$L$511,6,FALSE)))," ")</f>
        <v xml:space="preserve">Dossard inconnu </v>
      </c>
      <c r="J22" s="432" t="str">
        <f>IF(H22&gt;0,IF(ISNA(IF(ISNA(VLOOKUP(H22,Engagés!$A$11:$L$511,6,FALSE)),VLOOKUP(H22,'Enga manuel'!$G$6:$P$355,4,FALSE),VLOOKUP(H22,Engagés!$A$11:$L$511,6,FALSE))),"Dossard inconnu ",IF(ISNA(VLOOKUP(H22,Engagés!$A$11:$L$511,6,FALSE)),VLOOKUP(H22,'Enga manuel'!$G$6:$P$355,4,FALSE),VLOOKUP(H22,Engagés!$A$11:$L$511,6,FALSE)))," ")</f>
        <v xml:space="preserve">Dossard inconnu </v>
      </c>
      <c r="K22" s="432" t="str">
        <f>IF(I22&gt;0,IF(ISNA(IF(ISNA(VLOOKUP(I22,Engagés!$A$11:$L$511,6,FALSE)),VLOOKUP(I22,'Enga manuel'!$G$6:$P$355,4,FALSE),VLOOKUP(I22,Engagés!$A$11:$L$511,6,FALSE))),"Dossard inconnu ",IF(ISNA(VLOOKUP(I22,Engagés!$A$11:$L$511,6,FALSE)),VLOOKUP(I22,'Enga manuel'!$G$6:$P$355,4,FALSE),VLOOKUP(I22,Engagés!$A$11:$L$511,6,FALSE)))," ")</f>
        <v xml:space="preserve">Dossard inconnu </v>
      </c>
      <c r="L22" s="432" t="str">
        <f>IF(J22&gt;0,IF(ISNA(IF(ISNA(VLOOKUP(J22,Engagés!$A$11:$L$511,6,FALSE)),VLOOKUP(J22,'Enga manuel'!$G$6:$P$355,4,FALSE),VLOOKUP(J22,Engagés!$A$11:$L$511,6,FALSE))),"Dossard inconnu ",IF(ISNA(VLOOKUP(J22,Engagés!$A$11:$L$511,6,FALSE)),VLOOKUP(J22,'Enga manuel'!$G$6:$P$355,4,FALSE),VLOOKUP(J22,Engagés!$A$11:$L$511,6,FALSE)))," ")</f>
        <v xml:space="preserve">Dossard inconnu </v>
      </c>
      <c r="M22" s="433" t="str">
        <f>IF(K22&gt;0,IF(ISNA(IF(ISNA(VLOOKUP(K22,Engagés!$A$11:$L$511,6,FALSE)),VLOOKUP(K22,'Enga manuel'!$G$6:$P$355,4,FALSE),VLOOKUP(K22,Engagés!$A$11:$L$511,6,FALSE))),"Dossard inconnu ",IF(ISNA(VLOOKUP(K22,Engagés!$A$11:$L$511,6,FALSE)),VLOOKUP(K22,'Enga manuel'!$G$6:$P$355,4,FALSE),VLOOKUP(K22,Engagés!$A$11:$L$511,6,FALSE)))," ")</f>
        <v xml:space="preserve">Dossard inconnu </v>
      </c>
      <c r="N22" s="428"/>
      <c r="O22" s="429"/>
      <c r="P22" s="429"/>
      <c r="Q22" s="430"/>
    </row>
    <row r="23" spans="1:17" ht="12" customHeight="1" x14ac:dyDescent="0.2">
      <c r="A23" s="436"/>
      <c r="B23" s="438" t="str">
        <f>IF(A23&gt;0,IF(ISNA(IF(ISNA(VLOOKUP(A23,Engagés!$A$11:$L$511,6,FALSE)),VLOOKUP(A23,'Enga manuel'!$G$6:$P$355,4,FALSE),VLOOKUP(A23,Engagés!$A$11:$L$511,6,FALSE))),"Dossard inconnu ",IF(ISNA(VLOOKUP(A23,Engagés!$A$11:$L$511,6,FALSE)),VLOOKUP(A23,'Enga manuel'!$G$6:$P$355,4,FALSE),VLOOKUP(A23,Engagés!$A$11:$L$511,6,FALSE)))," ")</f>
        <v xml:space="preserve"> </v>
      </c>
      <c r="C23" s="445" t="str">
        <f>IF(A23&gt;0,IF(ISNA(IF(ISNA(VLOOKUP(A23,Engagés!$A$11:$L$511,7,FALSE)),VLOOKUP(A23,'Enga manuel'!$G$6:$P$355,4,FALSE),VLOOKUP(A23,Engagés!$A$11:$L$511,7,FALSE))),"Dossard inconnu ",IF(ISNA(VLOOKUP(A23,Engagés!$A$11:$L$511,7,FALSE)),VLOOKUP(A23,'Enga manuel'!$G$6:$P$355,4,FALSE),VLOOKUP(A23,Engagés!$A$11:$L$511,7,FALSE)))," ")</f>
        <v xml:space="preserve"> </v>
      </c>
      <c r="D23" s="440" t="str">
        <f>IF(A23&gt;0,IF(ISNA(IF(ISNA(VLOOKUP(A23,Engagés!$A$11:$L$511,8,FALSE)),VLOOKUP(A23,'Enga manuel'!$G$6:$P$355,4,FALSE),VLOOKUP(A23,Engagés!$A$11:$L$511,8,FALSE))),"Dossard inconnu ",IF(ISNA(VLOOKUP(A23,Engagés!$A$11:$L$511,8,FALSE)),VLOOKUP(A23,'Enga manuel'!$G$6:$P$355,4,FALSE),VLOOKUP(A23,Engagés!$A$11:$L$511,8,FALSE)))," ")</f>
        <v xml:space="preserve"> </v>
      </c>
      <c r="E23" s="441" t="str">
        <f>IF(C23&gt;0,IF(ISNA(IF(ISNA(VLOOKUP(C23,Engagés!$A$11:$L$511,6,FALSE)),VLOOKUP(C23,'Enga manuel'!$G$6:$P$355,4,FALSE),VLOOKUP(C23,Engagés!$A$11:$L$511,6,FALSE))),"Dossard inconnu ",IF(ISNA(VLOOKUP(C23,Engagés!$A$11:$L$511,6,FALSE)),VLOOKUP(C23,'Enga manuel'!$G$6:$P$355,4,FALSE),VLOOKUP(C23,Engagés!$A$11:$L$511,6,FALSE)))," ")</f>
        <v xml:space="preserve">Dossard inconnu </v>
      </c>
      <c r="F23" s="441" t="str">
        <f>IF(D23&gt;0,IF(ISNA(IF(ISNA(VLOOKUP(D23,Engagés!$A$11:$L$511,6,FALSE)),VLOOKUP(D23,'Enga manuel'!$G$6:$P$355,4,FALSE),VLOOKUP(D23,Engagés!$A$11:$L$511,6,FALSE))),"Dossard inconnu ",IF(ISNA(VLOOKUP(D23,Engagés!$A$11:$L$511,6,FALSE)),VLOOKUP(D23,'Enga manuel'!$G$6:$P$355,4,FALSE),VLOOKUP(D23,Engagés!$A$11:$L$511,6,FALSE)))," ")</f>
        <v xml:space="preserve">Dossard inconnu </v>
      </c>
      <c r="G23" s="441" t="str">
        <f>IF(E23&gt;0,IF(ISNA(IF(ISNA(VLOOKUP(E23,Engagés!$A$11:$L$511,6,FALSE)),VLOOKUP(E23,'Enga manuel'!$G$6:$P$355,4,FALSE),VLOOKUP(E23,Engagés!$A$11:$L$511,6,FALSE))),"Dossard inconnu ",IF(ISNA(VLOOKUP(E23,Engagés!$A$11:$L$511,6,FALSE)),VLOOKUP(E23,'Enga manuel'!$G$6:$P$355,4,FALSE),VLOOKUP(E23,Engagés!$A$11:$L$511,6,FALSE)))," ")</f>
        <v xml:space="preserve">Dossard inconnu </v>
      </c>
      <c r="H23" s="441" t="str">
        <f>IF(F23&gt;0,IF(ISNA(IF(ISNA(VLOOKUP(F23,Engagés!$A$11:$L$511,6,FALSE)),VLOOKUP(F23,'Enga manuel'!$G$6:$P$355,4,FALSE),VLOOKUP(F23,Engagés!$A$11:$L$511,6,FALSE))),"Dossard inconnu ",IF(ISNA(VLOOKUP(F23,Engagés!$A$11:$L$511,6,FALSE)),VLOOKUP(F23,'Enga manuel'!$G$6:$P$355,4,FALSE),VLOOKUP(F23,Engagés!$A$11:$L$511,6,FALSE)))," ")</f>
        <v xml:space="preserve">Dossard inconnu </v>
      </c>
      <c r="I23" s="441" t="str">
        <f>IF(G23&gt;0,IF(ISNA(IF(ISNA(VLOOKUP(G23,Engagés!$A$11:$L$511,6,FALSE)),VLOOKUP(G23,'Enga manuel'!$G$6:$P$355,4,FALSE),VLOOKUP(G23,Engagés!$A$11:$L$511,6,FALSE))),"Dossard inconnu ",IF(ISNA(VLOOKUP(G23,Engagés!$A$11:$L$511,6,FALSE)),VLOOKUP(G23,'Enga manuel'!$G$6:$P$355,4,FALSE),VLOOKUP(G23,Engagés!$A$11:$L$511,6,FALSE)))," ")</f>
        <v xml:space="preserve">Dossard inconnu </v>
      </c>
      <c r="J23" s="441" t="str">
        <f>IF(H23&gt;0,IF(ISNA(IF(ISNA(VLOOKUP(H23,Engagés!$A$11:$L$511,6,FALSE)),VLOOKUP(H23,'Enga manuel'!$G$6:$P$355,4,FALSE),VLOOKUP(H23,Engagés!$A$11:$L$511,6,FALSE))),"Dossard inconnu ",IF(ISNA(VLOOKUP(H23,Engagés!$A$11:$L$511,6,FALSE)),VLOOKUP(H23,'Enga manuel'!$G$6:$P$355,4,FALSE),VLOOKUP(H23,Engagés!$A$11:$L$511,6,FALSE)))," ")</f>
        <v xml:space="preserve">Dossard inconnu </v>
      </c>
      <c r="K23" s="441" t="str">
        <f>IF(I23&gt;0,IF(ISNA(IF(ISNA(VLOOKUP(I23,Engagés!$A$11:$L$511,6,FALSE)),VLOOKUP(I23,'Enga manuel'!$G$6:$P$355,4,FALSE),VLOOKUP(I23,Engagés!$A$11:$L$511,6,FALSE))),"Dossard inconnu ",IF(ISNA(VLOOKUP(I23,Engagés!$A$11:$L$511,6,FALSE)),VLOOKUP(I23,'Enga manuel'!$G$6:$P$355,4,FALSE),VLOOKUP(I23,Engagés!$A$11:$L$511,6,FALSE)))," ")</f>
        <v xml:space="preserve">Dossard inconnu </v>
      </c>
      <c r="L23" s="441" t="str">
        <f>IF(J23&gt;0,IF(ISNA(IF(ISNA(VLOOKUP(J23,Engagés!$A$11:$L$511,6,FALSE)),VLOOKUP(J23,'Enga manuel'!$G$6:$P$355,4,FALSE),VLOOKUP(J23,Engagés!$A$11:$L$511,6,FALSE))),"Dossard inconnu ",IF(ISNA(VLOOKUP(J23,Engagés!$A$11:$L$511,6,FALSE)),VLOOKUP(J23,'Enga manuel'!$G$6:$P$355,4,FALSE),VLOOKUP(J23,Engagés!$A$11:$L$511,6,FALSE)))," ")</f>
        <v xml:space="preserve">Dossard inconnu </v>
      </c>
      <c r="M23" s="438" t="str">
        <f>IF(K23&gt;0,IF(ISNA(IF(ISNA(VLOOKUP(K23,Engagés!$A$11:$L$511,6,FALSE)),VLOOKUP(K23,'Enga manuel'!$G$6:$P$355,4,FALSE),VLOOKUP(K23,Engagés!$A$11:$L$511,6,FALSE))),"Dossard inconnu ",IF(ISNA(VLOOKUP(K23,Engagés!$A$11:$L$511,6,FALSE)),VLOOKUP(K23,'Enga manuel'!$G$6:$P$355,4,FALSE),VLOOKUP(K23,Engagés!$A$11:$L$511,6,FALSE)))," ")</f>
        <v xml:space="preserve">Dossard inconnu </v>
      </c>
      <c r="N23" s="425"/>
      <c r="O23" s="426"/>
      <c r="P23" s="426"/>
      <c r="Q23" s="427"/>
    </row>
    <row r="24" spans="1:17" ht="12" customHeight="1" x14ac:dyDescent="0.2">
      <c r="A24" s="437"/>
      <c r="B24" s="439" t="e">
        <f>IF(#REF!&gt;0,IF(ISNA(IF(ISNA(VLOOKUP(#REF!,Engagés!$A$11:$L$511,6,FALSE)),VLOOKUP(#REF!,'Enga manuel'!$G$6:$P$355,4,FALSE),VLOOKUP(#REF!,Engagés!$A$11:$L$511,6,FALSE))),"Dossard inconnu ",IF(ISNA(VLOOKUP(#REF!,Engagés!$A$11:$L$511,6,FALSE)),VLOOKUP(#REF!,'Enga manuel'!$G$6:$P$355,4,FALSE),VLOOKUP(#REF!,Engagés!$A$11:$L$511,6,FALSE)))," ")</f>
        <v>#REF!</v>
      </c>
      <c r="C24" s="446"/>
      <c r="D24" s="431" t="str">
        <f>IF(A23&gt;0,IF(ISNA(IF(ISNA(VLOOKUP(A23,Engagés!$A$11:$L$511,5,FALSE)),VLOOKUP(A23,'Enga manuel'!$G$6:$P$355,4,FALSE),VLOOKUP(A23,Engagés!$A$11:$L$511,5,FALSE))),"Dossard inconnu ",IF(ISNA(VLOOKUP(A23,Engagés!$A$11:$L$511,5,FALSE)),VLOOKUP(A23,'Enga manuel'!$G$6:$P$355,4,FALSE),VLOOKUP(A23,Engagés!$A$11:$L$511,5,FALSE)))," ")</f>
        <v xml:space="preserve"> </v>
      </c>
      <c r="E24" s="432" t="str">
        <f>IF(C24&gt;0,IF(ISNA(IF(ISNA(VLOOKUP(C24,Engagés!$A$11:$L$511,6,FALSE)),VLOOKUP(C24,'Enga manuel'!$G$6:$P$355,4,FALSE),VLOOKUP(C24,Engagés!$A$11:$L$511,6,FALSE))),"Dossard inconnu ",IF(ISNA(VLOOKUP(C24,Engagés!$A$11:$L$511,6,FALSE)),VLOOKUP(C24,'Enga manuel'!$G$6:$P$355,4,FALSE),VLOOKUP(C24,Engagés!$A$11:$L$511,6,FALSE)))," ")</f>
        <v xml:space="preserve"> </v>
      </c>
      <c r="F24" s="432" t="str">
        <f>IF(D24&gt;0,IF(ISNA(IF(ISNA(VLOOKUP(D24,Engagés!$A$11:$L$511,6,FALSE)),VLOOKUP(D24,'Enga manuel'!$G$6:$P$355,4,FALSE),VLOOKUP(D24,Engagés!$A$11:$L$511,6,FALSE))),"Dossard inconnu ",IF(ISNA(VLOOKUP(D24,Engagés!$A$11:$L$511,6,FALSE)),VLOOKUP(D24,'Enga manuel'!$G$6:$P$355,4,FALSE),VLOOKUP(D24,Engagés!$A$11:$L$511,6,FALSE)))," ")</f>
        <v xml:space="preserve">Dossard inconnu </v>
      </c>
      <c r="G24" s="432" t="str">
        <f>IF(E24&gt;0,IF(ISNA(IF(ISNA(VLOOKUP(E24,Engagés!$A$11:$L$511,6,FALSE)),VLOOKUP(E24,'Enga manuel'!$G$6:$P$355,4,FALSE),VLOOKUP(E24,Engagés!$A$11:$L$511,6,FALSE))),"Dossard inconnu ",IF(ISNA(VLOOKUP(E24,Engagés!$A$11:$L$511,6,FALSE)),VLOOKUP(E24,'Enga manuel'!$G$6:$P$355,4,FALSE),VLOOKUP(E24,Engagés!$A$11:$L$511,6,FALSE)))," ")</f>
        <v xml:space="preserve">Dossard inconnu </v>
      </c>
      <c r="H24" s="432" t="str">
        <f>IF(F24&gt;0,IF(ISNA(IF(ISNA(VLOOKUP(F24,Engagés!$A$11:$L$511,6,FALSE)),VLOOKUP(F24,'Enga manuel'!$G$6:$P$355,4,FALSE),VLOOKUP(F24,Engagés!$A$11:$L$511,6,FALSE))),"Dossard inconnu ",IF(ISNA(VLOOKUP(F24,Engagés!$A$11:$L$511,6,FALSE)),VLOOKUP(F24,'Enga manuel'!$G$6:$P$355,4,FALSE),VLOOKUP(F24,Engagés!$A$11:$L$511,6,FALSE)))," ")</f>
        <v xml:space="preserve">Dossard inconnu </v>
      </c>
      <c r="I24" s="432" t="str">
        <f>IF(G24&gt;0,IF(ISNA(IF(ISNA(VLOOKUP(G24,Engagés!$A$11:$L$511,6,FALSE)),VLOOKUP(G24,'Enga manuel'!$G$6:$P$355,4,FALSE),VLOOKUP(G24,Engagés!$A$11:$L$511,6,FALSE))),"Dossard inconnu ",IF(ISNA(VLOOKUP(G24,Engagés!$A$11:$L$511,6,FALSE)),VLOOKUP(G24,'Enga manuel'!$G$6:$P$355,4,FALSE),VLOOKUP(G24,Engagés!$A$11:$L$511,6,FALSE)))," ")</f>
        <v xml:space="preserve">Dossard inconnu </v>
      </c>
      <c r="J24" s="432" t="str">
        <f>IF(H24&gt;0,IF(ISNA(IF(ISNA(VLOOKUP(H24,Engagés!$A$11:$L$511,6,FALSE)),VLOOKUP(H24,'Enga manuel'!$G$6:$P$355,4,FALSE),VLOOKUP(H24,Engagés!$A$11:$L$511,6,FALSE))),"Dossard inconnu ",IF(ISNA(VLOOKUP(H24,Engagés!$A$11:$L$511,6,FALSE)),VLOOKUP(H24,'Enga manuel'!$G$6:$P$355,4,FALSE),VLOOKUP(H24,Engagés!$A$11:$L$511,6,FALSE)))," ")</f>
        <v xml:space="preserve">Dossard inconnu </v>
      </c>
      <c r="K24" s="432" t="str">
        <f>IF(I24&gt;0,IF(ISNA(IF(ISNA(VLOOKUP(I24,Engagés!$A$11:$L$511,6,FALSE)),VLOOKUP(I24,'Enga manuel'!$G$6:$P$355,4,FALSE),VLOOKUP(I24,Engagés!$A$11:$L$511,6,FALSE))),"Dossard inconnu ",IF(ISNA(VLOOKUP(I24,Engagés!$A$11:$L$511,6,FALSE)),VLOOKUP(I24,'Enga manuel'!$G$6:$P$355,4,FALSE),VLOOKUP(I24,Engagés!$A$11:$L$511,6,FALSE)))," ")</f>
        <v xml:space="preserve">Dossard inconnu </v>
      </c>
      <c r="L24" s="432" t="str">
        <f>IF(J24&gt;0,IF(ISNA(IF(ISNA(VLOOKUP(J24,Engagés!$A$11:$L$511,6,FALSE)),VLOOKUP(J24,'Enga manuel'!$G$6:$P$355,4,FALSE),VLOOKUP(J24,Engagés!$A$11:$L$511,6,FALSE))),"Dossard inconnu ",IF(ISNA(VLOOKUP(J24,Engagés!$A$11:$L$511,6,FALSE)),VLOOKUP(J24,'Enga manuel'!$G$6:$P$355,4,FALSE),VLOOKUP(J24,Engagés!$A$11:$L$511,6,FALSE)))," ")</f>
        <v xml:space="preserve">Dossard inconnu </v>
      </c>
      <c r="M24" s="433" t="str">
        <f>IF(K24&gt;0,IF(ISNA(IF(ISNA(VLOOKUP(K24,Engagés!$A$11:$L$511,6,FALSE)),VLOOKUP(K24,'Enga manuel'!$G$6:$P$355,4,FALSE),VLOOKUP(K24,Engagés!$A$11:$L$511,6,FALSE))),"Dossard inconnu ",IF(ISNA(VLOOKUP(K24,Engagés!$A$11:$L$511,6,FALSE)),VLOOKUP(K24,'Enga manuel'!$G$6:$P$355,4,FALSE),VLOOKUP(K24,Engagés!$A$11:$L$511,6,FALSE)))," ")</f>
        <v xml:space="preserve">Dossard inconnu </v>
      </c>
      <c r="N24" s="428"/>
      <c r="O24" s="429"/>
      <c r="P24" s="429"/>
      <c r="Q24" s="430"/>
    </row>
    <row r="25" spans="1:17" ht="12" customHeight="1" x14ac:dyDescent="0.2">
      <c r="A25" s="436"/>
      <c r="B25" s="438" t="str">
        <f>IF(A25&gt;0,IF(ISNA(IF(ISNA(VLOOKUP(A25,Engagés!$A$11:$L$511,6,FALSE)),VLOOKUP(A25,'Enga manuel'!$G$6:$P$355,4,FALSE),VLOOKUP(A25,Engagés!$A$11:$L$511,6,FALSE))),"Dossard inconnu ",IF(ISNA(VLOOKUP(A25,Engagés!$A$11:$L$511,6,FALSE)),VLOOKUP(A25,'Enga manuel'!$G$6:$P$355,4,FALSE),VLOOKUP(A25,Engagés!$A$11:$L$511,6,FALSE)))," ")</f>
        <v xml:space="preserve"> </v>
      </c>
      <c r="C25" s="445" t="str">
        <f>IF(A25&gt;0,IF(ISNA(IF(ISNA(VLOOKUP(A25,Engagés!$A$11:$L$511,7,FALSE)),VLOOKUP(A25,'Enga manuel'!$G$6:$P$355,4,FALSE),VLOOKUP(A25,Engagés!$A$11:$L$511,7,FALSE))),"Dossard inconnu ",IF(ISNA(VLOOKUP(A25,Engagés!$A$11:$L$511,7,FALSE)),VLOOKUP(A25,'Enga manuel'!$G$6:$P$355,4,FALSE),VLOOKUP(A25,Engagés!$A$11:$L$511,7,FALSE)))," ")</f>
        <v xml:space="preserve"> </v>
      </c>
      <c r="D25" s="440" t="str">
        <f>IF(A25&gt;0,IF(ISNA(IF(ISNA(VLOOKUP(A25,Engagés!$A$11:$L$511,8,FALSE)),VLOOKUP(A25,'Enga manuel'!$G$6:$P$355,4,FALSE),VLOOKUP(A25,Engagés!$A$11:$L$511,8,FALSE))),"Dossard inconnu ",IF(ISNA(VLOOKUP(A25,Engagés!$A$11:$L$511,8,FALSE)),VLOOKUP(A25,'Enga manuel'!$G$6:$P$355,4,FALSE),VLOOKUP(A25,Engagés!$A$11:$L$511,8,FALSE)))," ")</f>
        <v xml:space="preserve"> </v>
      </c>
      <c r="E25" s="441" t="str">
        <f>IF(C25&gt;0,IF(ISNA(IF(ISNA(VLOOKUP(C25,Engagés!$A$11:$L$511,6,FALSE)),VLOOKUP(C25,'Enga manuel'!$G$6:$P$355,4,FALSE),VLOOKUP(C25,Engagés!$A$11:$L$511,6,FALSE))),"Dossard inconnu ",IF(ISNA(VLOOKUP(C25,Engagés!$A$11:$L$511,6,FALSE)),VLOOKUP(C25,'Enga manuel'!$G$6:$P$355,4,FALSE),VLOOKUP(C25,Engagés!$A$11:$L$511,6,FALSE)))," ")</f>
        <v xml:space="preserve">Dossard inconnu </v>
      </c>
      <c r="F25" s="441" t="str">
        <f>IF(D25&gt;0,IF(ISNA(IF(ISNA(VLOOKUP(D25,Engagés!$A$11:$L$511,6,FALSE)),VLOOKUP(D25,'Enga manuel'!$G$6:$P$355,4,FALSE),VLOOKUP(D25,Engagés!$A$11:$L$511,6,FALSE))),"Dossard inconnu ",IF(ISNA(VLOOKUP(D25,Engagés!$A$11:$L$511,6,FALSE)),VLOOKUP(D25,'Enga manuel'!$G$6:$P$355,4,FALSE),VLOOKUP(D25,Engagés!$A$11:$L$511,6,FALSE)))," ")</f>
        <v xml:space="preserve">Dossard inconnu </v>
      </c>
      <c r="G25" s="441" t="str">
        <f>IF(E25&gt;0,IF(ISNA(IF(ISNA(VLOOKUP(E25,Engagés!$A$11:$L$511,6,FALSE)),VLOOKUP(E25,'Enga manuel'!$G$6:$P$355,4,FALSE),VLOOKUP(E25,Engagés!$A$11:$L$511,6,FALSE))),"Dossard inconnu ",IF(ISNA(VLOOKUP(E25,Engagés!$A$11:$L$511,6,FALSE)),VLOOKUP(E25,'Enga manuel'!$G$6:$P$355,4,FALSE),VLOOKUP(E25,Engagés!$A$11:$L$511,6,FALSE)))," ")</f>
        <v xml:space="preserve">Dossard inconnu </v>
      </c>
      <c r="H25" s="441" t="str">
        <f>IF(F25&gt;0,IF(ISNA(IF(ISNA(VLOOKUP(F25,Engagés!$A$11:$L$511,6,FALSE)),VLOOKUP(F25,'Enga manuel'!$G$6:$P$355,4,FALSE),VLOOKUP(F25,Engagés!$A$11:$L$511,6,FALSE))),"Dossard inconnu ",IF(ISNA(VLOOKUP(F25,Engagés!$A$11:$L$511,6,FALSE)),VLOOKUP(F25,'Enga manuel'!$G$6:$P$355,4,FALSE),VLOOKUP(F25,Engagés!$A$11:$L$511,6,FALSE)))," ")</f>
        <v xml:space="preserve">Dossard inconnu </v>
      </c>
      <c r="I25" s="441" t="str">
        <f>IF(G25&gt;0,IF(ISNA(IF(ISNA(VLOOKUP(G25,Engagés!$A$11:$L$511,6,FALSE)),VLOOKUP(G25,'Enga manuel'!$G$6:$P$355,4,FALSE),VLOOKUP(G25,Engagés!$A$11:$L$511,6,FALSE))),"Dossard inconnu ",IF(ISNA(VLOOKUP(G25,Engagés!$A$11:$L$511,6,FALSE)),VLOOKUP(G25,'Enga manuel'!$G$6:$P$355,4,FALSE),VLOOKUP(G25,Engagés!$A$11:$L$511,6,FALSE)))," ")</f>
        <v xml:space="preserve">Dossard inconnu </v>
      </c>
      <c r="J25" s="441" t="str">
        <f>IF(H25&gt;0,IF(ISNA(IF(ISNA(VLOOKUP(H25,Engagés!$A$11:$L$511,6,FALSE)),VLOOKUP(H25,'Enga manuel'!$G$6:$P$355,4,FALSE),VLOOKUP(H25,Engagés!$A$11:$L$511,6,FALSE))),"Dossard inconnu ",IF(ISNA(VLOOKUP(H25,Engagés!$A$11:$L$511,6,FALSE)),VLOOKUP(H25,'Enga manuel'!$G$6:$P$355,4,FALSE),VLOOKUP(H25,Engagés!$A$11:$L$511,6,FALSE)))," ")</f>
        <v xml:space="preserve">Dossard inconnu </v>
      </c>
      <c r="K25" s="441" t="str">
        <f>IF(I25&gt;0,IF(ISNA(IF(ISNA(VLOOKUP(I25,Engagés!$A$11:$L$511,6,FALSE)),VLOOKUP(I25,'Enga manuel'!$G$6:$P$355,4,FALSE),VLOOKUP(I25,Engagés!$A$11:$L$511,6,FALSE))),"Dossard inconnu ",IF(ISNA(VLOOKUP(I25,Engagés!$A$11:$L$511,6,FALSE)),VLOOKUP(I25,'Enga manuel'!$G$6:$P$355,4,FALSE),VLOOKUP(I25,Engagés!$A$11:$L$511,6,FALSE)))," ")</f>
        <v xml:space="preserve">Dossard inconnu </v>
      </c>
      <c r="L25" s="441" t="str">
        <f>IF(J25&gt;0,IF(ISNA(IF(ISNA(VLOOKUP(J25,Engagés!$A$11:$L$511,6,FALSE)),VLOOKUP(J25,'Enga manuel'!$G$6:$P$355,4,FALSE),VLOOKUP(J25,Engagés!$A$11:$L$511,6,FALSE))),"Dossard inconnu ",IF(ISNA(VLOOKUP(J25,Engagés!$A$11:$L$511,6,FALSE)),VLOOKUP(J25,'Enga manuel'!$G$6:$P$355,4,FALSE),VLOOKUP(J25,Engagés!$A$11:$L$511,6,FALSE)))," ")</f>
        <v xml:space="preserve">Dossard inconnu </v>
      </c>
      <c r="M25" s="438" t="str">
        <f>IF(K25&gt;0,IF(ISNA(IF(ISNA(VLOOKUP(K25,Engagés!$A$11:$L$511,6,FALSE)),VLOOKUP(K25,'Enga manuel'!$G$6:$P$355,4,FALSE),VLOOKUP(K25,Engagés!$A$11:$L$511,6,FALSE))),"Dossard inconnu ",IF(ISNA(VLOOKUP(K25,Engagés!$A$11:$L$511,6,FALSE)),VLOOKUP(K25,'Enga manuel'!$G$6:$P$355,4,FALSE),VLOOKUP(K25,Engagés!$A$11:$L$511,6,FALSE)))," ")</f>
        <v xml:space="preserve">Dossard inconnu </v>
      </c>
      <c r="N25" s="425"/>
      <c r="O25" s="426"/>
      <c r="P25" s="426"/>
      <c r="Q25" s="427"/>
    </row>
    <row r="26" spans="1:17" ht="12" customHeight="1" x14ac:dyDescent="0.2">
      <c r="A26" s="437"/>
      <c r="B26" s="439" t="e">
        <f>IF(#REF!&gt;0,IF(ISNA(IF(ISNA(VLOOKUP(#REF!,Engagés!$A$11:$L$511,6,FALSE)),VLOOKUP(#REF!,'Enga manuel'!$G$6:$P$355,4,FALSE),VLOOKUP(#REF!,Engagés!$A$11:$L$511,6,FALSE))),"Dossard inconnu ",IF(ISNA(VLOOKUP(#REF!,Engagés!$A$11:$L$511,6,FALSE)),VLOOKUP(#REF!,'Enga manuel'!$G$6:$P$355,4,FALSE),VLOOKUP(#REF!,Engagés!$A$11:$L$511,6,FALSE)))," ")</f>
        <v>#REF!</v>
      </c>
      <c r="C26" s="446"/>
      <c r="D26" s="431" t="str">
        <f>IF(A25&gt;0,IF(ISNA(IF(ISNA(VLOOKUP(A25,Engagés!$A$11:$L$511,5,FALSE)),VLOOKUP(A25,'Enga manuel'!$G$6:$P$355,4,FALSE),VLOOKUP(A25,Engagés!$A$11:$L$511,5,FALSE))),"Dossard inconnu ",IF(ISNA(VLOOKUP(A25,Engagés!$A$11:$L$511,5,FALSE)),VLOOKUP(A25,'Enga manuel'!$G$6:$P$355,4,FALSE),VLOOKUP(A25,Engagés!$A$11:$L$511,5,FALSE)))," ")</f>
        <v xml:space="preserve"> </v>
      </c>
      <c r="E26" s="432" t="str">
        <f>IF(C26&gt;0,IF(ISNA(IF(ISNA(VLOOKUP(C26,Engagés!$A$11:$L$511,6,FALSE)),VLOOKUP(C26,'Enga manuel'!$G$6:$P$355,4,FALSE),VLOOKUP(C26,Engagés!$A$11:$L$511,6,FALSE))),"Dossard inconnu ",IF(ISNA(VLOOKUP(C26,Engagés!$A$11:$L$511,6,FALSE)),VLOOKUP(C26,'Enga manuel'!$G$6:$P$355,4,FALSE),VLOOKUP(C26,Engagés!$A$11:$L$511,6,FALSE)))," ")</f>
        <v xml:space="preserve"> </v>
      </c>
      <c r="F26" s="432" t="str">
        <f>IF(D26&gt;0,IF(ISNA(IF(ISNA(VLOOKUP(D26,Engagés!$A$11:$L$511,6,FALSE)),VLOOKUP(D26,'Enga manuel'!$G$6:$P$355,4,FALSE),VLOOKUP(D26,Engagés!$A$11:$L$511,6,FALSE))),"Dossard inconnu ",IF(ISNA(VLOOKUP(D26,Engagés!$A$11:$L$511,6,FALSE)),VLOOKUP(D26,'Enga manuel'!$G$6:$P$355,4,FALSE),VLOOKUP(D26,Engagés!$A$11:$L$511,6,FALSE)))," ")</f>
        <v xml:space="preserve">Dossard inconnu </v>
      </c>
      <c r="G26" s="432" t="str">
        <f>IF(E26&gt;0,IF(ISNA(IF(ISNA(VLOOKUP(E26,Engagés!$A$11:$L$511,6,FALSE)),VLOOKUP(E26,'Enga manuel'!$G$6:$P$355,4,FALSE),VLOOKUP(E26,Engagés!$A$11:$L$511,6,FALSE))),"Dossard inconnu ",IF(ISNA(VLOOKUP(E26,Engagés!$A$11:$L$511,6,FALSE)),VLOOKUP(E26,'Enga manuel'!$G$6:$P$355,4,FALSE),VLOOKUP(E26,Engagés!$A$11:$L$511,6,FALSE)))," ")</f>
        <v xml:space="preserve">Dossard inconnu </v>
      </c>
      <c r="H26" s="432" t="str">
        <f>IF(F26&gt;0,IF(ISNA(IF(ISNA(VLOOKUP(F26,Engagés!$A$11:$L$511,6,FALSE)),VLOOKUP(F26,'Enga manuel'!$G$6:$P$355,4,FALSE),VLOOKUP(F26,Engagés!$A$11:$L$511,6,FALSE))),"Dossard inconnu ",IF(ISNA(VLOOKUP(F26,Engagés!$A$11:$L$511,6,FALSE)),VLOOKUP(F26,'Enga manuel'!$G$6:$P$355,4,FALSE),VLOOKUP(F26,Engagés!$A$11:$L$511,6,FALSE)))," ")</f>
        <v xml:space="preserve">Dossard inconnu </v>
      </c>
      <c r="I26" s="432" t="str">
        <f>IF(G26&gt;0,IF(ISNA(IF(ISNA(VLOOKUP(G26,Engagés!$A$11:$L$511,6,FALSE)),VLOOKUP(G26,'Enga manuel'!$G$6:$P$355,4,FALSE),VLOOKUP(G26,Engagés!$A$11:$L$511,6,FALSE))),"Dossard inconnu ",IF(ISNA(VLOOKUP(G26,Engagés!$A$11:$L$511,6,FALSE)),VLOOKUP(G26,'Enga manuel'!$G$6:$P$355,4,FALSE),VLOOKUP(G26,Engagés!$A$11:$L$511,6,FALSE)))," ")</f>
        <v xml:space="preserve">Dossard inconnu </v>
      </c>
      <c r="J26" s="432" t="str">
        <f>IF(H26&gt;0,IF(ISNA(IF(ISNA(VLOOKUP(H26,Engagés!$A$11:$L$511,6,FALSE)),VLOOKUP(H26,'Enga manuel'!$G$6:$P$355,4,FALSE),VLOOKUP(H26,Engagés!$A$11:$L$511,6,FALSE))),"Dossard inconnu ",IF(ISNA(VLOOKUP(H26,Engagés!$A$11:$L$511,6,FALSE)),VLOOKUP(H26,'Enga manuel'!$G$6:$P$355,4,FALSE),VLOOKUP(H26,Engagés!$A$11:$L$511,6,FALSE)))," ")</f>
        <v xml:space="preserve">Dossard inconnu </v>
      </c>
      <c r="K26" s="432" t="str">
        <f>IF(I26&gt;0,IF(ISNA(IF(ISNA(VLOOKUP(I26,Engagés!$A$11:$L$511,6,FALSE)),VLOOKUP(I26,'Enga manuel'!$G$6:$P$355,4,FALSE),VLOOKUP(I26,Engagés!$A$11:$L$511,6,FALSE))),"Dossard inconnu ",IF(ISNA(VLOOKUP(I26,Engagés!$A$11:$L$511,6,FALSE)),VLOOKUP(I26,'Enga manuel'!$G$6:$P$355,4,FALSE),VLOOKUP(I26,Engagés!$A$11:$L$511,6,FALSE)))," ")</f>
        <v xml:space="preserve">Dossard inconnu </v>
      </c>
      <c r="L26" s="432" t="str">
        <f>IF(J26&gt;0,IF(ISNA(IF(ISNA(VLOOKUP(J26,Engagés!$A$11:$L$511,6,FALSE)),VLOOKUP(J26,'Enga manuel'!$G$6:$P$355,4,FALSE),VLOOKUP(J26,Engagés!$A$11:$L$511,6,FALSE))),"Dossard inconnu ",IF(ISNA(VLOOKUP(J26,Engagés!$A$11:$L$511,6,FALSE)),VLOOKUP(J26,'Enga manuel'!$G$6:$P$355,4,FALSE),VLOOKUP(J26,Engagés!$A$11:$L$511,6,FALSE)))," ")</f>
        <v xml:space="preserve">Dossard inconnu </v>
      </c>
      <c r="M26" s="433" t="str">
        <f>IF(K26&gt;0,IF(ISNA(IF(ISNA(VLOOKUP(K26,Engagés!$A$11:$L$511,6,FALSE)),VLOOKUP(K26,'Enga manuel'!$G$6:$P$355,4,FALSE),VLOOKUP(K26,Engagés!$A$11:$L$511,6,FALSE))),"Dossard inconnu ",IF(ISNA(VLOOKUP(K26,Engagés!$A$11:$L$511,6,FALSE)),VLOOKUP(K26,'Enga manuel'!$G$6:$P$355,4,FALSE),VLOOKUP(K26,Engagés!$A$11:$L$511,6,FALSE)))," ")</f>
        <v xml:space="preserve">Dossard inconnu </v>
      </c>
      <c r="N26" s="428"/>
      <c r="O26" s="429"/>
      <c r="P26" s="429"/>
      <c r="Q26" s="430"/>
    </row>
    <row r="27" spans="1:17" ht="12" customHeight="1" x14ac:dyDescent="0.2">
      <c r="A27" s="436"/>
      <c r="B27" s="438" t="str">
        <f>IF(A27&gt;0,IF(ISNA(IF(ISNA(VLOOKUP(A27,Engagés!$A$11:$L$511,6,FALSE)),VLOOKUP(A27,'Enga manuel'!$G$6:$P$355,4,FALSE),VLOOKUP(A27,Engagés!$A$11:$L$511,6,FALSE))),"Dossard inconnu ",IF(ISNA(VLOOKUP(A27,Engagés!$A$11:$L$511,6,FALSE)),VLOOKUP(A27,'Enga manuel'!$G$6:$P$355,4,FALSE),VLOOKUP(A27,Engagés!$A$11:$L$511,6,FALSE)))," ")</f>
        <v xml:space="preserve"> </v>
      </c>
      <c r="C27" s="445" t="str">
        <f>IF(A27&gt;0,IF(ISNA(IF(ISNA(VLOOKUP(A27,Engagés!$A$11:$L$511,7,FALSE)),VLOOKUP(A27,'Enga manuel'!$G$6:$P$355,4,FALSE),VLOOKUP(A27,Engagés!$A$11:$L$511,7,FALSE))),"Dossard inconnu ",IF(ISNA(VLOOKUP(A27,Engagés!$A$11:$L$511,7,FALSE)),VLOOKUP(A27,'Enga manuel'!$G$6:$P$355,4,FALSE),VLOOKUP(A27,Engagés!$A$11:$L$511,7,FALSE)))," ")</f>
        <v xml:space="preserve"> </v>
      </c>
      <c r="D27" s="440" t="str">
        <f>IF(A27&gt;0,IF(ISNA(IF(ISNA(VLOOKUP(A27,Engagés!$A$11:$L$511,8,FALSE)),VLOOKUP(A27,'Enga manuel'!$G$6:$P$355,4,FALSE),VLOOKUP(A27,Engagés!$A$11:$L$511,8,FALSE))),"Dossard inconnu ",IF(ISNA(VLOOKUP(A27,Engagés!$A$11:$L$511,8,FALSE)),VLOOKUP(A27,'Enga manuel'!$G$6:$P$355,4,FALSE),VLOOKUP(A27,Engagés!$A$11:$L$511,8,FALSE)))," ")</f>
        <v xml:space="preserve"> </v>
      </c>
      <c r="E27" s="441" t="str">
        <f>IF(C27&gt;0,IF(ISNA(IF(ISNA(VLOOKUP(C27,Engagés!$A$11:$L$511,6,FALSE)),VLOOKUP(C27,'Enga manuel'!$G$6:$P$355,4,FALSE),VLOOKUP(C27,Engagés!$A$11:$L$511,6,FALSE))),"Dossard inconnu ",IF(ISNA(VLOOKUP(C27,Engagés!$A$11:$L$511,6,FALSE)),VLOOKUP(C27,'Enga manuel'!$G$6:$P$355,4,FALSE),VLOOKUP(C27,Engagés!$A$11:$L$511,6,FALSE)))," ")</f>
        <v xml:space="preserve">Dossard inconnu </v>
      </c>
      <c r="F27" s="441" t="str">
        <f>IF(D27&gt;0,IF(ISNA(IF(ISNA(VLOOKUP(D27,Engagés!$A$11:$L$511,6,FALSE)),VLOOKUP(D27,'Enga manuel'!$G$6:$P$355,4,FALSE),VLOOKUP(D27,Engagés!$A$11:$L$511,6,FALSE))),"Dossard inconnu ",IF(ISNA(VLOOKUP(D27,Engagés!$A$11:$L$511,6,FALSE)),VLOOKUP(D27,'Enga manuel'!$G$6:$P$355,4,FALSE),VLOOKUP(D27,Engagés!$A$11:$L$511,6,FALSE)))," ")</f>
        <v xml:space="preserve">Dossard inconnu </v>
      </c>
      <c r="G27" s="441" t="str">
        <f>IF(E27&gt;0,IF(ISNA(IF(ISNA(VLOOKUP(E27,Engagés!$A$11:$L$511,6,FALSE)),VLOOKUP(E27,'Enga manuel'!$G$6:$P$355,4,FALSE),VLOOKUP(E27,Engagés!$A$11:$L$511,6,FALSE))),"Dossard inconnu ",IF(ISNA(VLOOKUP(E27,Engagés!$A$11:$L$511,6,FALSE)),VLOOKUP(E27,'Enga manuel'!$G$6:$P$355,4,FALSE),VLOOKUP(E27,Engagés!$A$11:$L$511,6,FALSE)))," ")</f>
        <v xml:space="preserve">Dossard inconnu </v>
      </c>
      <c r="H27" s="441" t="str">
        <f>IF(F27&gt;0,IF(ISNA(IF(ISNA(VLOOKUP(F27,Engagés!$A$11:$L$511,6,FALSE)),VLOOKUP(F27,'Enga manuel'!$G$6:$P$355,4,FALSE),VLOOKUP(F27,Engagés!$A$11:$L$511,6,FALSE))),"Dossard inconnu ",IF(ISNA(VLOOKUP(F27,Engagés!$A$11:$L$511,6,FALSE)),VLOOKUP(F27,'Enga manuel'!$G$6:$P$355,4,FALSE),VLOOKUP(F27,Engagés!$A$11:$L$511,6,FALSE)))," ")</f>
        <v xml:space="preserve">Dossard inconnu </v>
      </c>
      <c r="I27" s="441" t="str">
        <f>IF(G27&gt;0,IF(ISNA(IF(ISNA(VLOOKUP(G27,Engagés!$A$11:$L$511,6,FALSE)),VLOOKUP(G27,'Enga manuel'!$G$6:$P$355,4,FALSE),VLOOKUP(G27,Engagés!$A$11:$L$511,6,FALSE))),"Dossard inconnu ",IF(ISNA(VLOOKUP(G27,Engagés!$A$11:$L$511,6,FALSE)),VLOOKUP(G27,'Enga manuel'!$G$6:$P$355,4,FALSE),VLOOKUP(G27,Engagés!$A$11:$L$511,6,FALSE)))," ")</f>
        <v xml:space="preserve">Dossard inconnu </v>
      </c>
      <c r="J27" s="441" t="str">
        <f>IF(H27&gt;0,IF(ISNA(IF(ISNA(VLOOKUP(H27,Engagés!$A$11:$L$511,6,FALSE)),VLOOKUP(H27,'Enga manuel'!$G$6:$P$355,4,FALSE),VLOOKUP(H27,Engagés!$A$11:$L$511,6,FALSE))),"Dossard inconnu ",IF(ISNA(VLOOKUP(H27,Engagés!$A$11:$L$511,6,FALSE)),VLOOKUP(H27,'Enga manuel'!$G$6:$P$355,4,FALSE),VLOOKUP(H27,Engagés!$A$11:$L$511,6,FALSE)))," ")</f>
        <v xml:space="preserve">Dossard inconnu </v>
      </c>
      <c r="K27" s="441" t="str">
        <f>IF(I27&gt;0,IF(ISNA(IF(ISNA(VLOOKUP(I27,Engagés!$A$11:$L$511,6,FALSE)),VLOOKUP(I27,'Enga manuel'!$G$6:$P$355,4,FALSE),VLOOKUP(I27,Engagés!$A$11:$L$511,6,FALSE))),"Dossard inconnu ",IF(ISNA(VLOOKUP(I27,Engagés!$A$11:$L$511,6,FALSE)),VLOOKUP(I27,'Enga manuel'!$G$6:$P$355,4,FALSE),VLOOKUP(I27,Engagés!$A$11:$L$511,6,FALSE)))," ")</f>
        <v xml:space="preserve">Dossard inconnu </v>
      </c>
      <c r="L27" s="441" t="str">
        <f>IF(J27&gt;0,IF(ISNA(IF(ISNA(VLOOKUP(J27,Engagés!$A$11:$L$511,6,FALSE)),VLOOKUP(J27,'Enga manuel'!$G$6:$P$355,4,FALSE),VLOOKUP(J27,Engagés!$A$11:$L$511,6,FALSE))),"Dossard inconnu ",IF(ISNA(VLOOKUP(J27,Engagés!$A$11:$L$511,6,FALSE)),VLOOKUP(J27,'Enga manuel'!$G$6:$P$355,4,FALSE),VLOOKUP(J27,Engagés!$A$11:$L$511,6,FALSE)))," ")</f>
        <v xml:space="preserve">Dossard inconnu </v>
      </c>
      <c r="M27" s="438" t="str">
        <f>IF(K27&gt;0,IF(ISNA(IF(ISNA(VLOOKUP(K27,Engagés!$A$11:$L$511,6,FALSE)),VLOOKUP(K27,'Enga manuel'!$G$6:$P$355,4,FALSE),VLOOKUP(K27,Engagés!$A$11:$L$511,6,FALSE))),"Dossard inconnu ",IF(ISNA(VLOOKUP(K27,Engagés!$A$11:$L$511,6,FALSE)),VLOOKUP(K27,'Enga manuel'!$G$6:$P$355,4,FALSE),VLOOKUP(K27,Engagés!$A$11:$L$511,6,FALSE)))," ")</f>
        <v xml:space="preserve">Dossard inconnu </v>
      </c>
      <c r="N27" s="425"/>
      <c r="O27" s="426"/>
      <c r="P27" s="426"/>
      <c r="Q27" s="427"/>
    </row>
    <row r="28" spans="1:17" ht="12" customHeight="1" x14ac:dyDescent="0.2">
      <c r="A28" s="437"/>
      <c r="B28" s="439" t="e">
        <f>IF(#REF!&gt;0,IF(ISNA(IF(ISNA(VLOOKUP(#REF!,Engagés!$A$11:$L$511,6,FALSE)),VLOOKUP(#REF!,'Enga manuel'!$G$6:$P$355,4,FALSE),VLOOKUP(#REF!,Engagés!$A$11:$L$511,6,FALSE))),"Dossard inconnu ",IF(ISNA(VLOOKUP(#REF!,Engagés!$A$11:$L$511,6,FALSE)),VLOOKUP(#REF!,'Enga manuel'!$G$6:$P$355,4,FALSE),VLOOKUP(#REF!,Engagés!$A$11:$L$511,6,FALSE)))," ")</f>
        <v>#REF!</v>
      </c>
      <c r="C28" s="446"/>
      <c r="D28" s="431" t="str">
        <f>IF(A27&gt;0,IF(ISNA(IF(ISNA(VLOOKUP(A27,Engagés!$A$11:$L$511,5,FALSE)),VLOOKUP(A27,'Enga manuel'!$G$6:$P$355,4,FALSE),VLOOKUP(A27,Engagés!$A$11:$L$511,5,FALSE))),"Dossard inconnu ",IF(ISNA(VLOOKUP(A27,Engagés!$A$11:$L$511,5,FALSE)),VLOOKUP(A27,'Enga manuel'!$G$6:$P$355,4,FALSE),VLOOKUP(A27,Engagés!$A$11:$L$511,5,FALSE)))," ")</f>
        <v xml:space="preserve"> </v>
      </c>
      <c r="E28" s="432" t="str">
        <f>IF(C28&gt;0,IF(ISNA(IF(ISNA(VLOOKUP(C28,Engagés!$A$11:$L$511,6,FALSE)),VLOOKUP(C28,'Enga manuel'!$G$6:$P$355,4,FALSE),VLOOKUP(C28,Engagés!$A$11:$L$511,6,FALSE))),"Dossard inconnu ",IF(ISNA(VLOOKUP(C28,Engagés!$A$11:$L$511,6,FALSE)),VLOOKUP(C28,'Enga manuel'!$G$6:$P$355,4,FALSE),VLOOKUP(C28,Engagés!$A$11:$L$511,6,FALSE)))," ")</f>
        <v xml:space="preserve"> </v>
      </c>
      <c r="F28" s="432" t="str">
        <f>IF(D28&gt;0,IF(ISNA(IF(ISNA(VLOOKUP(D28,Engagés!$A$11:$L$511,6,FALSE)),VLOOKUP(D28,'Enga manuel'!$G$6:$P$355,4,FALSE),VLOOKUP(D28,Engagés!$A$11:$L$511,6,FALSE))),"Dossard inconnu ",IF(ISNA(VLOOKUP(D28,Engagés!$A$11:$L$511,6,FALSE)),VLOOKUP(D28,'Enga manuel'!$G$6:$P$355,4,FALSE),VLOOKUP(D28,Engagés!$A$11:$L$511,6,FALSE)))," ")</f>
        <v xml:space="preserve">Dossard inconnu </v>
      </c>
      <c r="G28" s="432" t="str">
        <f>IF(E28&gt;0,IF(ISNA(IF(ISNA(VLOOKUP(E28,Engagés!$A$11:$L$511,6,FALSE)),VLOOKUP(E28,'Enga manuel'!$G$6:$P$355,4,FALSE),VLOOKUP(E28,Engagés!$A$11:$L$511,6,FALSE))),"Dossard inconnu ",IF(ISNA(VLOOKUP(E28,Engagés!$A$11:$L$511,6,FALSE)),VLOOKUP(E28,'Enga manuel'!$G$6:$P$355,4,FALSE),VLOOKUP(E28,Engagés!$A$11:$L$511,6,FALSE)))," ")</f>
        <v xml:space="preserve">Dossard inconnu </v>
      </c>
      <c r="H28" s="432" t="str">
        <f>IF(F28&gt;0,IF(ISNA(IF(ISNA(VLOOKUP(F28,Engagés!$A$11:$L$511,6,FALSE)),VLOOKUP(F28,'Enga manuel'!$G$6:$P$355,4,FALSE),VLOOKUP(F28,Engagés!$A$11:$L$511,6,FALSE))),"Dossard inconnu ",IF(ISNA(VLOOKUP(F28,Engagés!$A$11:$L$511,6,FALSE)),VLOOKUP(F28,'Enga manuel'!$G$6:$P$355,4,FALSE),VLOOKUP(F28,Engagés!$A$11:$L$511,6,FALSE)))," ")</f>
        <v xml:space="preserve">Dossard inconnu </v>
      </c>
      <c r="I28" s="432" t="str">
        <f>IF(G28&gt;0,IF(ISNA(IF(ISNA(VLOOKUP(G28,Engagés!$A$11:$L$511,6,FALSE)),VLOOKUP(G28,'Enga manuel'!$G$6:$P$355,4,FALSE),VLOOKUP(G28,Engagés!$A$11:$L$511,6,FALSE))),"Dossard inconnu ",IF(ISNA(VLOOKUP(G28,Engagés!$A$11:$L$511,6,FALSE)),VLOOKUP(G28,'Enga manuel'!$G$6:$P$355,4,FALSE),VLOOKUP(G28,Engagés!$A$11:$L$511,6,FALSE)))," ")</f>
        <v xml:space="preserve">Dossard inconnu </v>
      </c>
      <c r="J28" s="432" t="str">
        <f>IF(H28&gt;0,IF(ISNA(IF(ISNA(VLOOKUP(H28,Engagés!$A$11:$L$511,6,FALSE)),VLOOKUP(H28,'Enga manuel'!$G$6:$P$355,4,FALSE),VLOOKUP(H28,Engagés!$A$11:$L$511,6,FALSE))),"Dossard inconnu ",IF(ISNA(VLOOKUP(H28,Engagés!$A$11:$L$511,6,FALSE)),VLOOKUP(H28,'Enga manuel'!$G$6:$P$355,4,FALSE),VLOOKUP(H28,Engagés!$A$11:$L$511,6,FALSE)))," ")</f>
        <v xml:space="preserve">Dossard inconnu </v>
      </c>
      <c r="K28" s="432" t="str">
        <f>IF(I28&gt;0,IF(ISNA(IF(ISNA(VLOOKUP(I28,Engagés!$A$11:$L$511,6,FALSE)),VLOOKUP(I28,'Enga manuel'!$G$6:$P$355,4,FALSE),VLOOKUP(I28,Engagés!$A$11:$L$511,6,FALSE))),"Dossard inconnu ",IF(ISNA(VLOOKUP(I28,Engagés!$A$11:$L$511,6,FALSE)),VLOOKUP(I28,'Enga manuel'!$G$6:$P$355,4,FALSE),VLOOKUP(I28,Engagés!$A$11:$L$511,6,FALSE)))," ")</f>
        <v xml:space="preserve">Dossard inconnu </v>
      </c>
      <c r="L28" s="432" t="str">
        <f>IF(J28&gt;0,IF(ISNA(IF(ISNA(VLOOKUP(J28,Engagés!$A$11:$L$511,6,FALSE)),VLOOKUP(J28,'Enga manuel'!$G$6:$P$355,4,FALSE),VLOOKUP(J28,Engagés!$A$11:$L$511,6,FALSE))),"Dossard inconnu ",IF(ISNA(VLOOKUP(J28,Engagés!$A$11:$L$511,6,FALSE)),VLOOKUP(J28,'Enga manuel'!$G$6:$P$355,4,FALSE),VLOOKUP(J28,Engagés!$A$11:$L$511,6,FALSE)))," ")</f>
        <v xml:space="preserve">Dossard inconnu </v>
      </c>
      <c r="M28" s="433" t="str">
        <f>IF(K28&gt;0,IF(ISNA(IF(ISNA(VLOOKUP(K28,Engagés!$A$11:$L$511,6,FALSE)),VLOOKUP(K28,'Enga manuel'!$G$6:$P$355,4,FALSE),VLOOKUP(K28,Engagés!$A$11:$L$511,6,FALSE))),"Dossard inconnu ",IF(ISNA(VLOOKUP(K28,Engagés!$A$11:$L$511,6,FALSE)),VLOOKUP(K28,'Enga manuel'!$G$6:$P$355,4,FALSE),VLOOKUP(K28,Engagés!$A$11:$L$511,6,FALSE)))," ")</f>
        <v xml:space="preserve">Dossard inconnu </v>
      </c>
      <c r="N28" s="428"/>
      <c r="O28" s="429"/>
      <c r="P28" s="429"/>
      <c r="Q28" s="430"/>
    </row>
    <row r="29" spans="1:17" ht="12" customHeight="1" x14ac:dyDescent="0.2">
      <c r="A29" s="436"/>
      <c r="B29" s="438" t="str">
        <f>IF(A29&gt;0,IF(ISNA(IF(ISNA(VLOOKUP(A29,Engagés!$A$11:$L$511,6,FALSE)),VLOOKUP(A29,'Enga manuel'!$G$6:$P$355,4,FALSE),VLOOKUP(A29,Engagés!$A$11:$L$511,6,FALSE))),"Dossard inconnu ",IF(ISNA(VLOOKUP(A29,Engagés!$A$11:$L$511,6,FALSE)),VLOOKUP(A29,'Enga manuel'!$G$6:$P$355,4,FALSE),VLOOKUP(A29,Engagés!$A$11:$L$511,6,FALSE)))," ")</f>
        <v xml:space="preserve"> </v>
      </c>
      <c r="C29" s="445" t="str">
        <f>IF(A29&gt;0,IF(ISNA(IF(ISNA(VLOOKUP(A29,Engagés!$A$11:$L$511,7,FALSE)),VLOOKUP(A29,'Enga manuel'!$G$6:$P$355,4,FALSE),VLOOKUP(A29,Engagés!$A$11:$L$511,7,FALSE))),"Dossard inconnu ",IF(ISNA(VLOOKUP(A29,Engagés!$A$11:$L$511,7,FALSE)),VLOOKUP(A29,'Enga manuel'!$G$6:$P$355,4,FALSE),VLOOKUP(A29,Engagés!$A$11:$L$511,7,FALSE)))," ")</f>
        <v xml:space="preserve"> </v>
      </c>
      <c r="D29" s="440" t="str">
        <f>IF(A29&gt;0,IF(ISNA(IF(ISNA(VLOOKUP(A29,Engagés!$A$11:$L$511,8,FALSE)),VLOOKUP(A29,'Enga manuel'!$G$6:$P$355,4,FALSE),VLOOKUP(A29,Engagés!$A$11:$L$511,8,FALSE))),"Dossard inconnu ",IF(ISNA(VLOOKUP(A29,Engagés!$A$11:$L$511,8,FALSE)),VLOOKUP(A29,'Enga manuel'!$G$6:$P$355,4,FALSE),VLOOKUP(A29,Engagés!$A$11:$L$511,8,FALSE)))," ")</f>
        <v xml:space="preserve"> </v>
      </c>
      <c r="E29" s="441" t="str">
        <f>IF(C29&gt;0,IF(ISNA(IF(ISNA(VLOOKUP(C29,Engagés!$A$11:$L$511,6,FALSE)),VLOOKUP(C29,'Enga manuel'!$G$6:$P$355,4,FALSE),VLOOKUP(C29,Engagés!$A$11:$L$511,6,FALSE))),"Dossard inconnu ",IF(ISNA(VLOOKUP(C29,Engagés!$A$11:$L$511,6,FALSE)),VLOOKUP(C29,'Enga manuel'!$G$6:$P$355,4,FALSE),VLOOKUP(C29,Engagés!$A$11:$L$511,6,FALSE)))," ")</f>
        <v xml:space="preserve">Dossard inconnu </v>
      </c>
      <c r="F29" s="441" t="str">
        <f>IF(D29&gt;0,IF(ISNA(IF(ISNA(VLOOKUP(D29,Engagés!$A$11:$L$511,6,FALSE)),VLOOKUP(D29,'Enga manuel'!$G$6:$P$355,4,FALSE),VLOOKUP(D29,Engagés!$A$11:$L$511,6,FALSE))),"Dossard inconnu ",IF(ISNA(VLOOKUP(D29,Engagés!$A$11:$L$511,6,FALSE)),VLOOKUP(D29,'Enga manuel'!$G$6:$P$355,4,FALSE),VLOOKUP(D29,Engagés!$A$11:$L$511,6,FALSE)))," ")</f>
        <v xml:space="preserve">Dossard inconnu </v>
      </c>
      <c r="G29" s="441" t="str">
        <f>IF(E29&gt;0,IF(ISNA(IF(ISNA(VLOOKUP(E29,Engagés!$A$11:$L$511,6,FALSE)),VLOOKUP(E29,'Enga manuel'!$G$6:$P$355,4,FALSE),VLOOKUP(E29,Engagés!$A$11:$L$511,6,FALSE))),"Dossard inconnu ",IF(ISNA(VLOOKUP(E29,Engagés!$A$11:$L$511,6,FALSE)),VLOOKUP(E29,'Enga manuel'!$G$6:$P$355,4,FALSE),VLOOKUP(E29,Engagés!$A$11:$L$511,6,FALSE)))," ")</f>
        <v xml:space="preserve">Dossard inconnu </v>
      </c>
      <c r="H29" s="441" t="str">
        <f>IF(F29&gt;0,IF(ISNA(IF(ISNA(VLOOKUP(F29,Engagés!$A$11:$L$511,6,FALSE)),VLOOKUP(F29,'Enga manuel'!$G$6:$P$355,4,FALSE),VLOOKUP(F29,Engagés!$A$11:$L$511,6,FALSE))),"Dossard inconnu ",IF(ISNA(VLOOKUP(F29,Engagés!$A$11:$L$511,6,FALSE)),VLOOKUP(F29,'Enga manuel'!$G$6:$P$355,4,FALSE),VLOOKUP(F29,Engagés!$A$11:$L$511,6,FALSE)))," ")</f>
        <v xml:space="preserve">Dossard inconnu </v>
      </c>
      <c r="I29" s="441" t="str">
        <f>IF(G29&gt;0,IF(ISNA(IF(ISNA(VLOOKUP(G29,Engagés!$A$11:$L$511,6,FALSE)),VLOOKUP(G29,'Enga manuel'!$G$6:$P$355,4,FALSE),VLOOKUP(G29,Engagés!$A$11:$L$511,6,FALSE))),"Dossard inconnu ",IF(ISNA(VLOOKUP(G29,Engagés!$A$11:$L$511,6,FALSE)),VLOOKUP(G29,'Enga manuel'!$G$6:$P$355,4,FALSE),VLOOKUP(G29,Engagés!$A$11:$L$511,6,FALSE)))," ")</f>
        <v xml:space="preserve">Dossard inconnu </v>
      </c>
      <c r="J29" s="441" t="str">
        <f>IF(H29&gt;0,IF(ISNA(IF(ISNA(VLOOKUP(H29,Engagés!$A$11:$L$511,6,FALSE)),VLOOKUP(H29,'Enga manuel'!$G$6:$P$355,4,FALSE),VLOOKUP(H29,Engagés!$A$11:$L$511,6,FALSE))),"Dossard inconnu ",IF(ISNA(VLOOKUP(H29,Engagés!$A$11:$L$511,6,FALSE)),VLOOKUP(H29,'Enga manuel'!$G$6:$P$355,4,FALSE),VLOOKUP(H29,Engagés!$A$11:$L$511,6,FALSE)))," ")</f>
        <v xml:space="preserve">Dossard inconnu </v>
      </c>
      <c r="K29" s="441" t="str">
        <f>IF(I29&gt;0,IF(ISNA(IF(ISNA(VLOOKUP(I29,Engagés!$A$11:$L$511,6,FALSE)),VLOOKUP(I29,'Enga manuel'!$G$6:$P$355,4,FALSE),VLOOKUP(I29,Engagés!$A$11:$L$511,6,FALSE))),"Dossard inconnu ",IF(ISNA(VLOOKUP(I29,Engagés!$A$11:$L$511,6,FALSE)),VLOOKUP(I29,'Enga manuel'!$G$6:$P$355,4,FALSE),VLOOKUP(I29,Engagés!$A$11:$L$511,6,FALSE)))," ")</f>
        <v xml:space="preserve">Dossard inconnu </v>
      </c>
      <c r="L29" s="441" t="str">
        <f>IF(J29&gt;0,IF(ISNA(IF(ISNA(VLOOKUP(J29,Engagés!$A$11:$L$511,6,FALSE)),VLOOKUP(J29,'Enga manuel'!$G$6:$P$355,4,FALSE),VLOOKUP(J29,Engagés!$A$11:$L$511,6,FALSE))),"Dossard inconnu ",IF(ISNA(VLOOKUP(J29,Engagés!$A$11:$L$511,6,FALSE)),VLOOKUP(J29,'Enga manuel'!$G$6:$P$355,4,FALSE),VLOOKUP(J29,Engagés!$A$11:$L$511,6,FALSE)))," ")</f>
        <v xml:space="preserve">Dossard inconnu </v>
      </c>
      <c r="M29" s="438" t="str">
        <f>IF(K29&gt;0,IF(ISNA(IF(ISNA(VLOOKUP(K29,Engagés!$A$11:$L$511,6,FALSE)),VLOOKUP(K29,'Enga manuel'!$G$6:$P$355,4,FALSE),VLOOKUP(K29,Engagés!$A$11:$L$511,6,FALSE))),"Dossard inconnu ",IF(ISNA(VLOOKUP(K29,Engagés!$A$11:$L$511,6,FALSE)),VLOOKUP(K29,'Enga manuel'!$G$6:$P$355,4,FALSE),VLOOKUP(K29,Engagés!$A$11:$L$511,6,FALSE)))," ")</f>
        <v xml:space="preserve">Dossard inconnu </v>
      </c>
      <c r="N29" s="425"/>
      <c r="O29" s="426"/>
      <c r="P29" s="426"/>
      <c r="Q29" s="427"/>
    </row>
    <row r="30" spans="1:17" ht="12" customHeight="1" x14ac:dyDescent="0.2">
      <c r="A30" s="437"/>
      <c r="B30" s="439" t="e">
        <f>IF(#REF!&gt;0,IF(ISNA(IF(ISNA(VLOOKUP(#REF!,Engagés!$A$11:$L$511,6,FALSE)),VLOOKUP(#REF!,'Enga manuel'!$G$6:$P$355,4,FALSE),VLOOKUP(#REF!,Engagés!$A$11:$L$511,6,FALSE))),"Dossard inconnu ",IF(ISNA(VLOOKUP(#REF!,Engagés!$A$11:$L$511,6,FALSE)),VLOOKUP(#REF!,'Enga manuel'!$G$6:$P$355,4,FALSE),VLOOKUP(#REF!,Engagés!$A$11:$L$511,6,FALSE)))," ")</f>
        <v>#REF!</v>
      </c>
      <c r="C30" s="446"/>
      <c r="D30" s="431" t="str">
        <f>IF(A29&gt;0,IF(ISNA(IF(ISNA(VLOOKUP(A29,Engagés!$A$11:$L$511,5,FALSE)),VLOOKUP(A29,'Enga manuel'!$G$6:$P$355,4,FALSE),VLOOKUP(A29,Engagés!$A$11:$L$511,5,FALSE))),"Dossard inconnu ",IF(ISNA(VLOOKUP(A29,Engagés!$A$11:$L$511,5,FALSE)),VLOOKUP(A29,'Enga manuel'!$G$6:$P$355,4,FALSE),VLOOKUP(A29,Engagés!$A$11:$L$511,5,FALSE)))," ")</f>
        <v xml:space="preserve"> </v>
      </c>
      <c r="E30" s="432" t="str">
        <f>IF(C30&gt;0,IF(ISNA(IF(ISNA(VLOOKUP(C30,Engagés!$A$11:$L$511,6,FALSE)),VLOOKUP(C30,'Enga manuel'!$G$6:$P$355,4,FALSE),VLOOKUP(C30,Engagés!$A$11:$L$511,6,FALSE))),"Dossard inconnu ",IF(ISNA(VLOOKUP(C30,Engagés!$A$11:$L$511,6,FALSE)),VLOOKUP(C30,'Enga manuel'!$G$6:$P$355,4,FALSE),VLOOKUP(C30,Engagés!$A$11:$L$511,6,FALSE)))," ")</f>
        <v xml:space="preserve"> </v>
      </c>
      <c r="F30" s="432" t="str">
        <f>IF(D30&gt;0,IF(ISNA(IF(ISNA(VLOOKUP(D30,Engagés!$A$11:$L$511,6,FALSE)),VLOOKUP(D30,'Enga manuel'!$G$6:$P$355,4,FALSE),VLOOKUP(D30,Engagés!$A$11:$L$511,6,FALSE))),"Dossard inconnu ",IF(ISNA(VLOOKUP(D30,Engagés!$A$11:$L$511,6,FALSE)),VLOOKUP(D30,'Enga manuel'!$G$6:$P$355,4,FALSE),VLOOKUP(D30,Engagés!$A$11:$L$511,6,FALSE)))," ")</f>
        <v xml:space="preserve">Dossard inconnu </v>
      </c>
      <c r="G30" s="432" t="str">
        <f>IF(E30&gt;0,IF(ISNA(IF(ISNA(VLOOKUP(E30,Engagés!$A$11:$L$511,6,FALSE)),VLOOKUP(E30,'Enga manuel'!$G$6:$P$355,4,FALSE),VLOOKUP(E30,Engagés!$A$11:$L$511,6,FALSE))),"Dossard inconnu ",IF(ISNA(VLOOKUP(E30,Engagés!$A$11:$L$511,6,FALSE)),VLOOKUP(E30,'Enga manuel'!$G$6:$P$355,4,FALSE),VLOOKUP(E30,Engagés!$A$11:$L$511,6,FALSE)))," ")</f>
        <v xml:space="preserve">Dossard inconnu </v>
      </c>
      <c r="H30" s="432" t="str">
        <f>IF(F30&gt;0,IF(ISNA(IF(ISNA(VLOOKUP(F30,Engagés!$A$11:$L$511,6,FALSE)),VLOOKUP(F30,'Enga manuel'!$G$6:$P$355,4,FALSE),VLOOKUP(F30,Engagés!$A$11:$L$511,6,FALSE))),"Dossard inconnu ",IF(ISNA(VLOOKUP(F30,Engagés!$A$11:$L$511,6,FALSE)),VLOOKUP(F30,'Enga manuel'!$G$6:$P$355,4,FALSE),VLOOKUP(F30,Engagés!$A$11:$L$511,6,FALSE)))," ")</f>
        <v xml:space="preserve">Dossard inconnu </v>
      </c>
      <c r="I30" s="432" t="str">
        <f>IF(G30&gt;0,IF(ISNA(IF(ISNA(VLOOKUP(G30,Engagés!$A$11:$L$511,6,FALSE)),VLOOKUP(G30,'Enga manuel'!$G$6:$P$355,4,FALSE),VLOOKUP(G30,Engagés!$A$11:$L$511,6,FALSE))),"Dossard inconnu ",IF(ISNA(VLOOKUP(G30,Engagés!$A$11:$L$511,6,FALSE)),VLOOKUP(G30,'Enga manuel'!$G$6:$P$355,4,FALSE),VLOOKUP(G30,Engagés!$A$11:$L$511,6,FALSE)))," ")</f>
        <v xml:space="preserve">Dossard inconnu </v>
      </c>
      <c r="J30" s="432" t="str">
        <f>IF(H30&gt;0,IF(ISNA(IF(ISNA(VLOOKUP(H30,Engagés!$A$11:$L$511,6,FALSE)),VLOOKUP(H30,'Enga manuel'!$G$6:$P$355,4,FALSE),VLOOKUP(H30,Engagés!$A$11:$L$511,6,FALSE))),"Dossard inconnu ",IF(ISNA(VLOOKUP(H30,Engagés!$A$11:$L$511,6,FALSE)),VLOOKUP(H30,'Enga manuel'!$G$6:$P$355,4,FALSE),VLOOKUP(H30,Engagés!$A$11:$L$511,6,FALSE)))," ")</f>
        <v xml:space="preserve">Dossard inconnu </v>
      </c>
      <c r="K30" s="432" t="str">
        <f>IF(I30&gt;0,IF(ISNA(IF(ISNA(VLOOKUP(I30,Engagés!$A$11:$L$511,6,FALSE)),VLOOKUP(I30,'Enga manuel'!$G$6:$P$355,4,FALSE),VLOOKUP(I30,Engagés!$A$11:$L$511,6,FALSE))),"Dossard inconnu ",IF(ISNA(VLOOKUP(I30,Engagés!$A$11:$L$511,6,FALSE)),VLOOKUP(I30,'Enga manuel'!$G$6:$P$355,4,FALSE),VLOOKUP(I30,Engagés!$A$11:$L$511,6,FALSE)))," ")</f>
        <v xml:space="preserve">Dossard inconnu </v>
      </c>
      <c r="L30" s="432" t="str">
        <f>IF(J30&gt;0,IF(ISNA(IF(ISNA(VLOOKUP(J30,Engagés!$A$11:$L$511,6,FALSE)),VLOOKUP(J30,'Enga manuel'!$G$6:$P$355,4,FALSE),VLOOKUP(J30,Engagés!$A$11:$L$511,6,FALSE))),"Dossard inconnu ",IF(ISNA(VLOOKUP(J30,Engagés!$A$11:$L$511,6,FALSE)),VLOOKUP(J30,'Enga manuel'!$G$6:$P$355,4,FALSE),VLOOKUP(J30,Engagés!$A$11:$L$511,6,FALSE)))," ")</f>
        <v xml:space="preserve">Dossard inconnu </v>
      </c>
      <c r="M30" s="433" t="str">
        <f>IF(K30&gt;0,IF(ISNA(IF(ISNA(VLOOKUP(K30,Engagés!$A$11:$L$511,6,FALSE)),VLOOKUP(K30,'Enga manuel'!$G$6:$P$355,4,FALSE),VLOOKUP(K30,Engagés!$A$11:$L$511,6,FALSE))),"Dossard inconnu ",IF(ISNA(VLOOKUP(K30,Engagés!$A$11:$L$511,6,FALSE)),VLOOKUP(K30,'Enga manuel'!$G$6:$P$355,4,FALSE),VLOOKUP(K30,Engagés!$A$11:$L$511,6,FALSE)))," ")</f>
        <v xml:space="preserve">Dossard inconnu </v>
      </c>
      <c r="N30" s="428"/>
      <c r="O30" s="429"/>
      <c r="P30" s="429"/>
      <c r="Q30" s="430"/>
    </row>
    <row r="31" spans="1:17" ht="12" customHeight="1" x14ac:dyDescent="0.2">
      <c r="A31" s="436"/>
      <c r="B31" s="438" t="str">
        <f>IF(A31&gt;0,IF(ISNA(IF(ISNA(VLOOKUP(A31,Engagés!$A$11:$L$511,6,FALSE)),VLOOKUP(A31,'Enga manuel'!$G$6:$P$355,4,FALSE),VLOOKUP(A31,Engagés!$A$11:$L$511,6,FALSE))),"Dossard inconnu ",IF(ISNA(VLOOKUP(A31,Engagés!$A$11:$L$511,6,FALSE)),VLOOKUP(A31,'Enga manuel'!$G$6:$P$355,4,FALSE),VLOOKUP(A31,Engagés!$A$11:$L$511,6,FALSE)))," ")</f>
        <v xml:space="preserve"> </v>
      </c>
      <c r="C31" s="445" t="str">
        <f>IF(A31&gt;0,IF(ISNA(IF(ISNA(VLOOKUP(A31,Engagés!$A$11:$L$511,7,FALSE)),VLOOKUP(A31,'Enga manuel'!$G$6:$P$355,4,FALSE),VLOOKUP(A31,Engagés!$A$11:$L$511,7,FALSE))),"Dossard inconnu ",IF(ISNA(VLOOKUP(A31,Engagés!$A$11:$L$511,7,FALSE)),VLOOKUP(A31,'Enga manuel'!$G$6:$P$355,4,FALSE),VLOOKUP(A31,Engagés!$A$11:$L$511,7,FALSE)))," ")</f>
        <v xml:space="preserve"> </v>
      </c>
      <c r="D31" s="440" t="str">
        <f>IF(A31&gt;0,IF(ISNA(IF(ISNA(VLOOKUP(A31,Engagés!$A$11:$L$511,8,FALSE)),VLOOKUP(A31,'Enga manuel'!$G$6:$P$355,4,FALSE),VLOOKUP(A31,Engagés!$A$11:$L$511,8,FALSE))),"Dossard inconnu ",IF(ISNA(VLOOKUP(A31,Engagés!$A$11:$L$511,8,FALSE)),VLOOKUP(A31,'Enga manuel'!$G$6:$P$355,4,FALSE),VLOOKUP(A31,Engagés!$A$11:$L$511,8,FALSE)))," ")</f>
        <v xml:space="preserve"> </v>
      </c>
      <c r="E31" s="441" t="str">
        <f>IF(C31&gt;0,IF(ISNA(IF(ISNA(VLOOKUP(C31,Engagés!$A$11:$L$511,6,FALSE)),VLOOKUP(C31,'Enga manuel'!$G$6:$P$355,4,FALSE),VLOOKUP(C31,Engagés!$A$11:$L$511,6,FALSE))),"Dossard inconnu ",IF(ISNA(VLOOKUP(C31,Engagés!$A$11:$L$511,6,FALSE)),VLOOKUP(C31,'Enga manuel'!$G$6:$P$355,4,FALSE),VLOOKUP(C31,Engagés!$A$11:$L$511,6,FALSE)))," ")</f>
        <v xml:space="preserve">Dossard inconnu </v>
      </c>
      <c r="F31" s="441" t="str">
        <f>IF(D31&gt;0,IF(ISNA(IF(ISNA(VLOOKUP(D31,Engagés!$A$11:$L$511,6,FALSE)),VLOOKUP(D31,'Enga manuel'!$G$6:$P$355,4,FALSE),VLOOKUP(D31,Engagés!$A$11:$L$511,6,FALSE))),"Dossard inconnu ",IF(ISNA(VLOOKUP(D31,Engagés!$A$11:$L$511,6,FALSE)),VLOOKUP(D31,'Enga manuel'!$G$6:$P$355,4,FALSE),VLOOKUP(D31,Engagés!$A$11:$L$511,6,FALSE)))," ")</f>
        <v xml:space="preserve">Dossard inconnu </v>
      </c>
      <c r="G31" s="441" t="str">
        <f>IF(E31&gt;0,IF(ISNA(IF(ISNA(VLOOKUP(E31,Engagés!$A$11:$L$511,6,FALSE)),VLOOKUP(E31,'Enga manuel'!$G$6:$P$355,4,FALSE),VLOOKUP(E31,Engagés!$A$11:$L$511,6,FALSE))),"Dossard inconnu ",IF(ISNA(VLOOKUP(E31,Engagés!$A$11:$L$511,6,FALSE)),VLOOKUP(E31,'Enga manuel'!$G$6:$P$355,4,FALSE),VLOOKUP(E31,Engagés!$A$11:$L$511,6,FALSE)))," ")</f>
        <v xml:space="preserve">Dossard inconnu </v>
      </c>
      <c r="H31" s="441" t="str">
        <f>IF(F31&gt;0,IF(ISNA(IF(ISNA(VLOOKUP(F31,Engagés!$A$11:$L$511,6,FALSE)),VLOOKUP(F31,'Enga manuel'!$G$6:$P$355,4,FALSE),VLOOKUP(F31,Engagés!$A$11:$L$511,6,FALSE))),"Dossard inconnu ",IF(ISNA(VLOOKUP(F31,Engagés!$A$11:$L$511,6,FALSE)),VLOOKUP(F31,'Enga manuel'!$G$6:$P$355,4,FALSE),VLOOKUP(F31,Engagés!$A$11:$L$511,6,FALSE)))," ")</f>
        <v xml:space="preserve">Dossard inconnu </v>
      </c>
      <c r="I31" s="441" t="str">
        <f>IF(G31&gt;0,IF(ISNA(IF(ISNA(VLOOKUP(G31,Engagés!$A$11:$L$511,6,FALSE)),VLOOKUP(G31,'Enga manuel'!$G$6:$P$355,4,FALSE),VLOOKUP(G31,Engagés!$A$11:$L$511,6,FALSE))),"Dossard inconnu ",IF(ISNA(VLOOKUP(G31,Engagés!$A$11:$L$511,6,FALSE)),VLOOKUP(G31,'Enga manuel'!$G$6:$P$355,4,FALSE),VLOOKUP(G31,Engagés!$A$11:$L$511,6,FALSE)))," ")</f>
        <v xml:space="preserve">Dossard inconnu </v>
      </c>
      <c r="J31" s="441" t="str">
        <f>IF(H31&gt;0,IF(ISNA(IF(ISNA(VLOOKUP(H31,Engagés!$A$11:$L$511,6,FALSE)),VLOOKUP(H31,'Enga manuel'!$G$6:$P$355,4,FALSE),VLOOKUP(H31,Engagés!$A$11:$L$511,6,FALSE))),"Dossard inconnu ",IF(ISNA(VLOOKUP(H31,Engagés!$A$11:$L$511,6,FALSE)),VLOOKUP(H31,'Enga manuel'!$G$6:$P$355,4,FALSE),VLOOKUP(H31,Engagés!$A$11:$L$511,6,FALSE)))," ")</f>
        <v xml:space="preserve">Dossard inconnu </v>
      </c>
      <c r="K31" s="441" t="str">
        <f>IF(I31&gt;0,IF(ISNA(IF(ISNA(VLOOKUP(I31,Engagés!$A$11:$L$511,6,FALSE)),VLOOKUP(I31,'Enga manuel'!$G$6:$P$355,4,FALSE),VLOOKUP(I31,Engagés!$A$11:$L$511,6,FALSE))),"Dossard inconnu ",IF(ISNA(VLOOKUP(I31,Engagés!$A$11:$L$511,6,FALSE)),VLOOKUP(I31,'Enga manuel'!$G$6:$P$355,4,FALSE),VLOOKUP(I31,Engagés!$A$11:$L$511,6,FALSE)))," ")</f>
        <v xml:space="preserve">Dossard inconnu </v>
      </c>
      <c r="L31" s="441" t="str">
        <f>IF(J31&gt;0,IF(ISNA(IF(ISNA(VLOOKUP(J31,Engagés!$A$11:$L$511,6,FALSE)),VLOOKUP(J31,'Enga manuel'!$G$6:$P$355,4,FALSE),VLOOKUP(J31,Engagés!$A$11:$L$511,6,FALSE))),"Dossard inconnu ",IF(ISNA(VLOOKUP(J31,Engagés!$A$11:$L$511,6,FALSE)),VLOOKUP(J31,'Enga manuel'!$G$6:$P$355,4,FALSE),VLOOKUP(J31,Engagés!$A$11:$L$511,6,FALSE)))," ")</f>
        <v xml:space="preserve">Dossard inconnu </v>
      </c>
      <c r="M31" s="438" t="str">
        <f>IF(K31&gt;0,IF(ISNA(IF(ISNA(VLOOKUP(K31,Engagés!$A$11:$L$511,6,FALSE)),VLOOKUP(K31,'Enga manuel'!$G$6:$P$355,4,FALSE),VLOOKUP(K31,Engagés!$A$11:$L$511,6,FALSE))),"Dossard inconnu ",IF(ISNA(VLOOKUP(K31,Engagés!$A$11:$L$511,6,FALSE)),VLOOKUP(K31,'Enga manuel'!$G$6:$P$355,4,FALSE),VLOOKUP(K31,Engagés!$A$11:$L$511,6,FALSE)))," ")</f>
        <v xml:space="preserve">Dossard inconnu </v>
      </c>
      <c r="N31" s="425"/>
      <c r="O31" s="426"/>
      <c r="P31" s="426"/>
      <c r="Q31" s="427"/>
    </row>
    <row r="32" spans="1:17" ht="12" customHeight="1" x14ac:dyDescent="0.2">
      <c r="A32" s="437"/>
      <c r="B32" s="439" t="e">
        <f>IF(#REF!&gt;0,IF(ISNA(IF(ISNA(VLOOKUP(#REF!,Engagés!$A$11:$L$511,6,FALSE)),VLOOKUP(#REF!,'Enga manuel'!$G$6:$P$355,4,FALSE),VLOOKUP(#REF!,Engagés!$A$11:$L$511,6,FALSE))),"Dossard inconnu ",IF(ISNA(VLOOKUP(#REF!,Engagés!$A$11:$L$511,6,FALSE)),VLOOKUP(#REF!,'Enga manuel'!$G$6:$P$355,4,FALSE),VLOOKUP(#REF!,Engagés!$A$11:$L$511,6,FALSE)))," ")</f>
        <v>#REF!</v>
      </c>
      <c r="C32" s="446"/>
      <c r="D32" s="431" t="str">
        <f>IF(A31&gt;0,IF(ISNA(IF(ISNA(VLOOKUP(A31,Engagés!$A$11:$L$511,5,FALSE)),VLOOKUP(A31,'Enga manuel'!$G$6:$P$355,4,FALSE),VLOOKUP(A31,Engagés!$A$11:$L$511,5,FALSE))),"Dossard inconnu ",IF(ISNA(VLOOKUP(A31,Engagés!$A$11:$L$511,5,FALSE)),VLOOKUP(A31,'Enga manuel'!$G$6:$P$355,4,FALSE),VLOOKUP(A31,Engagés!$A$11:$L$511,5,FALSE)))," ")</f>
        <v xml:space="preserve"> </v>
      </c>
      <c r="E32" s="432" t="str">
        <f>IF(C32&gt;0,IF(ISNA(IF(ISNA(VLOOKUP(C32,Engagés!$A$11:$L$511,6,FALSE)),VLOOKUP(C32,'Enga manuel'!$G$6:$P$355,4,FALSE),VLOOKUP(C32,Engagés!$A$11:$L$511,6,FALSE))),"Dossard inconnu ",IF(ISNA(VLOOKUP(C32,Engagés!$A$11:$L$511,6,FALSE)),VLOOKUP(C32,'Enga manuel'!$G$6:$P$355,4,FALSE),VLOOKUP(C32,Engagés!$A$11:$L$511,6,FALSE)))," ")</f>
        <v xml:space="preserve"> </v>
      </c>
      <c r="F32" s="432" t="str">
        <f>IF(D32&gt;0,IF(ISNA(IF(ISNA(VLOOKUP(D32,Engagés!$A$11:$L$511,6,FALSE)),VLOOKUP(D32,'Enga manuel'!$G$6:$P$355,4,FALSE),VLOOKUP(D32,Engagés!$A$11:$L$511,6,FALSE))),"Dossard inconnu ",IF(ISNA(VLOOKUP(D32,Engagés!$A$11:$L$511,6,FALSE)),VLOOKUP(D32,'Enga manuel'!$G$6:$P$355,4,FALSE),VLOOKUP(D32,Engagés!$A$11:$L$511,6,FALSE)))," ")</f>
        <v xml:space="preserve">Dossard inconnu </v>
      </c>
      <c r="G32" s="432" t="str">
        <f>IF(E32&gt;0,IF(ISNA(IF(ISNA(VLOOKUP(E32,Engagés!$A$11:$L$511,6,FALSE)),VLOOKUP(E32,'Enga manuel'!$G$6:$P$355,4,FALSE),VLOOKUP(E32,Engagés!$A$11:$L$511,6,FALSE))),"Dossard inconnu ",IF(ISNA(VLOOKUP(E32,Engagés!$A$11:$L$511,6,FALSE)),VLOOKUP(E32,'Enga manuel'!$G$6:$P$355,4,FALSE),VLOOKUP(E32,Engagés!$A$11:$L$511,6,FALSE)))," ")</f>
        <v xml:space="preserve">Dossard inconnu </v>
      </c>
      <c r="H32" s="432" t="str">
        <f>IF(F32&gt;0,IF(ISNA(IF(ISNA(VLOOKUP(F32,Engagés!$A$11:$L$511,6,FALSE)),VLOOKUP(F32,'Enga manuel'!$G$6:$P$355,4,FALSE),VLOOKUP(F32,Engagés!$A$11:$L$511,6,FALSE))),"Dossard inconnu ",IF(ISNA(VLOOKUP(F32,Engagés!$A$11:$L$511,6,FALSE)),VLOOKUP(F32,'Enga manuel'!$G$6:$P$355,4,FALSE),VLOOKUP(F32,Engagés!$A$11:$L$511,6,FALSE)))," ")</f>
        <v xml:space="preserve">Dossard inconnu </v>
      </c>
      <c r="I32" s="432" t="str">
        <f>IF(G32&gt;0,IF(ISNA(IF(ISNA(VLOOKUP(G32,Engagés!$A$11:$L$511,6,FALSE)),VLOOKUP(G32,'Enga manuel'!$G$6:$P$355,4,FALSE),VLOOKUP(G32,Engagés!$A$11:$L$511,6,FALSE))),"Dossard inconnu ",IF(ISNA(VLOOKUP(G32,Engagés!$A$11:$L$511,6,FALSE)),VLOOKUP(G32,'Enga manuel'!$G$6:$P$355,4,FALSE),VLOOKUP(G32,Engagés!$A$11:$L$511,6,FALSE)))," ")</f>
        <v xml:space="preserve">Dossard inconnu </v>
      </c>
      <c r="J32" s="432" t="str">
        <f>IF(H32&gt;0,IF(ISNA(IF(ISNA(VLOOKUP(H32,Engagés!$A$11:$L$511,6,FALSE)),VLOOKUP(H32,'Enga manuel'!$G$6:$P$355,4,FALSE),VLOOKUP(H32,Engagés!$A$11:$L$511,6,FALSE))),"Dossard inconnu ",IF(ISNA(VLOOKUP(H32,Engagés!$A$11:$L$511,6,FALSE)),VLOOKUP(H32,'Enga manuel'!$G$6:$P$355,4,FALSE),VLOOKUP(H32,Engagés!$A$11:$L$511,6,FALSE)))," ")</f>
        <v xml:space="preserve">Dossard inconnu </v>
      </c>
      <c r="K32" s="432" t="str">
        <f>IF(I32&gt;0,IF(ISNA(IF(ISNA(VLOOKUP(I32,Engagés!$A$11:$L$511,6,FALSE)),VLOOKUP(I32,'Enga manuel'!$G$6:$P$355,4,FALSE),VLOOKUP(I32,Engagés!$A$11:$L$511,6,FALSE))),"Dossard inconnu ",IF(ISNA(VLOOKUP(I32,Engagés!$A$11:$L$511,6,FALSE)),VLOOKUP(I32,'Enga manuel'!$G$6:$P$355,4,FALSE),VLOOKUP(I32,Engagés!$A$11:$L$511,6,FALSE)))," ")</f>
        <v xml:space="preserve">Dossard inconnu </v>
      </c>
      <c r="L32" s="432" t="str">
        <f>IF(J32&gt;0,IF(ISNA(IF(ISNA(VLOOKUP(J32,Engagés!$A$11:$L$511,6,FALSE)),VLOOKUP(J32,'Enga manuel'!$G$6:$P$355,4,FALSE),VLOOKUP(J32,Engagés!$A$11:$L$511,6,FALSE))),"Dossard inconnu ",IF(ISNA(VLOOKUP(J32,Engagés!$A$11:$L$511,6,FALSE)),VLOOKUP(J32,'Enga manuel'!$G$6:$P$355,4,FALSE),VLOOKUP(J32,Engagés!$A$11:$L$511,6,FALSE)))," ")</f>
        <v xml:space="preserve">Dossard inconnu </v>
      </c>
      <c r="M32" s="433" t="str">
        <f>IF(K32&gt;0,IF(ISNA(IF(ISNA(VLOOKUP(K32,Engagés!$A$11:$L$511,6,FALSE)),VLOOKUP(K32,'Enga manuel'!$G$6:$P$355,4,FALSE),VLOOKUP(K32,Engagés!$A$11:$L$511,6,FALSE))),"Dossard inconnu ",IF(ISNA(VLOOKUP(K32,Engagés!$A$11:$L$511,6,FALSE)),VLOOKUP(K32,'Enga manuel'!$G$6:$P$355,4,FALSE),VLOOKUP(K32,Engagés!$A$11:$L$511,6,FALSE)))," ")</f>
        <v xml:space="preserve">Dossard inconnu </v>
      </c>
      <c r="N32" s="428"/>
      <c r="O32" s="429"/>
      <c r="P32" s="429"/>
      <c r="Q32" s="430"/>
    </row>
    <row r="33" spans="1:17" ht="12" customHeight="1" x14ac:dyDescent="0.2">
      <c r="A33" s="436"/>
      <c r="B33" s="438" t="str">
        <f>IF(A33&gt;0,IF(ISNA(IF(ISNA(VLOOKUP(A33,Engagés!$A$11:$L$511,6,FALSE)),VLOOKUP(A33,'Enga manuel'!$G$6:$P$355,4,FALSE),VLOOKUP(A33,Engagés!$A$11:$L$511,6,FALSE))),"Dossard inconnu ",IF(ISNA(VLOOKUP(A33,Engagés!$A$11:$L$511,6,FALSE)),VLOOKUP(A33,'Enga manuel'!$G$6:$P$355,4,FALSE),VLOOKUP(A33,Engagés!$A$11:$L$511,6,FALSE)))," ")</f>
        <v xml:space="preserve"> </v>
      </c>
      <c r="C33" s="445" t="str">
        <f>IF(A33&gt;0,IF(ISNA(IF(ISNA(VLOOKUP(A33,Engagés!$A$11:$L$511,7,FALSE)),VLOOKUP(A33,'Enga manuel'!$G$6:$P$355,4,FALSE),VLOOKUP(A33,Engagés!$A$11:$L$511,7,FALSE))),"Dossard inconnu ",IF(ISNA(VLOOKUP(A33,Engagés!$A$11:$L$511,7,FALSE)),VLOOKUP(A33,'Enga manuel'!$G$6:$P$355,4,FALSE),VLOOKUP(A33,Engagés!$A$11:$L$511,7,FALSE)))," ")</f>
        <v xml:space="preserve"> </v>
      </c>
      <c r="D33" s="440" t="str">
        <f>IF(A33&gt;0,IF(ISNA(IF(ISNA(VLOOKUP(A33,Engagés!$A$11:$L$511,8,FALSE)),VLOOKUP(A33,'Enga manuel'!$G$6:$P$355,4,FALSE),VLOOKUP(A33,Engagés!$A$11:$L$511,8,FALSE))),"Dossard inconnu ",IF(ISNA(VLOOKUP(A33,Engagés!$A$11:$L$511,8,FALSE)),VLOOKUP(A33,'Enga manuel'!$G$6:$P$355,4,FALSE),VLOOKUP(A33,Engagés!$A$11:$L$511,8,FALSE)))," ")</f>
        <v xml:space="preserve"> </v>
      </c>
      <c r="E33" s="441" t="str">
        <f>IF(C33&gt;0,IF(ISNA(IF(ISNA(VLOOKUP(C33,Engagés!$A$11:$L$511,6,FALSE)),VLOOKUP(C33,'Enga manuel'!$G$6:$P$355,4,FALSE),VLOOKUP(C33,Engagés!$A$11:$L$511,6,FALSE))),"Dossard inconnu ",IF(ISNA(VLOOKUP(C33,Engagés!$A$11:$L$511,6,FALSE)),VLOOKUP(C33,'Enga manuel'!$G$6:$P$355,4,FALSE),VLOOKUP(C33,Engagés!$A$11:$L$511,6,FALSE)))," ")</f>
        <v xml:space="preserve">Dossard inconnu </v>
      </c>
      <c r="F33" s="441" t="str">
        <f>IF(D33&gt;0,IF(ISNA(IF(ISNA(VLOOKUP(D33,Engagés!$A$11:$L$511,6,FALSE)),VLOOKUP(D33,'Enga manuel'!$G$6:$P$355,4,FALSE),VLOOKUP(D33,Engagés!$A$11:$L$511,6,FALSE))),"Dossard inconnu ",IF(ISNA(VLOOKUP(D33,Engagés!$A$11:$L$511,6,FALSE)),VLOOKUP(D33,'Enga manuel'!$G$6:$P$355,4,FALSE),VLOOKUP(D33,Engagés!$A$11:$L$511,6,FALSE)))," ")</f>
        <v xml:space="preserve">Dossard inconnu </v>
      </c>
      <c r="G33" s="441" t="str">
        <f>IF(E33&gt;0,IF(ISNA(IF(ISNA(VLOOKUP(E33,Engagés!$A$11:$L$511,6,FALSE)),VLOOKUP(E33,'Enga manuel'!$G$6:$P$355,4,FALSE),VLOOKUP(E33,Engagés!$A$11:$L$511,6,FALSE))),"Dossard inconnu ",IF(ISNA(VLOOKUP(E33,Engagés!$A$11:$L$511,6,FALSE)),VLOOKUP(E33,'Enga manuel'!$G$6:$P$355,4,FALSE),VLOOKUP(E33,Engagés!$A$11:$L$511,6,FALSE)))," ")</f>
        <v xml:space="preserve">Dossard inconnu </v>
      </c>
      <c r="H33" s="441" t="str">
        <f>IF(F33&gt;0,IF(ISNA(IF(ISNA(VLOOKUP(F33,Engagés!$A$11:$L$511,6,FALSE)),VLOOKUP(F33,'Enga manuel'!$G$6:$P$355,4,FALSE),VLOOKUP(F33,Engagés!$A$11:$L$511,6,FALSE))),"Dossard inconnu ",IF(ISNA(VLOOKUP(F33,Engagés!$A$11:$L$511,6,FALSE)),VLOOKUP(F33,'Enga manuel'!$G$6:$P$355,4,FALSE),VLOOKUP(F33,Engagés!$A$11:$L$511,6,FALSE)))," ")</f>
        <v xml:space="preserve">Dossard inconnu </v>
      </c>
      <c r="I33" s="441" t="str">
        <f>IF(G33&gt;0,IF(ISNA(IF(ISNA(VLOOKUP(G33,Engagés!$A$11:$L$511,6,FALSE)),VLOOKUP(G33,'Enga manuel'!$G$6:$P$355,4,FALSE),VLOOKUP(G33,Engagés!$A$11:$L$511,6,FALSE))),"Dossard inconnu ",IF(ISNA(VLOOKUP(G33,Engagés!$A$11:$L$511,6,FALSE)),VLOOKUP(G33,'Enga manuel'!$G$6:$P$355,4,FALSE),VLOOKUP(G33,Engagés!$A$11:$L$511,6,FALSE)))," ")</f>
        <v xml:space="preserve">Dossard inconnu </v>
      </c>
      <c r="J33" s="441" t="str">
        <f>IF(H33&gt;0,IF(ISNA(IF(ISNA(VLOOKUP(H33,Engagés!$A$11:$L$511,6,FALSE)),VLOOKUP(H33,'Enga manuel'!$G$6:$P$355,4,FALSE),VLOOKUP(H33,Engagés!$A$11:$L$511,6,FALSE))),"Dossard inconnu ",IF(ISNA(VLOOKUP(H33,Engagés!$A$11:$L$511,6,FALSE)),VLOOKUP(H33,'Enga manuel'!$G$6:$P$355,4,FALSE),VLOOKUP(H33,Engagés!$A$11:$L$511,6,FALSE)))," ")</f>
        <v xml:space="preserve">Dossard inconnu </v>
      </c>
      <c r="K33" s="441" t="str">
        <f>IF(I33&gt;0,IF(ISNA(IF(ISNA(VLOOKUP(I33,Engagés!$A$11:$L$511,6,FALSE)),VLOOKUP(I33,'Enga manuel'!$G$6:$P$355,4,FALSE),VLOOKUP(I33,Engagés!$A$11:$L$511,6,FALSE))),"Dossard inconnu ",IF(ISNA(VLOOKUP(I33,Engagés!$A$11:$L$511,6,FALSE)),VLOOKUP(I33,'Enga manuel'!$G$6:$P$355,4,FALSE),VLOOKUP(I33,Engagés!$A$11:$L$511,6,FALSE)))," ")</f>
        <v xml:space="preserve">Dossard inconnu </v>
      </c>
      <c r="L33" s="441" t="str">
        <f>IF(J33&gt;0,IF(ISNA(IF(ISNA(VLOOKUP(J33,Engagés!$A$11:$L$511,6,FALSE)),VLOOKUP(J33,'Enga manuel'!$G$6:$P$355,4,FALSE),VLOOKUP(J33,Engagés!$A$11:$L$511,6,FALSE))),"Dossard inconnu ",IF(ISNA(VLOOKUP(J33,Engagés!$A$11:$L$511,6,FALSE)),VLOOKUP(J33,'Enga manuel'!$G$6:$P$355,4,FALSE),VLOOKUP(J33,Engagés!$A$11:$L$511,6,FALSE)))," ")</f>
        <v xml:space="preserve">Dossard inconnu </v>
      </c>
      <c r="M33" s="438" t="str">
        <f>IF(K33&gt;0,IF(ISNA(IF(ISNA(VLOOKUP(K33,Engagés!$A$11:$L$511,6,FALSE)),VLOOKUP(K33,'Enga manuel'!$G$6:$P$355,4,FALSE),VLOOKUP(K33,Engagés!$A$11:$L$511,6,FALSE))),"Dossard inconnu ",IF(ISNA(VLOOKUP(K33,Engagés!$A$11:$L$511,6,FALSE)),VLOOKUP(K33,'Enga manuel'!$G$6:$P$355,4,FALSE),VLOOKUP(K33,Engagés!$A$11:$L$511,6,FALSE)))," ")</f>
        <v xml:space="preserve">Dossard inconnu </v>
      </c>
      <c r="N33" s="425"/>
      <c r="O33" s="426"/>
      <c r="P33" s="426"/>
      <c r="Q33" s="427"/>
    </row>
    <row r="34" spans="1:17" ht="12" customHeight="1" x14ac:dyDescent="0.2">
      <c r="A34" s="437"/>
      <c r="B34" s="439" t="e">
        <f>IF(#REF!&gt;0,IF(ISNA(IF(ISNA(VLOOKUP(#REF!,Engagés!$A$11:$L$511,6,FALSE)),VLOOKUP(#REF!,'Enga manuel'!$G$6:$P$355,4,FALSE),VLOOKUP(#REF!,Engagés!$A$11:$L$511,6,FALSE))),"Dossard inconnu ",IF(ISNA(VLOOKUP(#REF!,Engagés!$A$11:$L$511,6,FALSE)),VLOOKUP(#REF!,'Enga manuel'!$G$6:$P$355,4,FALSE),VLOOKUP(#REF!,Engagés!$A$11:$L$511,6,FALSE)))," ")</f>
        <v>#REF!</v>
      </c>
      <c r="C34" s="446"/>
      <c r="D34" s="431" t="str">
        <f>IF(A33&gt;0,IF(ISNA(IF(ISNA(VLOOKUP(A33,Engagés!$A$11:$L$511,5,FALSE)),VLOOKUP(A33,'Enga manuel'!$G$6:$P$355,4,FALSE),VLOOKUP(A33,Engagés!$A$11:$L$511,5,FALSE))),"Dossard inconnu ",IF(ISNA(VLOOKUP(A33,Engagés!$A$11:$L$511,5,FALSE)),VLOOKUP(A33,'Enga manuel'!$G$6:$P$355,4,FALSE),VLOOKUP(A33,Engagés!$A$11:$L$511,5,FALSE)))," ")</f>
        <v xml:space="preserve"> </v>
      </c>
      <c r="E34" s="432" t="str">
        <f>IF(C34&gt;0,IF(ISNA(IF(ISNA(VLOOKUP(C34,Engagés!$A$11:$L$511,6,FALSE)),VLOOKUP(C34,'Enga manuel'!$G$6:$P$355,4,FALSE),VLOOKUP(C34,Engagés!$A$11:$L$511,6,FALSE))),"Dossard inconnu ",IF(ISNA(VLOOKUP(C34,Engagés!$A$11:$L$511,6,FALSE)),VLOOKUP(C34,'Enga manuel'!$G$6:$P$355,4,FALSE),VLOOKUP(C34,Engagés!$A$11:$L$511,6,FALSE)))," ")</f>
        <v xml:space="preserve"> </v>
      </c>
      <c r="F34" s="432" t="str">
        <f>IF(D34&gt;0,IF(ISNA(IF(ISNA(VLOOKUP(D34,Engagés!$A$11:$L$511,6,FALSE)),VLOOKUP(D34,'Enga manuel'!$G$6:$P$355,4,FALSE),VLOOKUP(D34,Engagés!$A$11:$L$511,6,FALSE))),"Dossard inconnu ",IF(ISNA(VLOOKUP(D34,Engagés!$A$11:$L$511,6,FALSE)),VLOOKUP(D34,'Enga manuel'!$G$6:$P$355,4,FALSE),VLOOKUP(D34,Engagés!$A$11:$L$511,6,FALSE)))," ")</f>
        <v xml:space="preserve">Dossard inconnu </v>
      </c>
      <c r="G34" s="432" t="str">
        <f>IF(E34&gt;0,IF(ISNA(IF(ISNA(VLOOKUP(E34,Engagés!$A$11:$L$511,6,FALSE)),VLOOKUP(E34,'Enga manuel'!$G$6:$P$355,4,FALSE),VLOOKUP(E34,Engagés!$A$11:$L$511,6,FALSE))),"Dossard inconnu ",IF(ISNA(VLOOKUP(E34,Engagés!$A$11:$L$511,6,FALSE)),VLOOKUP(E34,'Enga manuel'!$G$6:$P$355,4,FALSE),VLOOKUP(E34,Engagés!$A$11:$L$511,6,FALSE)))," ")</f>
        <v xml:space="preserve">Dossard inconnu </v>
      </c>
      <c r="H34" s="432" t="str">
        <f>IF(F34&gt;0,IF(ISNA(IF(ISNA(VLOOKUP(F34,Engagés!$A$11:$L$511,6,FALSE)),VLOOKUP(F34,'Enga manuel'!$G$6:$P$355,4,FALSE),VLOOKUP(F34,Engagés!$A$11:$L$511,6,FALSE))),"Dossard inconnu ",IF(ISNA(VLOOKUP(F34,Engagés!$A$11:$L$511,6,FALSE)),VLOOKUP(F34,'Enga manuel'!$G$6:$P$355,4,FALSE),VLOOKUP(F34,Engagés!$A$11:$L$511,6,FALSE)))," ")</f>
        <v xml:space="preserve">Dossard inconnu </v>
      </c>
      <c r="I34" s="432" t="str">
        <f>IF(G34&gt;0,IF(ISNA(IF(ISNA(VLOOKUP(G34,Engagés!$A$11:$L$511,6,FALSE)),VLOOKUP(G34,'Enga manuel'!$G$6:$P$355,4,FALSE),VLOOKUP(G34,Engagés!$A$11:$L$511,6,FALSE))),"Dossard inconnu ",IF(ISNA(VLOOKUP(G34,Engagés!$A$11:$L$511,6,FALSE)),VLOOKUP(G34,'Enga manuel'!$G$6:$P$355,4,FALSE),VLOOKUP(G34,Engagés!$A$11:$L$511,6,FALSE)))," ")</f>
        <v xml:space="preserve">Dossard inconnu </v>
      </c>
      <c r="J34" s="432" t="str">
        <f>IF(H34&gt;0,IF(ISNA(IF(ISNA(VLOOKUP(H34,Engagés!$A$11:$L$511,6,FALSE)),VLOOKUP(H34,'Enga manuel'!$G$6:$P$355,4,FALSE),VLOOKUP(H34,Engagés!$A$11:$L$511,6,FALSE))),"Dossard inconnu ",IF(ISNA(VLOOKUP(H34,Engagés!$A$11:$L$511,6,FALSE)),VLOOKUP(H34,'Enga manuel'!$G$6:$P$355,4,FALSE),VLOOKUP(H34,Engagés!$A$11:$L$511,6,FALSE)))," ")</f>
        <v xml:space="preserve">Dossard inconnu </v>
      </c>
      <c r="K34" s="432" t="str">
        <f>IF(I34&gt;0,IF(ISNA(IF(ISNA(VLOOKUP(I34,Engagés!$A$11:$L$511,6,FALSE)),VLOOKUP(I34,'Enga manuel'!$G$6:$P$355,4,FALSE),VLOOKUP(I34,Engagés!$A$11:$L$511,6,FALSE))),"Dossard inconnu ",IF(ISNA(VLOOKUP(I34,Engagés!$A$11:$L$511,6,FALSE)),VLOOKUP(I34,'Enga manuel'!$G$6:$P$355,4,FALSE),VLOOKUP(I34,Engagés!$A$11:$L$511,6,FALSE)))," ")</f>
        <v xml:space="preserve">Dossard inconnu </v>
      </c>
      <c r="L34" s="432" t="str">
        <f>IF(J34&gt;0,IF(ISNA(IF(ISNA(VLOOKUP(J34,Engagés!$A$11:$L$511,6,FALSE)),VLOOKUP(J34,'Enga manuel'!$G$6:$P$355,4,FALSE),VLOOKUP(J34,Engagés!$A$11:$L$511,6,FALSE))),"Dossard inconnu ",IF(ISNA(VLOOKUP(J34,Engagés!$A$11:$L$511,6,FALSE)),VLOOKUP(J34,'Enga manuel'!$G$6:$P$355,4,FALSE),VLOOKUP(J34,Engagés!$A$11:$L$511,6,FALSE)))," ")</f>
        <v xml:space="preserve">Dossard inconnu </v>
      </c>
      <c r="M34" s="433" t="str">
        <f>IF(K34&gt;0,IF(ISNA(IF(ISNA(VLOOKUP(K34,Engagés!$A$11:$L$511,6,FALSE)),VLOOKUP(K34,'Enga manuel'!$G$6:$P$355,4,FALSE),VLOOKUP(K34,Engagés!$A$11:$L$511,6,FALSE))),"Dossard inconnu ",IF(ISNA(VLOOKUP(K34,Engagés!$A$11:$L$511,6,FALSE)),VLOOKUP(K34,'Enga manuel'!$G$6:$P$355,4,FALSE),VLOOKUP(K34,Engagés!$A$11:$L$511,6,FALSE)))," ")</f>
        <v xml:space="preserve">Dossard inconnu </v>
      </c>
      <c r="N34" s="428"/>
      <c r="O34" s="429"/>
      <c r="P34" s="429"/>
      <c r="Q34" s="430"/>
    </row>
    <row r="35" spans="1:17" ht="12" customHeight="1" x14ac:dyDescent="0.2">
      <c r="A35" s="436"/>
      <c r="B35" s="438" t="str">
        <f>IF(A35&gt;0,IF(ISNA(IF(ISNA(VLOOKUP(A35,Engagés!$A$11:$L$511,6,FALSE)),VLOOKUP(A35,'Enga manuel'!$G$6:$P$355,4,FALSE),VLOOKUP(A35,Engagés!$A$11:$L$511,6,FALSE))),"Dossard inconnu ",IF(ISNA(VLOOKUP(A35,Engagés!$A$11:$L$511,6,FALSE)),VLOOKUP(A35,'Enga manuel'!$G$6:$P$355,4,FALSE),VLOOKUP(A35,Engagés!$A$11:$L$511,6,FALSE)))," ")</f>
        <v xml:space="preserve"> </v>
      </c>
      <c r="C35" s="445" t="str">
        <f>IF(A35&gt;0,IF(ISNA(IF(ISNA(VLOOKUP(A35,Engagés!$A$11:$L$511,7,FALSE)),VLOOKUP(A35,'Enga manuel'!$G$6:$P$355,4,FALSE),VLOOKUP(A35,Engagés!$A$11:$L$511,7,FALSE))),"Dossard inconnu ",IF(ISNA(VLOOKUP(A35,Engagés!$A$11:$L$511,7,FALSE)),VLOOKUP(A35,'Enga manuel'!$G$6:$P$355,4,FALSE),VLOOKUP(A35,Engagés!$A$11:$L$511,7,FALSE)))," ")</f>
        <v xml:space="preserve"> </v>
      </c>
      <c r="D35" s="440" t="str">
        <f>IF(A35&gt;0,IF(ISNA(IF(ISNA(VLOOKUP(A35,Engagés!$A$11:$L$511,8,FALSE)),VLOOKUP(A35,'Enga manuel'!$G$6:$P$355,4,FALSE),VLOOKUP(A35,Engagés!$A$11:$L$511,8,FALSE))),"Dossard inconnu ",IF(ISNA(VLOOKUP(A35,Engagés!$A$11:$L$511,8,FALSE)),VLOOKUP(A35,'Enga manuel'!$G$6:$P$355,4,FALSE),VLOOKUP(A35,Engagés!$A$11:$L$511,8,FALSE)))," ")</f>
        <v xml:space="preserve"> </v>
      </c>
      <c r="E35" s="441" t="str">
        <f>IF(C35&gt;0,IF(ISNA(IF(ISNA(VLOOKUP(C35,Engagés!$A$11:$L$511,6,FALSE)),VLOOKUP(C35,'Enga manuel'!$G$6:$P$355,4,FALSE),VLOOKUP(C35,Engagés!$A$11:$L$511,6,FALSE))),"Dossard inconnu ",IF(ISNA(VLOOKUP(C35,Engagés!$A$11:$L$511,6,FALSE)),VLOOKUP(C35,'Enga manuel'!$G$6:$P$355,4,FALSE),VLOOKUP(C35,Engagés!$A$11:$L$511,6,FALSE)))," ")</f>
        <v xml:space="preserve">Dossard inconnu </v>
      </c>
      <c r="F35" s="441" t="str">
        <f>IF(D35&gt;0,IF(ISNA(IF(ISNA(VLOOKUP(D35,Engagés!$A$11:$L$511,6,FALSE)),VLOOKUP(D35,'Enga manuel'!$G$6:$P$355,4,FALSE),VLOOKUP(D35,Engagés!$A$11:$L$511,6,FALSE))),"Dossard inconnu ",IF(ISNA(VLOOKUP(D35,Engagés!$A$11:$L$511,6,FALSE)),VLOOKUP(D35,'Enga manuel'!$G$6:$P$355,4,FALSE),VLOOKUP(D35,Engagés!$A$11:$L$511,6,FALSE)))," ")</f>
        <v xml:space="preserve">Dossard inconnu </v>
      </c>
      <c r="G35" s="441" t="str">
        <f>IF(E35&gt;0,IF(ISNA(IF(ISNA(VLOOKUP(E35,Engagés!$A$11:$L$511,6,FALSE)),VLOOKUP(E35,'Enga manuel'!$G$6:$P$355,4,FALSE),VLOOKUP(E35,Engagés!$A$11:$L$511,6,FALSE))),"Dossard inconnu ",IF(ISNA(VLOOKUP(E35,Engagés!$A$11:$L$511,6,FALSE)),VLOOKUP(E35,'Enga manuel'!$G$6:$P$355,4,FALSE),VLOOKUP(E35,Engagés!$A$11:$L$511,6,FALSE)))," ")</f>
        <v xml:space="preserve">Dossard inconnu </v>
      </c>
      <c r="H35" s="441" t="str">
        <f>IF(F35&gt;0,IF(ISNA(IF(ISNA(VLOOKUP(F35,Engagés!$A$11:$L$511,6,FALSE)),VLOOKUP(F35,'Enga manuel'!$G$6:$P$355,4,FALSE),VLOOKUP(F35,Engagés!$A$11:$L$511,6,FALSE))),"Dossard inconnu ",IF(ISNA(VLOOKUP(F35,Engagés!$A$11:$L$511,6,FALSE)),VLOOKUP(F35,'Enga manuel'!$G$6:$P$355,4,FALSE),VLOOKUP(F35,Engagés!$A$11:$L$511,6,FALSE)))," ")</f>
        <v xml:space="preserve">Dossard inconnu </v>
      </c>
      <c r="I35" s="441" t="str">
        <f>IF(G35&gt;0,IF(ISNA(IF(ISNA(VLOOKUP(G35,Engagés!$A$11:$L$511,6,FALSE)),VLOOKUP(G35,'Enga manuel'!$G$6:$P$355,4,FALSE),VLOOKUP(G35,Engagés!$A$11:$L$511,6,FALSE))),"Dossard inconnu ",IF(ISNA(VLOOKUP(G35,Engagés!$A$11:$L$511,6,FALSE)),VLOOKUP(G35,'Enga manuel'!$G$6:$P$355,4,FALSE),VLOOKUP(G35,Engagés!$A$11:$L$511,6,FALSE)))," ")</f>
        <v xml:space="preserve">Dossard inconnu </v>
      </c>
      <c r="J35" s="441" t="str">
        <f>IF(H35&gt;0,IF(ISNA(IF(ISNA(VLOOKUP(H35,Engagés!$A$11:$L$511,6,FALSE)),VLOOKUP(H35,'Enga manuel'!$G$6:$P$355,4,FALSE),VLOOKUP(H35,Engagés!$A$11:$L$511,6,FALSE))),"Dossard inconnu ",IF(ISNA(VLOOKUP(H35,Engagés!$A$11:$L$511,6,FALSE)),VLOOKUP(H35,'Enga manuel'!$G$6:$P$355,4,FALSE),VLOOKUP(H35,Engagés!$A$11:$L$511,6,FALSE)))," ")</f>
        <v xml:space="preserve">Dossard inconnu </v>
      </c>
      <c r="K35" s="441" t="str">
        <f>IF(I35&gt;0,IF(ISNA(IF(ISNA(VLOOKUP(I35,Engagés!$A$11:$L$511,6,FALSE)),VLOOKUP(I35,'Enga manuel'!$G$6:$P$355,4,FALSE),VLOOKUP(I35,Engagés!$A$11:$L$511,6,FALSE))),"Dossard inconnu ",IF(ISNA(VLOOKUP(I35,Engagés!$A$11:$L$511,6,FALSE)),VLOOKUP(I35,'Enga manuel'!$G$6:$P$355,4,FALSE),VLOOKUP(I35,Engagés!$A$11:$L$511,6,FALSE)))," ")</f>
        <v xml:space="preserve">Dossard inconnu </v>
      </c>
      <c r="L35" s="441" t="str">
        <f>IF(J35&gt;0,IF(ISNA(IF(ISNA(VLOOKUP(J35,Engagés!$A$11:$L$511,6,FALSE)),VLOOKUP(J35,'Enga manuel'!$G$6:$P$355,4,FALSE),VLOOKUP(J35,Engagés!$A$11:$L$511,6,FALSE))),"Dossard inconnu ",IF(ISNA(VLOOKUP(J35,Engagés!$A$11:$L$511,6,FALSE)),VLOOKUP(J35,'Enga manuel'!$G$6:$P$355,4,FALSE),VLOOKUP(J35,Engagés!$A$11:$L$511,6,FALSE)))," ")</f>
        <v xml:space="preserve">Dossard inconnu </v>
      </c>
      <c r="M35" s="438" t="str">
        <f>IF(K35&gt;0,IF(ISNA(IF(ISNA(VLOOKUP(K35,Engagés!$A$11:$L$511,6,FALSE)),VLOOKUP(K35,'Enga manuel'!$G$6:$P$355,4,FALSE),VLOOKUP(K35,Engagés!$A$11:$L$511,6,FALSE))),"Dossard inconnu ",IF(ISNA(VLOOKUP(K35,Engagés!$A$11:$L$511,6,FALSE)),VLOOKUP(K35,'Enga manuel'!$G$6:$P$355,4,FALSE),VLOOKUP(K35,Engagés!$A$11:$L$511,6,FALSE)))," ")</f>
        <v xml:space="preserve">Dossard inconnu </v>
      </c>
      <c r="N35" s="425"/>
      <c r="O35" s="426"/>
      <c r="P35" s="426"/>
      <c r="Q35" s="427"/>
    </row>
    <row r="36" spans="1:17" ht="12" customHeight="1" x14ac:dyDescent="0.2">
      <c r="A36" s="437"/>
      <c r="B36" s="439" t="e">
        <f>IF(#REF!&gt;0,IF(ISNA(IF(ISNA(VLOOKUP(#REF!,Engagés!$A$11:$L$511,6,FALSE)),VLOOKUP(#REF!,'Enga manuel'!$G$6:$P$355,4,FALSE),VLOOKUP(#REF!,Engagés!$A$11:$L$511,6,FALSE))),"Dossard inconnu ",IF(ISNA(VLOOKUP(#REF!,Engagés!$A$11:$L$511,6,FALSE)),VLOOKUP(#REF!,'Enga manuel'!$G$6:$P$355,4,FALSE),VLOOKUP(#REF!,Engagés!$A$11:$L$511,6,FALSE)))," ")</f>
        <v>#REF!</v>
      </c>
      <c r="C36" s="446"/>
      <c r="D36" s="442" t="str">
        <f>IF(A35&gt;0,IF(ISNA(IF(ISNA(VLOOKUP(A35,Engagés!$A$11:$L$511,5,FALSE)),VLOOKUP(A35,'Enga manuel'!$G$6:$P$355,4,FALSE),VLOOKUP(A35,Engagés!$A$11:$L$511,5,FALSE))),"Dossard inconnu ",IF(ISNA(VLOOKUP(A35,Engagés!$A$11:$L$511,5,FALSE)),VLOOKUP(A35,'Enga manuel'!$G$6:$P$355,4,FALSE),VLOOKUP(A35,Engagés!$A$11:$L$511,5,FALSE)))," ")</f>
        <v xml:space="preserve"> </v>
      </c>
      <c r="E36" s="443" t="str">
        <f>IF(C36&gt;0,IF(ISNA(IF(ISNA(VLOOKUP(C36,Engagés!$A$11:$L$511,6,FALSE)),VLOOKUP(C36,'Enga manuel'!$G$6:$P$355,4,FALSE),VLOOKUP(C36,Engagés!$A$11:$L$511,6,FALSE))),"Dossard inconnu ",IF(ISNA(VLOOKUP(C36,Engagés!$A$11:$L$511,6,FALSE)),VLOOKUP(C36,'Enga manuel'!$G$6:$P$355,4,FALSE),VLOOKUP(C36,Engagés!$A$11:$L$511,6,FALSE)))," ")</f>
        <v xml:space="preserve"> </v>
      </c>
      <c r="F36" s="443" t="str">
        <f>IF(D36&gt;0,IF(ISNA(IF(ISNA(VLOOKUP(D36,Engagés!$A$11:$L$511,6,FALSE)),VLOOKUP(D36,'Enga manuel'!$G$6:$P$355,4,FALSE),VLOOKUP(D36,Engagés!$A$11:$L$511,6,FALSE))),"Dossard inconnu ",IF(ISNA(VLOOKUP(D36,Engagés!$A$11:$L$511,6,FALSE)),VLOOKUP(D36,'Enga manuel'!$G$6:$P$355,4,FALSE),VLOOKUP(D36,Engagés!$A$11:$L$511,6,FALSE)))," ")</f>
        <v xml:space="preserve">Dossard inconnu </v>
      </c>
      <c r="G36" s="443" t="str">
        <f>IF(E36&gt;0,IF(ISNA(IF(ISNA(VLOOKUP(E36,Engagés!$A$11:$L$511,6,FALSE)),VLOOKUP(E36,'Enga manuel'!$G$6:$P$355,4,FALSE),VLOOKUP(E36,Engagés!$A$11:$L$511,6,FALSE))),"Dossard inconnu ",IF(ISNA(VLOOKUP(E36,Engagés!$A$11:$L$511,6,FALSE)),VLOOKUP(E36,'Enga manuel'!$G$6:$P$355,4,FALSE),VLOOKUP(E36,Engagés!$A$11:$L$511,6,FALSE)))," ")</f>
        <v xml:space="preserve">Dossard inconnu </v>
      </c>
      <c r="H36" s="443" t="str">
        <f>IF(F36&gt;0,IF(ISNA(IF(ISNA(VLOOKUP(F36,Engagés!$A$11:$L$511,6,FALSE)),VLOOKUP(F36,'Enga manuel'!$G$6:$P$355,4,FALSE),VLOOKUP(F36,Engagés!$A$11:$L$511,6,FALSE))),"Dossard inconnu ",IF(ISNA(VLOOKUP(F36,Engagés!$A$11:$L$511,6,FALSE)),VLOOKUP(F36,'Enga manuel'!$G$6:$P$355,4,FALSE),VLOOKUP(F36,Engagés!$A$11:$L$511,6,FALSE)))," ")</f>
        <v xml:space="preserve">Dossard inconnu </v>
      </c>
      <c r="I36" s="443" t="str">
        <f>IF(G36&gt;0,IF(ISNA(IF(ISNA(VLOOKUP(G36,Engagés!$A$11:$L$511,6,FALSE)),VLOOKUP(G36,'Enga manuel'!$G$6:$P$355,4,FALSE),VLOOKUP(G36,Engagés!$A$11:$L$511,6,FALSE))),"Dossard inconnu ",IF(ISNA(VLOOKUP(G36,Engagés!$A$11:$L$511,6,FALSE)),VLOOKUP(G36,'Enga manuel'!$G$6:$P$355,4,FALSE),VLOOKUP(G36,Engagés!$A$11:$L$511,6,FALSE)))," ")</f>
        <v xml:space="preserve">Dossard inconnu </v>
      </c>
      <c r="J36" s="443" t="str">
        <f>IF(H36&gt;0,IF(ISNA(IF(ISNA(VLOOKUP(H36,Engagés!$A$11:$L$511,6,FALSE)),VLOOKUP(H36,'Enga manuel'!$G$6:$P$355,4,FALSE),VLOOKUP(H36,Engagés!$A$11:$L$511,6,FALSE))),"Dossard inconnu ",IF(ISNA(VLOOKUP(H36,Engagés!$A$11:$L$511,6,FALSE)),VLOOKUP(H36,'Enga manuel'!$G$6:$P$355,4,FALSE),VLOOKUP(H36,Engagés!$A$11:$L$511,6,FALSE)))," ")</f>
        <v xml:space="preserve">Dossard inconnu </v>
      </c>
      <c r="K36" s="443" t="str">
        <f>IF(I36&gt;0,IF(ISNA(IF(ISNA(VLOOKUP(I36,Engagés!$A$11:$L$511,6,FALSE)),VLOOKUP(I36,'Enga manuel'!$G$6:$P$355,4,FALSE),VLOOKUP(I36,Engagés!$A$11:$L$511,6,FALSE))),"Dossard inconnu ",IF(ISNA(VLOOKUP(I36,Engagés!$A$11:$L$511,6,FALSE)),VLOOKUP(I36,'Enga manuel'!$G$6:$P$355,4,FALSE),VLOOKUP(I36,Engagés!$A$11:$L$511,6,FALSE)))," ")</f>
        <v xml:space="preserve">Dossard inconnu </v>
      </c>
      <c r="L36" s="443" t="str">
        <f>IF(J36&gt;0,IF(ISNA(IF(ISNA(VLOOKUP(J36,Engagés!$A$11:$L$511,6,FALSE)),VLOOKUP(J36,'Enga manuel'!$G$6:$P$355,4,FALSE),VLOOKUP(J36,Engagés!$A$11:$L$511,6,FALSE))),"Dossard inconnu ",IF(ISNA(VLOOKUP(J36,Engagés!$A$11:$L$511,6,FALSE)),VLOOKUP(J36,'Enga manuel'!$G$6:$P$355,4,FALSE),VLOOKUP(J36,Engagés!$A$11:$L$511,6,FALSE)))," ")</f>
        <v xml:space="preserve">Dossard inconnu </v>
      </c>
      <c r="M36" s="439" t="str">
        <f>IF(K36&gt;0,IF(ISNA(IF(ISNA(VLOOKUP(K36,Engagés!$A$11:$L$511,6,FALSE)),VLOOKUP(K36,'Enga manuel'!$G$6:$P$355,4,FALSE),VLOOKUP(K36,Engagés!$A$11:$L$511,6,FALSE))),"Dossard inconnu ",IF(ISNA(VLOOKUP(K36,Engagés!$A$11:$L$511,6,FALSE)),VLOOKUP(K36,'Enga manuel'!$G$6:$P$355,4,FALSE),VLOOKUP(K36,Engagés!$A$11:$L$511,6,FALSE)))," ")</f>
        <v xml:space="preserve">Dossard inconnu </v>
      </c>
      <c r="N36" s="428"/>
      <c r="O36" s="429"/>
      <c r="P36" s="429"/>
      <c r="Q36" s="430"/>
    </row>
    <row r="37" spans="1:17" ht="12" customHeight="1" x14ac:dyDescent="0.2">
      <c r="A37" s="144"/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6"/>
      <c r="O37" s="146"/>
      <c r="P37" s="146"/>
      <c r="Q37" s="146"/>
    </row>
    <row r="38" spans="1:17" x14ac:dyDescent="0.2">
      <c r="A38" s="444" t="s">
        <v>119</v>
      </c>
      <c r="B38" s="444"/>
      <c r="C38" s="444"/>
      <c r="D38" s="444"/>
      <c r="E38" s="444"/>
      <c r="F38" s="444"/>
      <c r="G38" s="444"/>
      <c r="H38" s="444"/>
      <c r="I38" s="444"/>
      <c r="J38" s="444"/>
      <c r="K38" s="444"/>
      <c r="L38" s="444"/>
      <c r="M38" s="444"/>
      <c r="N38" s="444"/>
      <c r="O38" s="444"/>
    </row>
    <row r="39" spans="1:17" x14ac:dyDescent="0.2">
      <c r="A39" s="444"/>
      <c r="B39" s="444"/>
      <c r="C39" s="444"/>
      <c r="D39" s="444"/>
      <c r="E39" s="444"/>
      <c r="F39" s="444"/>
      <c r="G39" s="444"/>
      <c r="H39" s="444"/>
      <c r="I39" s="444"/>
      <c r="J39" s="444"/>
      <c r="K39" s="444"/>
      <c r="L39" s="444"/>
      <c r="M39" s="444"/>
      <c r="N39" s="444"/>
      <c r="O39" s="444"/>
    </row>
    <row r="40" spans="1:17" ht="20.25" customHeight="1" x14ac:dyDescent="0.2">
      <c r="A40" s="147" t="s">
        <v>120</v>
      </c>
      <c r="B40" s="219" t="str">
        <f>Engagés!D2</f>
        <v>ST GRATIEN</v>
      </c>
      <c r="C40" s="148"/>
      <c r="D40" s="149" t="s">
        <v>121</v>
      </c>
      <c r="E40" s="447" t="str">
        <f>Engagés!D5</f>
        <v>19/04/2026</v>
      </c>
      <c r="F40" s="447"/>
      <c r="G40" s="447"/>
      <c r="H40" s="447"/>
      <c r="I40" s="447"/>
      <c r="J40" s="447"/>
      <c r="K40" s="447"/>
      <c r="L40" s="447"/>
      <c r="M40" s="447"/>
      <c r="N40" s="149"/>
      <c r="O40" s="149"/>
      <c r="P40" s="448" t="s">
        <v>122</v>
      </c>
      <c r="Q40" s="449"/>
    </row>
    <row r="41" spans="1:17" x14ac:dyDescent="0.2">
      <c r="A41" s="150" t="s">
        <v>123</v>
      </c>
      <c r="B41" s="151"/>
      <c r="C41" s="151"/>
      <c r="D41" s="150" t="s">
        <v>124</v>
      </c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0" t="s">
        <v>125</v>
      </c>
      <c r="P41" s="434" t="s">
        <v>126</v>
      </c>
      <c r="Q41" s="435"/>
    </row>
    <row r="42" spans="1:17" x14ac:dyDescent="0.2">
      <c r="A42" s="149"/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434"/>
      <c r="Q42" s="435"/>
    </row>
    <row r="43" spans="1:17" x14ac:dyDescent="0.2">
      <c r="P43" s="434"/>
      <c r="Q43" s="435"/>
    </row>
    <row r="44" spans="1:17" x14ac:dyDescent="0.2">
      <c r="P44" s="434"/>
      <c r="Q44" s="435"/>
    </row>
  </sheetData>
  <mergeCells count="118">
    <mergeCell ref="Q6:Q7"/>
    <mergeCell ref="D7:M7"/>
    <mergeCell ref="P6:P7"/>
    <mergeCell ref="D5:M5"/>
    <mergeCell ref="A6:A7"/>
    <mergeCell ref="B6:B7"/>
    <mergeCell ref="D6:M6"/>
    <mergeCell ref="N6:N7"/>
    <mergeCell ref="O6:O7"/>
    <mergeCell ref="C6:C7"/>
    <mergeCell ref="F1:K1"/>
    <mergeCell ref="N1:O1"/>
    <mergeCell ref="P1:Q2"/>
    <mergeCell ref="A2:O2"/>
    <mergeCell ref="D3:M3"/>
    <mergeCell ref="D4:M4"/>
    <mergeCell ref="A10:A11"/>
    <mergeCell ref="B10:B11"/>
    <mergeCell ref="D10:M10"/>
    <mergeCell ref="N10:N11"/>
    <mergeCell ref="O10:O11"/>
    <mergeCell ref="C10:C11"/>
    <mergeCell ref="A8:A9"/>
    <mergeCell ref="B8:B9"/>
    <mergeCell ref="D8:M8"/>
    <mergeCell ref="N8:N9"/>
    <mergeCell ref="O8:O9"/>
    <mergeCell ref="P8:P9"/>
    <mergeCell ref="C8:C9"/>
    <mergeCell ref="Q14:Q15"/>
    <mergeCell ref="D15:M15"/>
    <mergeCell ref="C12:C13"/>
    <mergeCell ref="C14:C15"/>
    <mergeCell ref="D9:M9"/>
    <mergeCell ref="P10:P11"/>
    <mergeCell ref="Q10:Q11"/>
    <mergeCell ref="D11:M11"/>
    <mergeCell ref="Q12:Q13"/>
    <mergeCell ref="Q8:Q9"/>
    <mergeCell ref="A14:A15"/>
    <mergeCell ref="B14:B15"/>
    <mergeCell ref="D14:M14"/>
    <mergeCell ref="N14:N15"/>
    <mergeCell ref="O14:O15"/>
    <mergeCell ref="P14:P15"/>
    <mergeCell ref="A12:A13"/>
    <mergeCell ref="B12:B13"/>
    <mergeCell ref="D12:M12"/>
    <mergeCell ref="N12:N13"/>
    <mergeCell ref="O12:O13"/>
    <mergeCell ref="P12:P13"/>
    <mergeCell ref="D13:M13"/>
    <mergeCell ref="A16:L16"/>
    <mergeCell ref="N16:Q16"/>
    <mergeCell ref="A17:A18"/>
    <mergeCell ref="B17:B18"/>
    <mergeCell ref="D17:M17"/>
    <mergeCell ref="N17:Q18"/>
    <mergeCell ref="D18:M18"/>
    <mergeCell ref="A19:A20"/>
    <mergeCell ref="B19:B20"/>
    <mergeCell ref="D19:M19"/>
    <mergeCell ref="N19:Q20"/>
    <mergeCell ref="D20:M20"/>
    <mergeCell ref="C17:C18"/>
    <mergeCell ref="C19:C20"/>
    <mergeCell ref="C21:C22"/>
    <mergeCell ref="C23:C24"/>
    <mergeCell ref="N27:Q28"/>
    <mergeCell ref="D28:M28"/>
    <mergeCell ref="C25:C26"/>
    <mergeCell ref="C27:C28"/>
    <mergeCell ref="A29:A30"/>
    <mergeCell ref="B29:B30"/>
    <mergeCell ref="D29:M29"/>
    <mergeCell ref="N29:Q30"/>
    <mergeCell ref="D30:M30"/>
    <mergeCell ref="A31:A32"/>
    <mergeCell ref="B31:B32"/>
    <mergeCell ref="D31:M31"/>
    <mergeCell ref="C29:C30"/>
    <mergeCell ref="C31:C32"/>
    <mergeCell ref="A25:A26"/>
    <mergeCell ref="B25:B26"/>
    <mergeCell ref="D25:M25"/>
    <mergeCell ref="N25:Q26"/>
    <mergeCell ref="D26:M26"/>
    <mergeCell ref="A27:A28"/>
    <mergeCell ref="B27:B28"/>
    <mergeCell ref="D27:M27"/>
    <mergeCell ref="A21:A22"/>
    <mergeCell ref="B21:B22"/>
    <mergeCell ref="D21:M21"/>
    <mergeCell ref="N21:Q22"/>
    <mergeCell ref="D22:M22"/>
    <mergeCell ref="A23:A24"/>
    <mergeCell ref="B23:B24"/>
    <mergeCell ref="D23:M23"/>
    <mergeCell ref="N23:Q24"/>
    <mergeCell ref="D24:M24"/>
    <mergeCell ref="A33:A34"/>
    <mergeCell ref="B33:B34"/>
    <mergeCell ref="D33:M33"/>
    <mergeCell ref="N33:Q34"/>
    <mergeCell ref="D34:M34"/>
    <mergeCell ref="E40:M40"/>
    <mergeCell ref="P40:Q40"/>
    <mergeCell ref="C33:C34"/>
    <mergeCell ref="N31:Q32"/>
    <mergeCell ref="D32:M32"/>
    <mergeCell ref="P41:Q44"/>
    <mergeCell ref="A35:A36"/>
    <mergeCell ref="B35:B36"/>
    <mergeCell ref="D35:M35"/>
    <mergeCell ref="N35:Q36"/>
    <mergeCell ref="D36:M36"/>
    <mergeCell ref="A38:O39"/>
    <mergeCell ref="C35:C36"/>
  </mergeCells>
  <printOptions horizontalCentered="1"/>
  <pageMargins left="7.874015748031496E-2" right="0.11811023622047245" top="0.27559055118110237" bottom="0.26" header="0.19685039370078741" footer="0.14000000000000001"/>
  <pageSetup paperSize="9" orientation="portrait" horizontalDpi="4294967295"/>
  <headerFooter alignWithMargins="0"/>
  <ignoredErrors>
    <ignoredError sqref="B6 B17 B35:B36 B18:C18 B8:B15 E17:M17 B19:B34" unlockedFormula="1"/>
    <ignoredError sqref="D16:M16 A16:B16 A25:A26 A27:A28 A29:A30 A31:A32 E18:M18" formula="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ED313-C1A2-4EE3-BA83-AC626F7F804A}">
  <sheetPr codeName="Feuil2">
    <tabColor theme="8" tint="0.59999389629810485"/>
  </sheetPr>
  <dimension ref="A1:K275"/>
  <sheetViews>
    <sheetView topLeftCell="B1" workbookViewId="0">
      <selection activeCell="B4" sqref="B4:I4"/>
    </sheetView>
  </sheetViews>
  <sheetFormatPr baseColWidth="10" defaultColWidth="10.7109375" defaultRowHeight="12.75" x14ac:dyDescent="0.2"/>
  <cols>
    <col min="1" max="1" width="0" style="115" hidden="1" customWidth="1"/>
    <col min="2" max="16384" width="10.7109375" style="115"/>
  </cols>
  <sheetData>
    <row r="1" spans="1:11" x14ac:dyDescent="0.2">
      <c r="A1" s="235">
        <v>220</v>
      </c>
      <c r="B1" s="477" t="str">
        <f>Engagés!D1</f>
        <v>: ST-GRATIEN - U17 - 1e Manche Coupe Val d'Oise - SOUVENIR J. GOETZ ET D. HERAULT</v>
      </c>
      <c r="C1" s="477"/>
      <c r="D1" s="477"/>
      <c r="E1" s="477"/>
      <c r="F1" s="477"/>
      <c r="G1" s="477"/>
      <c r="H1" s="477"/>
      <c r="I1" s="477"/>
      <c r="J1" s="477"/>
      <c r="K1" s="477"/>
    </row>
    <row r="2" spans="1:11" x14ac:dyDescent="0.2">
      <c r="A2" s="235">
        <v>7</v>
      </c>
      <c r="B2" s="477" t="s">
        <v>222</v>
      </c>
      <c r="C2" s="477"/>
      <c r="D2" s="477"/>
      <c r="E2" s="477"/>
      <c r="F2" s="477"/>
      <c r="G2" s="477"/>
      <c r="H2" s="477"/>
      <c r="I2" s="477"/>
      <c r="J2" s="477"/>
      <c r="K2" s="477"/>
    </row>
    <row r="3" spans="1:11" x14ac:dyDescent="0.2">
      <c r="A3" s="235">
        <v>1</v>
      </c>
      <c r="B3" s="478" t="str">
        <f>Engagés!D5</f>
        <v>19/04/2026</v>
      </c>
      <c r="C3" s="478"/>
      <c r="D3" s="478"/>
      <c r="E3" s="478"/>
      <c r="F3" s="478"/>
      <c r="G3" s="478"/>
      <c r="H3" s="478"/>
      <c r="I3" s="478"/>
      <c r="J3" s="478"/>
      <c r="K3" s="478"/>
    </row>
    <row r="4" spans="1:11" x14ac:dyDescent="0.2">
      <c r="A4" s="235">
        <v>1</v>
      </c>
      <c r="B4" s="479" t="str">
        <f>CONCATENATE("Organisateur : ",Engagés!D4)</f>
        <v>Organisateur : PARISIS AC 95</v>
      </c>
      <c r="C4" s="479"/>
      <c r="D4" s="479"/>
      <c r="E4" s="479"/>
      <c r="F4" s="479"/>
      <c r="G4" s="479"/>
      <c r="H4" s="479"/>
      <c r="I4" s="479"/>
      <c r="J4" s="236"/>
      <c r="K4" s="235"/>
    </row>
    <row r="5" spans="1:11" x14ac:dyDescent="0.2">
      <c r="A5" s="235">
        <v>1</v>
      </c>
      <c r="B5" s="237" t="str">
        <f>CONCATENATE("Nbre de km : ",Engagés!D7*Engagés!D8," km")</f>
        <v>Nbre de km : 56 km</v>
      </c>
      <c r="C5" s="237"/>
      <c r="D5" s="238"/>
      <c r="E5" s="238"/>
      <c r="F5" s="239"/>
      <c r="G5" s="239"/>
      <c r="H5" s="239"/>
      <c r="I5" s="239"/>
      <c r="J5" s="236"/>
      <c r="K5" s="235"/>
    </row>
    <row r="6" spans="1:11" x14ac:dyDescent="0.2">
      <c r="A6" s="235">
        <v>1</v>
      </c>
      <c r="B6" s="480" t="str">
        <f>CONCATENATE("Nombre de Partants : ",SUM(Engagés!G9,'Enga manuel'!M4))</f>
        <v>Nombre de Partants : 36</v>
      </c>
      <c r="C6" s="480"/>
      <c r="D6" s="480"/>
      <c r="E6" s="480"/>
      <c r="F6" s="239"/>
      <c r="G6" s="239"/>
      <c r="H6" s="239"/>
      <c r="I6" s="239"/>
      <c r="J6" s="236"/>
      <c r="K6" s="235"/>
    </row>
    <row r="7" spans="1:11" ht="13.5" thickBot="1" x14ac:dyDescent="0.25">
      <c r="A7" s="235">
        <v>1</v>
      </c>
      <c r="B7" s="476" t="e">
        <f>IF('Saisie CLASSEMENT'!G7="","",CONCATENATE('Saisie CLASSEMENT'!B4," ",TRUNC('Saisie CLASSEMENT'!D4,2)," ",('Saisie CLASSEMENT'!F4)," ",'Saisie CLASSEMENT'!H4))</f>
        <v>#VALUE!</v>
      </c>
      <c r="C7" s="476"/>
      <c r="D7" s="476"/>
      <c r="E7" s="476"/>
      <c r="F7" s="476"/>
      <c r="G7" s="239"/>
      <c r="H7" s="239"/>
      <c r="I7" s="239"/>
      <c r="J7" s="236"/>
      <c r="K7" s="235"/>
    </row>
    <row r="8" spans="1:11" ht="15.75" thickBot="1" x14ac:dyDescent="0.3">
      <c r="A8" s="235">
        <v>1</v>
      </c>
      <c r="B8" s="240" t="s">
        <v>223</v>
      </c>
      <c r="C8" s="240" t="s">
        <v>63</v>
      </c>
      <c r="D8" s="241" t="s">
        <v>17</v>
      </c>
      <c r="E8" s="241" t="s">
        <v>224</v>
      </c>
      <c r="F8" s="241" t="s">
        <v>225</v>
      </c>
      <c r="G8" s="241" t="s">
        <v>36</v>
      </c>
      <c r="H8" s="241" t="s">
        <v>226</v>
      </c>
      <c r="I8" s="241" t="s">
        <v>26</v>
      </c>
      <c r="J8" s="242" t="s">
        <v>227</v>
      </c>
      <c r="K8" s="242" t="s">
        <v>228</v>
      </c>
    </row>
    <row r="9" spans="1:11" x14ac:dyDescent="0.2">
      <c r="A9" s="235">
        <f>IF(LEN(B9)&gt;0,1,0)</f>
        <v>0</v>
      </c>
      <c r="B9" s="243" t="str">
        <f>IF('Saisie CLASSEMENT'!$C7&gt;0,'Saisie CLASSEMENT'!B7,"")</f>
        <v/>
      </c>
      <c r="C9" s="243">
        <f>IF(B9&gt;0,'Saisie CLASSEMENT'!C7)</f>
        <v>0</v>
      </c>
      <c r="D9" s="244" t="str">
        <f>IF($B9&gt;0,'Saisie CLASSEMENT'!$L7)</f>
        <v xml:space="preserve"> </v>
      </c>
      <c r="E9" s="244" t="str">
        <f>IF($B9&gt;0,'Saisie CLASSEMENT'!$K7)</f>
        <v xml:space="preserve"> </v>
      </c>
      <c r="F9" s="245" t="str">
        <f>IF($B9&gt;0,'Saisie CLASSEMENT'!$H7)</f>
        <v xml:space="preserve"> </v>
      </c>
      <c r="G9" s="245" t="str">
        <f>IF($B9&gt;0,'Saisie CLASSEMENT'!$I7)</f>
        <v xml:space="preserve"> </v>
      </c>
      <c r="H9" s="245" t="str">
        <f>IF(B9&gt;0,'Saisie CLASSEMENT'!J7)</f>
        <v xml:space="preserve"> </v>
      </c>
      <c r="I9" s="245" t="str">
        <f>IF(B9&gt;0,'Saisie CLASSEMENT'!M7)</f>
        <v xml:space="preserve"> </v>
      </c>
      <c r="J9" s="246" t="str">
        <f>IF(LEN(B9)&gt;0,'Saisie CLASSEMENT'!G7,"")</f>
        <v/>
      </c>
      <c r="K9" s="247" t="str">
        <f>IF(B9&gt;0,'Saisie CLASSEMENT'!P7)</f>
        <v/>
      </c>
    </row>
    <row r="10" spans="1:11" x14ac:dyDescent="0.2">
      <c r="A10" s="235">
        <f t="shared" ref="A10:A73" si="0">IF(LEN(B10)&gt;0,1,0)</f>
        <v>0</v>
      </c>
      <c r="B10" s="243" t="str">
        <f>IF('Saisie CLASSEMENT'!$C8&gt;0,'Saisie CLASSEMENT'!B8,"")</f>
        <v/>
      </c>
      <c r="C10" s="243">
        <f>IF(B10&gt;0,'Saisie CLASSEMENT'!C8)</f>
        <v>0</v>
      </c>
      <c r="D10" s="244" t="str">
        <f>IF($B10&gt;0,'Saisie CLASSEMENT'!$L8)</f>
        <v xml:space="preserve"> </v>
      </c>
      <c r="E10" s="244" t="str">
        <f>IF($B10&gt;0,'Saisie CLASSEMENT'!$K8)</f>
        <v xml:space="preserve"> </v>
      </c>
      <c r="F10" s="245" t="str">
        <f>IF($B10&gt;0,'Saisie CLASSEMENT'!$H8)</f>
        <v xml:space="preserve"> </v>
      </c>
      <c r="G10" s="245" t="str">
        <f>IF($B10&gt;0,'Saisie CLASSEMENT'!$I8)</f>
        <v xml:space="preserve"> </v>
      </c>
      <c r="H10" s="245" t="str">
        <f>IF(B10&gt;0,'Saisie CLASSEMENT'!J8)</f>
        <v xml:space="preserve"> </v>
      </c>
      <c r="I10" s="245" t="str">
        <f>IF(B10&gt;0,'Saisie CLASSEMENT'!M8)</f>
        <v xml:space="preserve"> </v>
      </c>
      <c r="J10" s="246" t="str">
        <f>IF(LEN(B10)&gt;0,'Saisie CLASSEMENT'!G8,"")</f>
        <v/>
      </c>
      <c r="K10" s="247" t="str">
        <f>IF(B10&gt;0,'Saisie CLASSEMENT'!P8)</f>
        <v/>
      </c>
    </row>
    <row r="11" spans="1:11" x14ac:dyDescent="0.2">
      <c r="A11" s="235">
        <f t="shared" si="0"/>
        <v>0</v>
      </c>
      <c r="B11" s="243" t="str">
        <f>IF('Saisie CLASSEMENT'!$C9&gt;0,'Saisie CLASSEMENT'!B9,"")</f>
        <v/>
      </c>
      <c r="C11" s="243">
        <f>IF(B11&gt;0,'Saisie CLASSEMENT'!C9)</f>
        <v>0</v>
      </c>
      <c r="D11" s="244" t="str">
        <f>IF($B11&gt;0,'Saisie CLASSEMENT'!$L9)</f>
        <v xml:space="preserve"> </v>
      </c>
      <c r="E11" s="244" t="str">
        <f>IF($B11&gt;0,'Saisie CLASSEMENT'!$K9)</f>
        <v xml:space="preserve"> </v>
      </c>
      <c r="F11" s="245" t="str">
        <f>IF($B11&gt;0,'Saisie CLASSEMENT'!$H9)</f>
        <v xml:space="preserve"> </v>
      </c>
      <c r="G11" s="245" t="str">
        <f>IF($B11&gt;0,'Saisie CLASSEMENT'!$I9)</f>
        <v xml:space="preserve"> </v>
      </c>
      <c r="H11" s="245" t="str">
        <f>IF(B11&gt;0,'Saisie CLASSEMENT'!J9)</f>
        <v xml:space="preserve"> </v>
      </c>
      <c r="I11" s="245" t="str">
        <f>IF(B11&gt;0,'Saisie CLASSEMENT'!M9)</f>
        <v xml:space="preserve"> </v>
      </c>
      <c r="J11" s="246" t="str">
        <f>IF(LEN(B11)&gt;0,'Saisie CLASSEMENT'!G9,"")</f>
        <v/>
      </c>
      <c r="K11" s="247" t="str">
        <f>IF(B11&gt;0,'Saisie CLASSEMENT'!P9)</f>
        <v/>
      </c>
    </row>
    <row r="12" spans="1:11" x14ac:dyDescent="0.2">
      <c r="A12" s="235">
        <f t="shared" si="0"/>
        <v>0</v>
      </c>
      <c r="B12" s="243" t="str">
        <f>IF('Saisie CLASSEMENT'!$C10&gt;0,'Saisie CLASSEMENT'!B10,"")</f>
        <v/>
      </c>
      <c r="C12" s="243">
        <f>IF(B12&gt;0,'Saisie CLASSEMENT'!C10)</f>
        <v>0</v>
      </c>
      <c r="D12" s="244" t="str">
        <f>IF($B12&gt;0,'Saisie CLASSEMENT'!$L10)</f>
        <v xml:space="preserve"> </v>
      </c>
      <c r="E12" s="244" t="str">
        <f>IF($B12&gt;0,'Saisie CLASSEMENT'!$K10)</f>
        <v xml:space="preserve"> </v>
      </c>
      <c r="F12" s="245" t="str">
        <f>IF($B12&gt;0,'Saisie CLASSEMENT'!$H10)</f>
        <v xml:space="preserve"> </v>
      </c>
      <c r="G12" s="245" t="str">
        <f>IF($B12&gt;0,'Saisie CLASSEMENT'!$I10)</f>
        <v xml:space="preserve"> </v>
      </c>
      <c r="H12" s="245" t="str">
        <f>IF(B12&gt;0,'Saisie CLASSEMENT'!J10)</f>
        <v xml:space="preserve"> </v>
      </c>
      <c r="I12" s="245" t="str">
        <f>IF(B12&gt;0,'Saisie CLASSEMENT'!M10)</f>
        <v xml:space="preserve"> </v>
      </c>
      <c r="J12" s="246" t="str">
        <f>IF(LEN(B12)&gt;0,'Saisie CLASSEMENT'!G10,"")</f>
        <v/>
      </c>
      <c r="K12" s="247" t="str">
        <f>IF(B12&gt;0,'Saisie CLASSEMENT'!P10)</f>
        <v/>
      </c>
    </row>
    <row r="13" spans="1:11" x14ac:dyDescent="0.2">
      <c r="A13" s="235">
        <f t="shared" si="0"/>
        <v>0</v>
      </c>
      <c r="B13" s="243" t="str">
        <f>IF('Saisie CLASSEMENT'!$C11&gt;0,'Saisie CLASSEMENT'!B11,"")</f>
        <v/>
      </c>
      <c r="C13" s="243">
        <f>IF(B13&gt;0,'Saisie CLASSEMENT'!C11)</f>
        <v>0</v>
      </c>
      <c r="D13" s="244" t="str">
        <f>IF($B13&gt;0,'Saisie CLASSEMENT'!$L11)</f>
        <v xml:space="preserve"> </v>
      </c>
      <c r="E13" s="244" t="str">
        <f>IF($B13&gt;0,'Saisie CLASSEMENT'!$K11)</f>
        <v xml:space="preserve"> </v>
      </c>
      <c r="F13" s="245" t="str">
        <f>IF($B13&gt;0,'Saisie CLASSEMENT'!$H11)</f>
        <v xml:space="preserve"> </v>
      </c>
      <c r="G13" s="245" t="str">
        <f>IF($B13&gt;0,'Saisie CLASSEMENT'!$I11)</f>
        <v xml:space="preserve"> </v>
      </c>
      <c r="H13" s="245" t="str">
        <f>IF(B13&gt;0,'Saisie CLASSEMENT'!J11)</f>
        <v xml:space="preserve"> </v>
      </c>
      <c r="I13" s="245" t="str">
        <f>IF(B13&gt;0,'Saisie CLASSEMENT'!M11)</f>
        <v xml:space="preserve"> </v>
      </c>
      <c r="J13" s="246" t="str">
        <f>IF(LEN(B13)&gt;0,'Saisie CLASSEMENT'!G11,"")</f>
        <v/>
      </c>
      <c r="K13" s="247" t="str">
        <f>IF(B13&gt;0,'Saisie CLASSEMENT'!P11)</f>
        <v/>
      </c>
    </row>
    <row r="14" spans="1:11" x14ac:dyDescent="0.2">
      <c r="A14" s="235">
        <f t="shared" si="0"/>
        <v>0</v>
      </c>
      <c r="B14" s="243" t="str">
        <f>IF('Saisie CLASSEMENT'!$C12&gt;0,'Saisie CLASSEMENT'!B12,"")</f>
        <v/>
      </c>
      <c r="C14" s="243">
        <f>IF(B14&gt;0,'Saisie CLASSEMENT'!C12)</f>
        <v>0</v>
      </c>
      <c r="D14" s="244" t="str">
        <f>IF($B14&gt;0,'Saisie CLASSEMENT'!$L12)</f>
        <v xml:space="preserve"> </v>
      </c>
      <c r="E14" s="244" t="str">
        <f>IF($B14&gt;0,'Saisie CLASSEMENT'!$K12)</f>
        <v xml:space="preserve"> </v>
      </c>
      <c r="F14" s="245" t="str">
        <f>IF($B14&gt;0,'Saisie CLASSEMENT'!$H12)</f>
        <v xml:space="preserve"> </v>
      </c>
      <c r="G14" s="245" t="str">
        <f>IF($B14&gt;0,'Saisie CLASSEMENT'!$I12)</f>
        <v xml:space="preserve"> </v>
      </c>
      <c r="H14" s="245" t="str">
        <f>IF(B14&gt;0,'Saisie CLASSEMENT'!J12)</f>
        <v xml:space="preserve"> </v>
      </c>
      <c r="I14" s="245" t="str">
        <f>IF(B14&gt;0,'Saisie CLASSEMENT'!M12)</f>
        <v xml:space="preserve"> </v>
      </c>
      <c r="J14" s="246" t="str">
        <f>IF(LEN(B14)&gt;0,'Saisie CLASSEMENT'!G12,"")</f>
        <v/>
      </c>
      <c r="K14" s="247" t="str">
        <f>IF(B14&gt;0,'Saisie CLASSEMENT'!P12)</f>
        <v/>
      </c>
    </row>
    <row r="15" spans="1:11" x14ac:dyDescent="0.2">
      <c r="A15" s="235">
        <f t="shared" si="0"/>
        <v>0</v>
      </c>
      <c r="B15" s="243" t="str">
        <f>IF('Saisie CLASSEMENT'!$C13&gt;0,'Saisie CLASSEMENT'!B13,"")</f>
        <v/>
      </c>
      <c r="C15" s="243">
        <f>IF(B15&gt;0,'Saisie CLASSEMENT'!C13)</f>
        <v>0</v>
      </c>
      <c r="D15" s="244" t="str">
        <f>IF($B15&gt;0,'Saisie CLASSEMENT'!$L13)</f>
        <v xml:space="preserve"> </v>
      </c>
      <c r="E15" s="244" t="str">
        <f>IF($B15&gt;0,'Saisie CLASSEMENT'!$K13)</f>
        <v xml:space="preserve"> </v>
      </c>
      <c r="F15" s="245" t="str">
        <f>IF($B15&gt;0,'Saisie CLASSEMENT'!$H13)</f>
        <v xml:space="preserve"> </v>
      </c>
      <c r="G15" s="245" t="str">
        <f>IF($B15&gt;0,'Saisie CLASSEMENT'!$I13)</f>
        <v xml:space="preserve"> </v>
      </c>
      <c r="H15" s="245" t="str">
        <f>IF(B15&gt;0,'Saisie CLASSEMENT'!J13)</f>
        <v xml:space="preserve"> </v>
      </c>
      <c r="I15" s="245" t="str">
        <f>IF(B15&gt;0,'Saisie CLASSEMENT'!M13)</f>
        <v xml:space="preserve"> </v>
      </c>
      <c r="J15" s="246" t="str">
        <f>IF(LEN(B15)&gt;0,'Saisie CLASSEMENT'!G13,"")</f>
        <v/>
      </c>
      <c r="K15" s="247" t="str">
        <f>IF(B15&gt;0,'Saisie CLASSEMENT'!P13)</f>
        <v/>
      </c>
    </row>
    <row r="16" spans="1:11" x14ac:dyDescent="0.2">
      <c r="A16" s="235">
        <f t="shared" si="0"/>
        <v>0</v>
      </c>
      <c r="B16" s="243" t="str">
        <f>IF('Saisie CLASSEMENT'!$C14&gt;0,'Saisie CLASSEMENT'!B14,"")</f>
        <v/>
      </c>
      <c r="C16" s="243">
        <f>IF(B16&gt;0,'Saisie CLASSEMENT'!C14)</f>
        <v>0</v>
      </c>
      <c r="D16" s="244" t="str">
        <f>IF($B16&gt;0,'Saisie CLASSEMENT'!$L14)</f>
        <v xml:space="preserve"> </v>
      </c>
      <c r="E16" s="244" t="str">
        <f>IF($B16&gt;0,'Saisie CLASSEMENT'!$K14)</f>
        <v xml:space="preserve"> </v>
      </c>
      <c r="F16" s="245" t="str">
        <f>IF($B16&gt;0,'Saisie CLASSEMENT'!$H14)</f>
        <v xml:space="preserve"> </v>
      </c>
      <c r="G16" s="245" t="str">
        <f>IF($B16&gt;0,'Saisie CLASSEMENT'!$I14)</f>
        <v xml:space="preserve"> </v>
      </c>
      <c r="H16" s="245" t="str">
        <f>IF(B16&gt;0,'Saisie CLASSEMENT'!J14)</f>
        <v xml:space="preserve"> </v>
      </c>
      <c r="I16" s="245" t="str">
        <f>IF(B16&gt;0,'Saisie CLASSEMENT'!M14)</f>
        <v xml:space="preserve"> </v>
      </c>
      <c r="J16" s="246" t="str">
        <f>IF(LEN(B16)&gt;0,'Saisie CLASSEMENT'!G14,"")</f>
        <v/>
      </c>
      <c r="K16" s="247" t="str">
        <f>IF(B16&gt;0,'Saisie CLASSEMENT'!P14)</f>
        <v/>
      </c>
    </row>
    <row r="17" spans="1:11" x14ac:dyDescent="0.2">
      <c r="A17" s="235">
        <f t="shared" si="0"/>
        <v>0</v>
      </c>
      <c r="B17" s="243" t="str">
        <f>IF('Saisie CLASSEMENT'!$C15&gt;0,'Saisie CLASSEMENT'!B15,"")</f>
        <v/>
      </c>
      <c r="C17" s="243">
        <f>IF(B17&gt;0,'Saisie CLASSEMENT'!C15)</f>
        <v>0</v>
      </c>
      <c r="D17" s="244" t="str">
        <f>IF($B17&gt;0,'Saisie CLASSEMENT'!$L15)</f>
        <v xml:space="preserve"> </v>
      </c>
      <c r="E17" s="244" t="str">
        <f>IF($B17&gt;0,'Saisie CLASSEMENT'!$K15)</f>
        <v xml:space="preserve"> </v>
      </c>
      <c r="F17" s="245" t="str">
        <f>IF($B17&gt;0,'Saisie CLASSEMENT'!$H15)</f>
        <v xml:space="preserve"> </v>
      </c>
      <c r="G17" s="245" t="str">
        <f>IF($B17&gt;0,'Saisie CLASSEMENT'!$I15)</f>
        <v xml:space="preserve"> </v>
      </c>
      <c r="H17" s="245" t="str">
        <f>IF(B17&gt;0,'Saisie CLASSEMENT'!J15)</f>
        <v xml:space="preserve"> </v>
      </c>
      <c r="I17" s="245" t="str">
        <f>IF(B17&gt;0,'Saisie CLASSEMENT'!M15)</f>
        <v xml:space="preserve"> </v>
      </c>
      <c r="J17" s="246" t="str">
        <f>IF(LEN(B17)&gt;0,'Saisie CLASSEMENT'!G15,"")</f>
        <v/>
      </c>
      <c r="K17" s="247" t="str">
        <f>IF(B17&gt;0,'Saisie CLASSEMENT'!P15)</f>
        <v/>
      </c>
    </row>
    <row r="18" spans="1:11" x14ac:dyDescent="0.2">
      <c r="A18" s="235">
        <f t="shared" si="0"/>
        <v>0</v>
      </c>
      <c r="B18" s="243" t="str">
        <f>IF('Saisie CLASSEMENT'!$C16&gt;0,'Saisie CLASSEMENT'!B16,"")</f>
        <v/>
      </c>
      <c r="C18" s="243">
        <f>IF(B18&gt;0,'Saisie CLASSEMENT'!C16)</f>
        <v>0</v>
      </c>
      <c r="D18" s="244" t="str">
        <f>IF($B18&gt;0,'Saisie CLASSEMENT'!$L16)</f>
        <v xml:space="preserve"> </v>
      </c>
      <c r="E18" s="244" t="str">
        <f>IF($B18&gt;0,'Saisie CLASSEMENT'!$K16)</f>
        <v xml:space="preserve"> </v>
      </c>
      <c r="F18" s="245" t="str">
        <f>IF($B18&gt;0,'Saisie CLASSEMENT'!$H16)</f>
        <v xml:space="preserve"> </v>
      </c>
      <c r="G18" s="245" t="str">
        <f>IF($B18&gt;0,'Saisie CLASSEMENT'!$I16)</f>
        <v xml:space="preserve"> </v>
      </c>
      <c r="H18" s="245" t="str">
        <f>IF(B18&gt;0,'Saisie CLASSEMENT'!J16)</f>
        <v xml:space="preserve"> </v>
      </c>
      <c r="I18" s="245" t="str">
        <f>IF(B18&gt;0,'Saisie CLASSEMENT'!M16)</f>
        <v xml:space="preserve"> </v>
      </c>
      <c r="J18" s="246" t="str">
        <f>IF(LEN(B18)&gt;0,'Saisie CLASSEMENT'!G16,"")</f>
        <v/>
      </c>
      <c r="K18" s="247" t="str">
        <f>IF(B18&gt;0,'Saisie CLASSEMENT'!P16)</f>
        <v/>
      </c>
    </row>
    <row r="19" spans="1:11" x14ac:dyDescent="0.2">
      <c r="A19" s="235">
        <f t="shared" si="0"/>
        <v>0</v>
      </c>
      <c r="B19" s="243" t="str">
        <f>IF('Saisie CLASSEMENT'!$C17&gt;0,'Saisie CLASSEMENT'!B17,"")</f>
        <v/>
      </c>
      <c r="C19" s="243">
        <f>IF(B19&gt;0,'Saisie CLASSEMENT'!C17)</f>
        <v>0</v>
      </c>
      <c r="D19" s="244" t="str">
        <f>IF($B19&gt;0,'Saisie CLASSEMENT'!$L17)</f>
        <v xml:space="preserve"> </v>
      </c>
      <c r="E19" s="244" t="str">
        <f>IF($B19&gt;0,'Saisie CLASSEMENT'!$K17)</f>
        <v xml:space="preserve"> </v>
      </c>
      <c r="F19" s="245" t="str">
        <f>IF($B19&gt;0,'Saisie CLASSEMENT'!$H17)</f>
        <v xml:space="preserve"> </v>
      </c>
      <c r="G19" s="245" t="str">
        <f>IF($B19&gt;0,'Saisie CLASSEMENT'!$I17)</f>
        <v xml:space="preserve"> </v>
      </c>
      <c r="H19" s="245" t="str">
        <f>IF(B19&gt;0,'Saisie CLASSEMENT'!J17)</f>
        <v xml:space="preserve"> </v>
      </c>
      <c r="I19" s="245" t="str">
        <f>IF(B19&gt;0,'Saisie CLASSEMENT'!M17)</f>
        <v xml:space="preserve"> </v>
      </c>
      <c r="J19" s="246" t="str">
        <f>IF(LEN(B19)&gt;0,'Saisie CLASSEMENT'!G17,"")</f>
        <v/>
      </c>
      <c r="K19" s="247" t="str">
        <f>IF(B19&gt;0,'Saisie CLASSEMENT'!P17)</f>
        <v/>
      </c>
    </row>
    <row r="20" spans="1:11" x14ac:dyDescent="0.2">
      <c r="A20" s="235">
        <f t="shared" si="0"/>
        <v>0</v>
      </c>
      <c r="B20" s="243" t="str">
        <f>IF('Saisie CLASSEMENT'!$C18&gt;0,'Saisie CLASSEMENT'!B18,"")</f>
        <v/>
      </c>
      <c r="C20" s="243">
        <f>IF(B20&gt;0,'Saisie CLASSEMENT'!C18)</f>
        <v>0</v>
      </c>
      <c r="D20" s="244" t="str">
        <f>IF($B20&gt;0,'Saisie CLASSEMENT'!$L18)</f>
        <v xml:space="preserve"> </v>
      </c>
      <c r="E20" s="244" t="str">
        <f>IF($B20&gt;0,'Saisie CLASSEMENT'!$K18)</f>
        <v xml:space="preserve"> </v>
      </c>
      <c r="F20" s="245" t="str">
        <f>IF($B20&gt;0,'Saisie CLASSEMENT'!$H18)</f>
        <v xml:space="preserve"> </v>
      </c>
      <c r="G20" s="245" t="str">
        <f>IF($B20&gt;0,'Saisie CLASSEMENT'!$I18)</f>
        <v xml:space="preserve"> </v>
      </c>
      <c r="H20" s="245" t="str">
        <f>IF(B20&gt;0,'Saisie CLASSEMENT'!J18)</f>
        <v xml:space="preserve"> </v>
      </c>
      <c r="I20" s="245" t="str">
        <f>IF(B20&gt;0,'Saisie CLASSEMENT'!M18)</f>
        <v xml:space="preserve"> </v>
      </c>
      <c r="J20" s="246" t="str">
        <f>IF(LEN(B20)&gt;0,'Saisie CLASSEMENT'!G18,"")</f>
        <v/>
      </c>
      <c r="K20" s="247" t="str">
        <f>IF(B20&gt;0,'Saisie CLASSEMENT'!P18)</f>
        <v/>
      </c>
    </row>
    <row r="21" spans="1:11" x14ac:dyDescent="0.2">
      <c r="A21" s="235">
        <f t="shared" si="0"/>
        <v>0</v>
      </c>
      <c r="B21" s="243" t="str">
        <f>IF('Saisie CLASSEMENT'!$C19&gt;0,'Saisie CLASSEMENT'!B19,"")</f>
        <v/>
      </c>
      <c r="C21" s="243">
        <f>IF(B21&gt;0,'Saisie CLASSEMENT'!C19)</f>
        <v>0</v>
      </c>
      <c r="D21" s="244" t="str">
        <f>IF($B21&gt;0,'Saisie CLASSEMENT'!$L19)</f>
        <v xml:space="preserve"> </v>
      </c>
      <c r="E21" s="244" t="str">
        <f>IF($B21&gt;0,'Saisie CLASSEMENT'!$K19)</f>
        <v xml:space="preserve"> </v>
      </c>
      <c r="F21" s="245" t="str">
        <f>IF($B21&gt;0,'Saisie CLASSEMENT'!$H19)</f>
        <v xml:space="preserve"> </v>
      </c>
      <c r="G21" s="245" t="str">
        <f>IF($B21&gt;0,'Saisie CLASSEMENT'!$I19)</f>
        <v xml:space="preserve"> </v>
      </c>
      <c r="H21" s="245" t="str">
        <f>IF(B21&gt;0,'Saisie CLASSEMENT'!J19)</f>
        <v xml:space="preserve"> </v>
      </c>
      <c r="I21" s="245" t="str">
        <f>IF(B21&gt;0,'Saisie CLASSEMENT'!M19)</f>
        <v xml:space="preserve"> </v>
      </c>
      <c r="J21" s="246" t="str">
        <f>IF(LEN(B21)&gt;0,'Saisie CLASSEMENT'!G19,"")</f>
        <v/>
      </c>
      <c r="K21" s="247" t="str">
        <f>IF(B21&gt;0,'Saisie CLASSEMENT'!P19)</f>
        <v/>
      </c>
    </row>
    <row r="22" spans="1:11" x14ac:dyDescent="0.2">
      <c r="A22" s="235">
        <f t="shared" si="0"/>
        <v>0</v>
      </c>
      <c r="B22" s="243" t="str">
        <f>IF('Saisie CLASSEMENT'!$C20&gt;0,'Saisie CLASSEMENT'!B20,"")</f>
        <v/>
      </c>
      <c r="C22" s="243">
        <f>IF(B22&gt;0,'Saisie CLASSEMENT'!C20)</f>
        <v>0</v>
      </c>
      <c r="D22" s="244" t="str">
        <f>IF($B22&gt;0,'Saisie CLASSEMENT'!$L20)</f>
        <v xml:space="preserve"> </v>
      </c>
      <c r="E22" s="244" t="str">
        <f>IF($B22&gt;0,'Saisie CLASSEMENT'!$K20)</f>
        <v xml:space="preserve"> </v>
      </c>
      <c r="F22" s="245" t="str">
        <f>IF($B22&gt;0,'Saisie CLASSEMENT'!$H20)</f>
        <v xml:space="preserve"> </v>
      </c>
      <c r="G22" s="245" t="str">
        <f>IF($B22&gt;0,'Saisie CLASSEMENT'!$I20)</f>
        <v xml:space="preserve"> </v>
      </c>
      <c r="H22" s="245" t="str">
        <f>IF(B22&gt;0,'Saisie CLASSEMENT'!J20)</f>
        <v xml:space="preserve"> </v>
      </c>
      <c r="I22" s="245" t="str">
        <f>IF(B22&gt;0,'Saisie CLASSEMENT'!M20)</f>
        <v xml:space="preserve"> </v>
      </c>
      <c r="J22" s="246" t="str">
        <f>IF(LEN(B22)&gt;0,'Saisie CLASSEMENT'!G20,"")</f>
        <v/>
      </c>
      <c r="K22" s="247" t="str">
        <f>IF(B22&gt;0,'Saisie CLASSEMENT'!P20)</f>
        <v/>
      </c>
    </row>
    <row r="23" spans="1:11" x14ac:dyDescent="0.2">
      <c r="A23" s="235">
        <f t="shared" si="0"/>
        <v>0</v>
      </c>
      <c r="B23" s="243" t="str">
        <f>IF('Saisie CLASSEMENT'!$C21&gt;0,'Saisie CLASSEMENT'!B21,"")</f>
        <v/>
      </c>
      <c r="C23" s="243">
        <f>IF(B23&gt;0,'Saisie CLASSEMENT'!C21)</f>
        <v>0</v>
      </c>
      <c r="D23" s="244" t="str">
        <f>IF($B23&gt;0,'Saisie CLASSEMENT'!$L21)</f>
        <v xml:space="preserve"> </v>
      </c>
      <c r="E23" s="244" t="str">
        <f>IF($B23&gt;0,'Saisie CLASSEMENT'!$K21)</f>
        <v xml:space="preserve"> </v>
      </c>
      <c r="F23" s="245" t="str">
        <f>IF($B23&gt;0,'Saisie CLASSEMENT'!$H21)</f>
        <v xml:space="preserve"> </v>
      </c>
      <c r="G23" s="245" t="str">
        <f>IF($B23&gt;0,'Saisie CLASSEMENT'!$I21)</f>
        <v xml:space="preserve"> </v>
      </c>
      <c r="H23" s="245" t="str">
        <f>IF(B23&gt;0,'Saisie CLASSEMENT'!J21)</f>
        <v xml:space="preserve"> </v>
      </c>
      <c r="I23" s="245" t="str">
        <f>IF(B23&gt;0,'Saisie CLASSEMENT'!M21)</f>
        <v xml:space="preserve"> </v>
      </c>
      <c r="J23" s="246" t="str">
        <f>IF(LEN(B23)&gt;0,'Saisie CLASSEMENT'!G21,"")</f>
        <v/>
      </c>
      <c r="K23" s="247" t="str">
        <f>IF(B23&gt;0,'Saisie CLASSEMENT'!P21)</f>
        <v/>
      </c>
    </row>
    <row r="24" spans="1:11" x14ac:dyDescent="0.2">
      <c r="A24" s="235">
        <f t="shared" si="0"/>
        <v>0</v>
      </c>
      <c r="B24" s="243" t="str">
        <f>IF('Saisie CLASSEMENT'!$C22&gt;0,'Saisie CLASSEMENT'!B22,"")</f>
        <v/>
      </c>
      <c r="C24" s="243">
        <f>IF(B24&gt;0,'Saisie CLASSEMENT'!C22)</f>
        <v>0</v>
      </c>
      <c r="D24" s="244" t="str">
        <f>IF($B24&gt;0,'Saisie CLASSEMENT'!$L22)</f>
        <v xml:space="preserve"> </v>
      </c>
      <c r="E24" s="244" t="str">
        <f>IF($B24&gt;0,'Saisie CLASSEMENT'!$K22)</f>
        <v xml:space="preserve"> </v>
      </c>
      <c r="F24" s="245" t="str">
        <f>IF($B24&gt;0,'Saisie CLASSEMENT'!$H22)</f>
        <v xml:space="preserve"> </v>
      </c>
      <c r="G24" s="245" t="str">
        <f>IF($B24&gt;0,'Saisie CLASSEMENT'!$I22)</f>
        <v xml:space="preserve"> </v>
      </c>
      <c r="H24" s="245" t="str">
        <f>IF(B24&gt;0,'Saisie CLASSEMENT'!J22)</f>
        <v xml:space="preserve"> </v>
      </c>
      <c r="I24" s="245" t="str">
        <f>IF(B24&gt;0,'Saisie CLASSEMENT'!M22)</f>
        <v xml:space="preserve"> </v>
      </c>
      <c r="J24" s="246" t="str">
        <f>IF(LEN(B24)&gt;0,'Saisie CLASSEMENT'!G22,"")</f>
        <v/>
      </c>
      <c r="K24" s="247" t="str">
        <f>IF(B24&gt;0,'Saisie CLASSEMENT'!P22)</f>
        <v/>
      </c>
    </row>
    <row r="25" spans="1:11" x14ac:dyDescent="0.2">
      <c r="A25" s="235">
        <f t="shared" si="0"/>
        <v>0</v>
      </c>
      <c r="B25" s="243" t="str">
        <f>IF('Saisie CLASSEMENT'!$C23&gt;0,'Saisie CLASSEMENT'!B23,"")</f>
        <v/>
      </c>
      <c r="C25" s="243">
        <f>IF(B25&gt;0,'Saisie CLASSEMENT'!C23)</f>
        <v>0</v>
      </c>
      <c r="D25" s="244" t="str">
        <f>IF($B25&gt;0,'Saisie CLASSEMENT'!$L23)</f>
        <v xml:space="preserve"> </v>
      </c>
      <c r="E25" s="244" t="str">
        <f>IF($B25&gt;0,'Saisie CLASSEMENT'!$K23)</f>
        <v xml:space="preserve"> </v>
      </c>
      <c r="F25" s="245" t="str">
        <f>IF($B25&gt;0,'Saisie CLASSEMENT'!$H23)</f>
        <v xml:space="preserve"> </v>
      </c>
      <c r="G25" s="245" t="str">
        <f>IF($B25&gt;0,'Saisie CLASSEMENT'!$I23)</f>
        <v xml:space="preserve"> </v>
      </c>
      <c r="H25" s="245" t="str">
        <f>IF(B25&gt;0,'Saisie CLASSEMENT'!J23)</f>
        <v xml:space="preserve"> </v>
      </c>
      <c r="I25" s="245" t="str">
        <f>IF(B25&gt;0,'Saisie CLASSEMENT'!M23)</f>
        <v xml:space="preserve"> </v>
      </c>
      <c r="J25" s="246" t="str">
        <f>IF(LEN(B25)&gt;0,'Saisie CLASSEMENT'!G23,"")</f>
        <v/>
      </c>
      <c r="K25" s="247" t="str">
        <f>IF(B25&gt;0,'Saisie CLASSEMENT'!P23)</f>
        <v/>
      </c>
    </row>
    <row r="26" spans="1:11" x14ac:dyDescent="0.2">
      <c r="A26" s="235">
        <f t="shared" si="0"/>
        <v>0</v>
      </c>
      <c r="B26" s="243" t="str">
        <f>IF('Saisie CLASSEMENT'!$C24&gt;0,'Saisie CLASSEMENT'!B24,"")</f>
        <v/>
      </c>
      <c r="C26" s="243">
        <f>IF(B26&gt;0,'Saisie CLASSEMENT'!C24)</f>
        <v>0</v>
      </c>
      <c r="D26" s="244" t="str">
        <f>IF($B26&gt;0,'Saisie CLASSEMENT'!$L24)</f>
        <v xml:space="preserve"> </v>
      </c>
      <c r="E26" s="244" t="str">
        <f>IF($B26&gt;0,'Saisie CLASSEMENT'!$K24)</f>
        <v xml:space="preserve"> </v>
      </c>
      <c r="F26" s="245" t="str">
        <f>IF($B26&gt;0,'Saisie CLASSEMENT'!$H24)</f>
        <v xml:space="preserve"> </v>
      </c>
      <c r="G26" s="245" t="str">
        <f>IF($B26&gt;0,'Saisie CLASSEMENT'!$I24)</f>
        <v xml:space="preserve"> </v>
      </c>
      <c r="H26" s="245" t="str">
        <f>IF(B26&gt;0,'Saisie CLASSEMENT'!J24)</f>
        <v xml:space="preserve"> </v>
      </c>
      <c r="I26" s="245" t="str">
        <f>IF(B26&gt;0,'Saisie CLASSEMENT'!M24)</f>
        <v xml:space="preserve"> </v>
      </c>
      <c r="J26" s="246" t="str">
        <f>IF(LEN(B26)&gt;0,'Saisie CLASSEMENT'!G24,"")</f>
        <v/>
      </c>
      <c r="K26" s="247" t="str">
        <f>IF(B26&gt;0,'Saisie CLASSEMENT'!P24)</f>
        <v/>
      </c>
    </row>
    <row r="27" spans="1:11" x14ac:dyDescent="0.2">
      <c r="A27" s="235">
        <f t="shared" si="0"/>
        <v>0</v>
      </c>
      <c r="B27" s="243" t="str">
        <f>IF('Saisie CLASSEMENT'!$C25&gt;0,'Saisie CLASSEMENT'!B25,"")</f>
        <v/>
      </c>
      <c r="C27" s="243">
        <f>IF(B27&gt;0,'Saisie CLASSEMENT'!C25)</f>
        <v>0</v>
      </c>
      <c r="D27" s="244" t="str">
        <f>IF($B27&gt;0,'Saisie CLASSEMENT'!$L25)</f>
        <v xml:space="preserve"> </v>
      </c>
      <c r="E27" s="244" t="str">
        <f>IF($B27&gt;0,'Saisie CLASSEMENT'!$K25)</f>
        <v xml:space="preserve"> </v>
      </c>
      <c r="F27" s="245" t="str">
        <f>IF($B27&gt;0,'Saisie CLASSEMENT'!$H25)</f>
        <v xml:space="preserve"> </v>
      </c>
      <c r="G27" s="245" t="str">
        <f>IF($B27&gt;0,'Saisie CLASSEMENT'!$I25)</f>
        <v xml:space="preserve"> </v>
      </c>
      <c r="H27" s="245" t="str">
        <f>IF(B27&gt;0,'Saisie CLASSEMENT'!J25)</f>
        <v xml:space="preserve"> </v>
      </c>
      <c r="I27" s="245" t="str">
        <f>IF(B27&gt;0,'Saisie CLASSEMENT'!M25)</f>
        <v xml:space="preserve"> </v>
      </c>
      <c r="J27" s="246" t="str">
        <f>IF(LEN(B27)&gt;0,'Saisie CLASSEMENT'!G25,"")</f>
        <v/>
      </c>
      <c r="K27" s="247" t="str">
        <f>IF(B27&gt;0,'Saisie CLASSEMENT'!P25)</f>
        <v/>
      </c>
    </row>
    <row r="28" spans="1:11" x14ac:dyDescent="0.2">
      <c r="A28" s="235">
        <f t="shared" si="0"/>
        <v>0</v>
      </c>
      <c r="B28" s="243" t="str">
        <f>IF('Saisie CLASSEMENT'!$C26&gt;0,'Saisie CLASSEMENT'!B26,"")</f>
        <v/>
      </c>
      <c r="C28" s="243">
        <f>IF(B28&gt;0,'Saisie CLASSEMENT'!C26)</f>
        <v>0</v>
      </c>
      <c r="D28" s="244" t="str">
        <f>IF($B28&gt;0,'Saisie CLASSEMENT'!$L26)</f>
        <v xml:space="preserve"> </v>
      </c>
      <c r="E28" s="244" t="str">
        <f>IF($B28&gt;0,'Saisie CLASSEMENT'!$K26)</f>
        <v xml:space="preserve"> </v>
      </c>
      <c r="F28" s="245" t="str">
        <f>IF($B28&gt;0,'Saisie CLASSEMENT'!$H26)</f>
        <v xml:space="preserve"> </v>
      </c>
      <c r="G28" s="245" t="str">
        <f>IF($B28&gt;0,'Saisie CLASSEMENT'!$I26)</f>
        <v xml:space="preserve"> </v>
      </c>
      <c r="H28" s="245" t="str">
        <f>IF(B28&gt;0,'Saisie CLASSEMENT'!J26)</f>
        <v xml:space="preserve"> </v>
      </c>
      <c r="I28" s="245" t="str">
        <f>IF(B28&gt;0,'Saisie CLASSEMENT'!M26)</f>
        <v xml:space="preserve"> </v>
      </c>
      <c r="J28" s="246" t="str">
        <f>IF(LEN(B28)&gt;0,'Saisie CLASSEMENT'!G26,"")</f>
        <v/>
      </c>
      <c r="K28" s="247" t="str">
        <f>IF(B28&gt;0,'Saisie CLASSEMENT'!P26)</f>
        <v/>
      </c>
    </row>
    <row r="29" spans="1:11" x14ac:dyDescent="0.2">
      <c r="A29" s="235">
        <f t="shared" si="0"/>
        <v>0</v>
      </c>
      <c r="B29" s="243" t="str">
        <f>IF('Saisie CLASSEMENT'!$C27&gt;0,'Saisie CLASSEMENT'!B27,"")</f>
        <v/>
      </c>
      <c r="C29" s="243">
        <f>IF(B29&gt;0,'Saisie CLASSEMENT'!C27)</f>
        <v>0</v>
      </c>
      <c r="D29" s="244" t="str">
        <f>IF($B29&gt;0,'Saisie CLASSEMENT'!$L27)</f>
        <v xml:space="preserve"> </v>
      </c>
      <c r="E29" s="244" t="str">
        <f>IF($B29&gt;0,'Saisie CLASSEMENT'!$K27)</f>
        <v xml:space="preserve"> </v>
      </c>
      <c r="F29" s="245" t="str">
        <f>IF($B29&gt;0,'Saisie CLASSEMENT'!$H27)</f>
        <v xml:space="preserve"> </v>
      </c>
      <c r="G29" s="245" t="str">
        <f>IF($B29&gt;0,'Saisie CLASSEMENT'!$I27)</f>
        <v xml:space="preserve"> </v>
      </c>
      <c r="H29" s="245" t="str">
        <f>IF(B29&gt;0,'Saisie CLASSEMENT'!J27)</f>
        <v xml:space="preserve"> </v>
      </c>
      <c r="I29" s="245" t="str">
        <f>IF(B29&gt;0,'Saisie CLASSEMENT'!M27)</f>
        <v xml:space="preserve"> </v>
      </c>
      <c r="J29" s="246" t="str">
        <f>IF(LEN(B29)&gt;0,'Saisie CLASSEMENT'!G27,"")</f>
        <v/>
      </c>
      <c r="K29" s="247" t="str">
        <f>IF(B29&gt;0,'Saisie CLASSEMENT'!P27)</f>
        <v/>
      </c>
    </row>
    <row r="30" spans="1:11" x14ac:dyDescent="0.2">
      <c r="A30" s="235">
        <f t="shared" si="0"/>
        <v>0</v>
      </c>
      <c r="B30" s="243" t="str">
        <f>IF('Saisie CLASSEMENT'!$C28&gt;0,'Saisie CLASSEMENT'!B28,"")</f>
        <v/>
      </c>
      <c r="C30" s="243">
        <f>IF(B30&gt;0,'Saisie CLASSEMENT'!C28)</f>
        <v>0</v>
      </c>
      <c r="D30" s="244" t="str">
        <f>IF($B30&gt;0,'Saisie CLASSEMENT'!$L28)</f>
        <v xml:space="preserve"> </v>
      </c>
      <c r="E30" s="244" t="str">
        <f>IF($B30&gt;0,'Saisie CLASSEMENT'!$K28)</f>
        <v xml:space="preserve"> </v>
      </c>
      <c r="F30" s="245" t="str">
        <f>IF($B30&gt;0,'Saisie CLASSEMENT'!$H28)</f>
        <v xml:space="preserve"> </v>
      </c>
      <c r="G30" s="245" t="str">
        <f>IF($B30&gt;0,'Saisie CLASSEMENT'!$I28)</f>
        <v xml:space="preserve"> </v>
      </c>
      <c r="H30" s="245" t="str">
        <f>IF(B30&gt;0,'Saisie CLASSEMENT'!J28)</f>
        <v xml:space="preserve"> </v>
      </c>
      <c r="I30" s="245" t="str">
        <f>IF(B30&gt;0,'Saisie CLASSEMENT'!M28)</f>
        <v xml:space="preserve"> </v>
      </c>
      <c r="J30" s="246" t="str">
        <f>IF(LEN(B30)&gt;0,'Saisie CLASSEMENT'!G28,"")</f>
        <v/>
      </c>
      <c r="K30" s="247" t="str">
        <f>IF(B30&gt;0,'Saisie CLASSEMENT'!P28)</f>
        <v/>
      </c>
    </row>
    <row r="31" spans="1:11" x14ac:dyDescent="0.2">
      <c r="A31" s="235">
        <f t="shared" si="0"/>
        <v>0</v>
      </c>
      <c r="B31" s="243" t="str">
        <f>IF('Saisie CLASSEMENT'!$C29&gt;0,'Saisie CLASSEMENT'!B29,"")</f>
        <v/>
      </c>
      <c r="C31" s="243">
        <f>IF(B31&gt;0,'Saisie CLASSEMENT'!C29)</f>
        <v>0</v>
      </c>
      <c r="D31" s="244" t="str">
        <f>IF($B31&gt;0,'Saisie CLASSEMENT'!$L29)</f>
        <v xml:space="preserve"> </v>
      </c>
      <c r="E31" s="244" t="str">
        <f>IF($B31&gt;0,'Saisie CLASSEMENT'!$K29)</f>
        <v xml:space="preserve"> </v>
      </c>
      <c r="F31" s="245" t="str">
        <f>IF($B31&gt;0,'Saisie CLASSEMENT'!$H29)</f>
        <v xml:space="preserve"> </v>
      </c>
      <c r="G31" s="245" t="str">
        <f>IF($B31&gt;0,'Saisie CLASSEMENT'!$I29)</f>
        <v xml:space="preserve"> </v>
      </c>
      <c r="H31" s="245" t="str">
        <f>IF(B31&gt;0,'Saisie CLASSEMENT'!J29)</f>
        <v xml:space="preserve"> </v>
      </c>
      <c r="I31" s="245" t="str">
        <f>IF(B31&gt;0,'Saisie CLASSEMENT'!M29)</f>
        <v xml:space="preserve"> </v>
      </c>
      <c r="J31" s="246" t="str">
        <f>IF(LEN(B31)&gt;0,'Saisie CLASSEMENT'!G29,"")</f>
        <v/>
      </c>
      <c r="K31" s="247" t="str">
        <f>IF(B31&gt;0,'Saisie CLASSEMENT'!P29)</f>
        <v/>
      </c>
    </row>
    <row r="32" spans="1:11" x14ac:dyDescent="0.2">
      <c r="A32" s="235">
        <f t="shared" si="0"/>
        <v>0</v>
      </c>
      <c r="B32" s="243" t="str">
        <f>IF('Saisie CLASSEMENT'!$C30&gt;0,'Saisie CLASSEMENT'!B30,"")</f>
        <v/>
      </c>
      <c r="C32" s="243">
        <f>IF(B32&gt;0,'Saisie CLASSEMENT'!C30)</f>
        <v>0</v>
      </c>
      <c r="D32" s="244" t="str">
        <f>IF($B32&gt;0,'Saisie CLASSEMENT'!$L30)</f>
        <v xml:space="preserve"> </v>
      </c>
      <c r="E32" s="244" t="str">
        <f>IF($B32&gt;0,'Saisie CLASSEMENT'!$K30)</f>
        <v xml:space="preserve"> </v>
      </c>
      <c r="F32" s="245" t="str">
        <f>IF($B32&gt;0,'Saisie CLASSEMENT'!$H30)</f>
        <v xml:space="preserve"> </v>
      </c>
      <c r="G32" s="245" t="str">
        <f>IF($B32&gt;0,'Saisie CLASSEMENT'!$I30)</f>
        <v xml:space="preserve"> </v>
      </c>
      <c r="H32" s="245" t="str">
        <f>IF(B32&gt;0,'Saisie CLASSEMENT'!J30)</f>
        <v xml:space="preserve"> </v>
      </c>
      <c r="I32" s="245" t="str">
        <f>IF(B32&gt;0,'Saisie CLASSEMENT'!M30)</f>
        <v xml:space="preserve"> </v>
      </c>
      <c r="J32" s="246" t="str">
        <f>IF(LEN(B32)&gt;0,'Saisie CLASSEMENT'!G30,"")</f>
        <v/>
      </c>
      <c r="K32" s="247" t="str">
        <f>IF(B32&gt;0,'Saisie CLASSEMENT'!P30)</f>
        <v/>
      </c>
    </row>
    <row r="33" spans="1:11" x14ac:dyDescent="0.2">
      <c r="A33" s="235">
        <f t="shared" si="0"/>
        <v>0</v>
      </c>
      <c r="B33" s="243" t="str">
        <f>IF('Saisie CLASSEMENT'!$C31&gt;0,'Saisie CLASSEMENT'!B31,"")</f>
        <v/>
      </c>
      <c r="C33" s="243">
        <f>IF(B33&gt;0,'Saisie CLASSEMENT'!C31)</f>
        <v>0</v>
      </c>
      <c r="D33" s="244" t="str">
        <f>IF($B33&gt;0,'Saisie CLASSEMENT'!$L31)</f>
        <v xml:space="preserve"> </v>
      </c>
      <c r="E33" s="244" t="str">
        <f>IF($B33&gt;0,'Saisie CLASSEMENT'!$K31)</f>
        <v xml:space="preserve"> </v>
      </c>
      <c r="F33" s="245" t="str">
        <f>IF($B33&gt;0,'Saisie CLASSEMENT'!$H31)</f>
        <v xml:space="preserve"> </v>
      </c>
      <c r="G33" s="245" t="str">
        <f>IF($B33&gt;0,'Saisie CLASSEMENT'!$I31)</f>
        <v xml:space="preserve"> </v>
      </c>
      <c r="H33" s="245" t="str">
        <f>IF(B33&gt;0,'Saisie CLASSEMENT'!J31)</f>
        <v xml:space="preserve"> </v>
      </c>
      <c r="I33" s="245" t="str">
        <f>IF(B33&gt;0,'Saisie CLASSEMENT'!M31)</f>
        <v xml:space="preserve"> </v>
      </c>
      <c r="J33" s="246" t="str">
        <f>IF(LEN(B33)&gt;0,'Saisie CLASSEMENT'!G31,"")</f>
        <v/>
      </c>
      <c r="K33" s="247" t="str">
        <f>IF(B33&gt;0,'Saisie CLASSEMENT'!P31)</f>
        <v/>
      </c>
    </row>
    <row r="34" spans="1:11" x14ac:dyDescent="0.2">
      <c r="A34" s="235">
        <f t="shared" si="0"/>
        <v>0</v>
      </c>
      <c r="B34" s="243" t="str">
        <f>IF('Saisie CLASSEMENT'!$C32&gt;0,'Saisie CLASSEMENT'!B32,"")</f>
        <v/>
      </c>
      <c r="C34" s="243">
        <f>IF(B34&gt;0,'Saisie CLASSEMENT'!C32)</f>
        <v>0</v>
      </c>
      <c r="D34" s="244" t="str">
        <f>IF($B34&gt;0,'Saisie CLASSEMENT'!$L32)</f>
        <v xml:space="preserve"> </v>
      </c>
      <c r="E34" s="244" t="str">
        <f>IF($B34&gt;0,'Saisie CLASSEMENT'!$K32)</f>
        <v xml:space="preserve"> </v>
      </c>
      <c r="F34" s="245" t="str">
        <f>IF($B34&gt;0,'Saisie CLASSEMENT'!$H32)</f>
        <v xml:space="preserve"> </v>
      </c>
      <c r="G34" s="245" t="str">
        <f>IF($B34&gt;0,'Saisie CLASSEMENT'!$I32)</f>
        <v xml:space="preserve"> </v>
      </c>
      <c r="H34" s="245" t="str">
        <f>IF(B34&gt;0,'Saisie CLASSEMENT'!J32)</f>
        <v xml:space="preserve"> </v>
      </c>
      <c r="I34" s="245" t="str">
        <f>IF(B34&gt;0,'Saisie CLASSEMENT'!M32)</f>
        <v xml:space="preserve"> </v>
      </c>
      <c r="J34" s="246" t="str">
        <f>IF(LEN(B34)&gt;0,'Saisie CLASSEMENT'!G32,"")</f>
        <v/>
      </c>
      <c r="K34" s="247" t="str">
        <f>IF(B34&gt;0,'Saisie CLASSEMENT'!P32)</f>
        <v/>
      </c>
    </row>
    <row r="35" spans="1:11" x14ac:dyDescent="0.2">
      <c r="A35" s="235">
        <f t="shared" si="0"/>
        <v>0</v>
      </c>
      <c r="B35" s="243" t="str">
        <f>IF('Saisie CLASSEMENT'!$C33&gt;0,'Saisie CLASSEMENT'!B33,"")</f>
        <v/>
      </c>
      <c r="C35" s="243">
        <f>IF(B35&gt;0,'Saisie CLASSEMENT'!C33)</f>
        <v>0</v>
      </c>
      <c r="D35" s="244" t="str">
        <f>IF($B35&gt;0,'Saisie CLASSEMENT'!$L33)</f>
        <v xml:space="preserve"> </v>
      </c>
      <c r="E35" s="244" t="str">
        <f>IF($B35&gt;0,'Saisie CLASSEMENT'!$K33)</f>
        <v xml:space="preserve"> </v>
      </c>
      <c r="F35" s="245" t="str">
        <f>IF($B35&gt;0,'Saisie CLASSEMENT'!$H33)</f>
        <v xml:space="preserve"> </v>
      </c>
      <c r="G35" s="245" t="str">
        <f>IF($B35&gt;0,'Saisie CLASSEMENT'!$I33)</f>
        <v xml:space="preserve"> </v>
      </c>
      <c r="H35" s="245" t="str">
        <f>IF(B35&gt;0,'Saisie CLASSEMENT'!J33)</f>
        <v xml:space="preserve"> </v>
      </c>
      <c r="I35" s="245" t="str">
        <f>IF(B35&gt;0,'Saisie CLASSEMENT'!M33)</f>
        <v xml:space="preserve"> </v>
      </c>
      <c r="J35" s="246" t="str">
        <f>IF(LEN(B35)&gt;0,'Saisie CLASSEMENT'!G33,"")</f>
        <v/>
      </c>
      <c r="K35" s="247" t="str">
        <f>IF(B35&gt;0,'Saisie CLASSEMENT'!P33)</f>
        <v/>
      </c>
    </row>
    <row r="36" spans="1:11" x14ac:dyDescent="0.2">
      <c r="A36" s="235">
        <f t="shared" si="0"/>
        <v>0</v>
      </c>
      <c r="B36" s="243" t="str">
        <f>IF('Saisie CLASSEMENT'!$C34&gt;0,'Saisie CLASSEMENT'!B34,"")</f>
        <v/>
      </c>
      <c r="C36" s="243">
        <f>IF(B36&gt;0,'Saisie CLASSEMENT'!C34)</f>
        <v>0</v>
      </c>
      <c r="D36" s="244" t="str">
        <f>IF($B36&gt;0,'Saisie CLASSEMENT'!$L34)</f>
        <v xml:space="preserve"> </v>
      </c>
      <c r="E36" s="244" t="str">
        <f>IF($B36&gt;0,'Saisie CLASSEMENT'!$K34)</f>
        <v xml:space="preserve"> </v>
      </c>
      <c r="F36" s="245" t="str">
        <f>IF($B36&gt;0,'Saisie CLASSEMENT'!$H34)</f>
        <v xml:space="preserve"> </v>
      </c>
      <c r="G36" s="245" t="str">
        <f>IF($B36&gt;0,'Saisie CLASSEMENT'!$I34)</f>
        <v xml:space="preserve"> </v>
      </c>
      <c r="H36" s="245" t="str">
        <f>IF(B36&gt;0,'Saisie CLASSEMENT'!J34)</f>
        <v xml:space="preserve"> </v>
      </c>
      <c r="I36" s="245" t="str">
        <f>IF(B36&gt;0,'Saisie CLASSEMENT'!M34)</f>
        <v xml:space="preserve"> </v>
      </c>
      <c r="J36" s="246" t="str">
        <f>IF(LEN(B36)&gt;0,'Saisie CLASSEMENT'!G34,"")</f>
        <v/>
      </c>
      <c r="K36" s="247" t="str">
        <f>IF(B36&gt;0,'Saisie CLASSEMENT'!P34)</f>
        <v/>
      </c>
    </row>
    <row r="37" spans="1:11" x14ac:dyDescent="0.2">
      <c r="A37" s="235">
        <f t="shared" si="0"/>
        <v>0</v>
      </c>
      <c r="B37" s="243" t="str">
        <f>IF('Saisie CLASSEMENT'!$C35&gt;0,'Saisie CLASSEMENT'!B35,"")</f>
        <v/>
      </c>
      <c r="C37" s="243">
        <f>IF(B37&gt;0,'Saisie CLASSEMENT'!C35)</f>
        <v>0</v>
      </c>
      <c r="D37" s="244" t="str">
        <f>IF($B37&gt;0,'Saisie CLASSEMENT'!$L35)</f>
        <v xml:space="preserve"> </v>
      </c>
      <c r="E37" s="244" t="str">
        <f>IF($B37&gt;0,'Saisie CLASSEMENT'!$K35)</f>
        <v xml:space="preserve"> </v>
      </c>
      <c r="F37" s="245" t="str">
        <f>IF($B37&gt;0,'Saisie CLASSEMENT'!$H35)</f>
        <v xml:space="preserve"> </v>
      </c>
      <c r="G37" s="245" t="str">
        <f>IF($B37&gt;0,'Saisie CLASSEMENT'!$I35)</f>
        <v xml:space="preserve"> </v>
      </c>
      <c r="H37" s="245" t="str">
        <f>IF(B37&gt;0,'Saisie CLASSEMENT'!J35)</f>
        <v xml:space="preserve"> </v>
      </c>
      <c r="I37" s="245" t="str">
        <f>IF(B37&gt;0,'Saisie CLASSEMENT'!M35)</f>
        <v xml:space="preserve"> </v>
      </c>
      <c r="J37" s="246" t="str">
        <f>IF(LEN(B37)&gt;0,'Saisie CLASSEMENT'!G35,"")</f>
        <v/>
      </c>
      <c r="K37" s="247" t="str">
        <f>IF(B37&gt;0,'Saisie CLASSEMENT'!P35)</f>
        <v/>
      </c>
    </row>
    <row r="38" spans="1:11" x14ac:dyDescent="0.2">
      <c r="A38" s="235">
        <f t="shared" si="0"/>
        <v>0</v>
      </c>
      <c r="B38" s="243" t="str">
        <f>IF('Saisie CLASSEMENT'!$C36&gt;0,'Saisie CLASSEMENT'!B36,"")</f>
        <v/>
      </c>
      <c r="C38" s="243">
        <f>IF(B38&gt;0,'Saisie CLASSEMENT'!C36)</f>
        <v>0</v>
      </c>
      <c r="D38" s="244" t="str">
        <f>IF($B38&gt;0,'Saisie CLASSEMENT'!$L36)</f>
        <v xml:space="preserve"> </v>
      </c>
      <c r="E38" s="244" t="str">
        <f>IF($B38&gt;0,'Saisie CLASSEMENT'!$K36)</f>
        <v xml:space="preserve"> </v>
      </c>
      <c r="F38" s="245" t="str">
        <f>IF($B38&gt;0,'Saisie CLASSEMENT'!$H36)</f>
        <v xml:space="preserve"> </v>
      </c>
      <c r="G38" s="245" t="str">
        <f>IF($B38&gt;0,'Saisie CLASSEMENT'!$I36)</f>
        <v xml:space="preserve"> </v>
      </c>
      <c r="H38" s="245" t="str">
        <f>IF(B38&gt;0,'Saisie CLASSEMENT'!J36)</f>
        <v xml:space="preserve"> </v>
      </c>
      <c r="I38" s="245" t="str">
        <f>IF(B38&gt;0,'Saisie CLASSEMENT'!M36)</f>
        <v xml:space="preserve"> </v>
      </c>
      <c r="J38" s="246" t="str">
        <f>IF(LEN(B38)&gt;0,'Saisie CLASSEMENT'!G36,"")</f>
        <v/>
      </c>
      <c r="K38" s="247" t="str">
        <f>IF(B38&gt;0,'Saisie CLASSEMENT'!P36)</f>
        <v/>
      </c>
    </row>
    <row r="39" spans="1:11" x14ac:dyDescent="0.2">
      <c r="A39" s="235">
        <f t="shared" si="0"/>
        <v>0</v>
      </c>
      <c r="B39" s="243" t="str">
        <f>IF('Saisie CLASSEMENT'!$C37&gt;0,'Saisie CLASSEMENT'!B37,"")</f>
        <v/>
      </c>
      <c r="C39" s="243">
        <f>IF(B39&gt;0,'Saisie CLASSEMENT'!C37)</f>
        <v>0</v>
      </c>
      <c r="D39" s="244" t="str">
        <f>IF($B39&gt;0,'Saisie CLASSEMENT'!$L37)</f>
        <v xml:space="preserve"> </v>
      </c>
      <c r="E39" s="244" t="str">
        <f>IF($B39&gt;0,'Saisie CLASSEMENT'!$K37)</f>
        <v xml:space="preserve"> </v>
      </c>
      <c r="F39" s="245" t="str">
        <f>IF($B39&gt;0,'Saisie CLASSEMENT'!$H37)</f>
        <v xml:space="preserve"> </v>
      </c>
      <c r="G39" s="245" t="str">
        <f>IF($B39&gt;0,'Saisie CLASSEMENT'!$I37)</f>
        <v xml:space="preserve"> </v>
      </c>
      <c r="H39" s="245" t="str">
        <f>IF(B39&gt;0,'Saisie CLASSEMENT'!J37)</f>
        <v xml:space="preserve"> </v>
      </c>
      <c r="I39" s="245" t="str">
        <f>IF(B39&gt;0,'Saisie CLASSEMENT'!M37)</f>
        <v xml:space="preserve"> </v>
      </c>
      <c r="J39" s="246" t="str">
        <f>IF(LEN(B39)&gt;0,'Saisie CLASSEMENT'!G37,"")</f>
        <v/>
      </c>
      <c r="K39" s="247" t="str">
        <f>IF(B39&gt;0,'Saisie CLASSEMENT'!P37)</f>
        <v/>
      </c>
    </row>
    <row r="40" spans="1:11" x14ac:dyDescent="0.2">
      <c r="A40" s="235">
        <v>7</v>
      </c>
      <c r="B40" s="243" t="str">
        <f>IF('Saisie CLASSEMENT'!$C38&gt;0,'Saisie CLASSEMENT'!B38,"")</f>
        <v/>
      </c>
      <c r="C40" s="243">
        <f>IF(B40&gt;0,'Saisie CLASSEMENT'!C38)</f>
        <v>0</v>
      </c>
      <c r="D40" s="244" t="str">
        <f>IF($B40&gt;0,'Saisie CLASSEMENT'!$L38)</f>
        <v xml:space="preserve"> </v>
      </c>
      <c r="E40" s="244" t="str">
        <f>IF($B40&gt;0,'Saisie CLASSEMENT'!$K38)</f>
        <v xml:space="preserve"> </v>
      </c>
      <c r="F40" s="245" t="str">
        <f>IF($B40&gt;0,'Saisie CLASSEMENT'!$H38)</f>
        <v xml:space="preserve"> </v>
      </c>
      <c r="G40" s="245" t="str">
        <f>IF($B40&gt;0,'Saisie CLASSEMENT'!$I38)</f>
        <v xml:space="preserve"> </v>
      </c>
      <c r="H40" s="245" t="str">
        <f>IF(B40&gt;0,'Saisie CLASSEMENT'!J38)</f>
        <v xml:space="preserve"> </v>
      </c>
      <c r="I40" s="245" t="str">
        <f>IF(B40&gt;0,'Saisie CLASSEMENT'!M38)</f>
        <v xml:space="preserve"> </v>
      </c>
      <c r="J40" s="246" t="str">
        <f>IF(LEN(B40)&gt;0,'Saisie CLASSEMENT'!G38,"")</f>
        <v/>
      </c>
      <c r="K40" s="247" t="str">
        <f>IF(B40&gt;0,'Saisie CLASSEMENT'!P38)</f>
        <v/>
      </c>
    </row>
    <row r="41" spans="1:11" x14ac:dyDescent="0.2">
      <c r="A41" s="235">
        <f t="shared" si="0"/>
        <v>0</v>
      </c>
      <c r="B41" s="243" t="str">
        <f>IF('Saisie CLASSEMENT'!$C39&gt;0,'Saisie CLASSEMENT'!B39,"")</f>
        <v/>
      </c>
      <c r="C41" s="243">
        <f>IF(B41&gt;0,'Saisie CLASSEMENT'!C39)</f>
        <v>0</v>
      </c>
      <c r="D41" s="244" t="str">
        <f>IF($B41&gt;0,'Saisie CLASSEMENT'!$L39)</f>
        <v xml:space="preserve"> </v>
      </c>
      <c r="E41" s="244" t="str">
        <f>IF($B41&gt;0,'Saisie CLASSEMENT'!$K39)</f>
        <v xml:space="preserve"> </v>
      </c>
      <c r="F41" s="245" t="str">
        <f>IF($B41&gt;0,'Saisie CLASSEMENT'!$H39)</f>
        <v xml:space="preserve"> </v>
      </c>
      <c r="G41" s="245" t="str">
        <f>IF($B41&gt;0,'Saisie CLASSEMENT'!$I39)</f>
        <v xml:space="preserve"> </v>
      </c>
      <c r="H41" s="245" t="str">
        <f>IF(B41&gt;0,'Saisie CLASSEMENT'!J39)</f>
        <v xml:space="preserve"> </v>
      </c>
      <c r="I41" s="245" t="str">
        <f>IF(B41&gt;0,'Saisie CLASSEMENT'!M39)</f>
        <v xml:space="preserve"> </v>
      </c>
      <c r="J41" s="246" t="str">
        <f>IF(LEN(B41)&gt;0,'Saisie CLASSEMENT'!G39,"")</f>
        <v/>
      </c>
      <c r="K41" s="247" t="str">
        <f>IF(B41&gt;0,'Saisie CLASSEMENT'!P39)</f>
        <v/>
      </c>
    </row>
    <row r="42" spans="1:11" x14ac:dyDescent="0.2">
      <c r="A42" s="235">
        <f t="shared" si="0"/>
        <v>0</v>
      </c>
      <c r="B42" s="243" t="str">
        <f>IF('Saisie CLASSEMENT'!$C40&gt;0,'Saisie CLASSEMENT'!B40,"")</f>
        <v/>
      </c>
      <c r="C42" s="243">
        <f>IF(B42&gt;0,'Saisie CLASSEMENT'!C40)</f>
        <v>0</v>
      </c>
      <c r="D42" s="244" t="str">
        <f>IF($B42&gt;0,'Saisie CLASSEMENT'!$L40)</f>
        <v xml:space="preserve"> </v>
      </c>
      <c r="E42" s="244" t="str">
        <f>IF($B42&gt;0,'Saisie CLASSEMENT'!$K40)</f>
        <v xml:space="preserve"> </v>
      </c>
      <c r="F42" s="245" t="str">
        <f>IF($B42&gt;0,'Saisie CLASSEMENT'!$H40)</f>
        <v xml:space="preserve"> </v>
      </c>
      <c r="G42" s="245" t="str">
        <f>IF($B42&gt;0,'Saisie CLASSEMENT'!$I40)</f>
        <v xml:space="preserve"> </v>
      </c>
      <c r="H42" s="245" t="str">
        <f>IF(B42&gt;0,'Saisie CLASSEMENT'!J40)</f>
        <v xml:space="preserve"> </v>
      </c>
      <c r="I42" s="245" t="str">
        <f>IF(B42&gt;0,'Saisie CLASSEMENT'!M40)</f>
        <v xml:space="preserve"> </v>
      </c>
      <c r="J42" s="246" t="str">
        <f>IF(LEN(B42)&gt;0,'Saisie CLASSEMENT'!G40,"")</f>
        <v/>
      </c>
      <c r="K42" s="247" t="str">
        <f>IF(B42&gt;0,'Saisie CLASSEMENT'!P40)</f>
        <v/>
      </c>
    </row>
    <row r="43" spans="1:11" x14ac:dyDescent="0.2">
      <c r="A43" s="235">
        <f t="shared" si="0"/>
        <v>0</v>
      </c>
      <c r="B43" s="243" t="str">
        <f>IF('Saisie CLASSEMENT'!$C41&gt;0,'Saisie CLASSEMENT'!B41,"")</f>
        <v/>
      </c>
      <c r="C43" s="243">
        <f>IF(B43&gt;0,'Saisie CLASSEMENT'!C41)</f>
        <v>0</v>
      </c>
      <c r="D43" s="244" t="str">
        <f>IF($B43&gt;0,'Saisie CLASSEMENT'!$L41)</f>
        <v xml:space="preserve"> </v>
      </c>
      <c r="E43" s="244" t="str">
        <f>IF($B43&gt;0,'Saisie CLASSEMENT'!$K41)</f>
        <v xml:space="preserve"> </v>
      </c>
      <c r="F43" s="245" t="str">
        <f>IF($B43&gt;0,'Saisie CLASSEMENT'!$H41)</f>
        <v xml:space="preserve"> </v>
      </c>
      <c r="G43" s="245" t="str">
        <f>IF($B43&gt;0,'Saisie CLASSEMENT'!$I41)</f>
        <v xml:space="preserve"> </v>
      </c>
      <c r="H43" s="245" t="str">
        <f>IF(B43&gt;0,'Saisie CLASSEMENT'!J41)</f>
        <v xml:space="preserve"> </v>
      </c>
      <c r="I43" s="245" t="str">
        <f>IF(B43&gt;0,'Saisie CLASSEMENT'!M41)</f>
        <v xml:space="preserve"> </v>
      </c>
      <c r="J43" s="246" t="str">
        <f>IF(LEN(B43)&gt;0,'Saisie CLASSEMENT'!G41,"")</f>
        <v/>
      </c>
      <c r="K43" s="247" t="str">
        <f>IF(B43&gt;0,'Saisie CLASSEMENT'!P41)</f>
        <v/>
      </c>
    </row>
    <row r="44" spans="1:11" x14ac:dyDescent="0.2">
      <c r="A44" s="235">
        <f t="shared" si="0"/>
        <v>0</v>
      </c>
      <c r="B44" s="243" t="str">
        <f>IF('Saisie CLASSEMENT'!$C42&gt;0,'Saisie CLASSEMENT'!B42,"")</f>
        <v/>
      </c>
      <c r="C44" s="243">
        <f>IF(B44&gt;0,'Saisie CLASSEMENT'!C42)</f>
        <v>0</v>
      </c>
      <c r="D44" s="244" t="str">
        <f>IF($B44&gt;0,'Saisie CLASSEMENT'!$L42)</f>
        <v xml:space="preserve"> </v>
      </c>
      <c r="E44" s="244" t="str">
        <f>IF($B44&gt;0,'Saisie CLASSEMENT'!$K42)</f>
        <v xml:space="preserve"> </v>
      </c>
      <c r="F44" s="245" t="str">
        <f>IF($B44&gt;0,'Saisie CLASSEMENT'!$H42)</f>
        <v xml:space="preserve"> </v>
      </c>
      <c r="G44" s="245" t="str">
        <f>IF($B44&gt;0,'Saisie CLASSEMENT'!$I42)</f>
        <v xml:space="preserve"> </v>
      </c>
      <c r="H44" s="245" t="str">
        <f>IF(B44&gt;0,'Saisie CLASSEMENT'!J42)</f>
        <v xml:space="preserve"> </v>
      </c>
      <c r="I44" s="245" t="str">
        <f>IF(B44&gt;0,'Saisie CLASSEMENT'!M42)</f>
        <v xml:space="preserve"> </v>
      </c>
      <c r="J44" s="246" t="str">
        <f>IF(LEN(B44)&gt;0,'Saisie CLASSEMENT'!G42,"")</f>
        <v/>
      </c>
      <c r="K44" s="247" t="str">
        <f>IF(B44&gt;0,'Saisie CLASSEMENT'!P42)</f>
        <v/>
      </c>
    </row>
    <row r="45" spans="1:11" x14ac:dyDescent="0.2">
      <c r="A45" s="235">
        <f t="shared" si="0"/>
        <v>0</v>
      </c>
      <c r="B45" s="243" t="str">
        <f>IF('Saisie CLASSEMENT'!$C43&gt;0,'Saisie CLASSEMENT'!B43,"")</f>
        <v/>
      </c>
      <c r="C45" s="243">
        <f>IF(B45&gt;0,'Saisie CLASSEMENT'!C43)</f>
        <v>0</v>
      </c>
      <c r="D45" s="244" t="str">
        <f>IF($B45&gt;0,'Saisie CLASSEMENT'!$L43)</f>
        <v xml:space="preserve"> </v>
      </c>
      <c r="E45" s="244" t="str">
        <f>IF($B45&gt;0,'Saisie CLASSEMENT'!$K43)</f>
        <v xml:space="preserve"> </v>
      </c>
      <c r="F45" s="245" t="str">
        <f>IF($B45&gt;0,'Saisie CLASSEMENT'!$H43)</f>
        <v xml:space="preserve"> </v>
      </c>
      <c r="G45" s="245" t="str">
        <f>IF($B45&gt;0,'Saisie CLASSEMENT'!$I43)</f>
        <v xml:space="preserve"> </v>
      </c>
      <c r="H45" s="245" t="str">
        <f>IF(B45&gt;0,'Saisie CLASSEMENT'!J43)</f>
        <v xml:space="preserve"> </v>
      </c>
      <c r="I45" s="245" t="str">
        <f>IF(B45&gt;0,'Saisie CLASSEMENT'!M43)</f>
        <v xml:space="preserve"> </v>
      </c>
      <c r="J45" s="246" t="str">
        <f>IF(LEN(B45)&gt;0,'Saisie CLASSEMENT'!G43,"")</f>
        <v/>
      </c>
      <c r="K45" s="247" t="str">
        <f>IF(B45&gt;0,'Saisie CLASSEMENT'!P43)</f>
        <v/>
      </c>
    </row>
    <row r="46" spans="1:11" x14ac:dyDescent="0.2">
      <c r="A46" s="235">
        <f t="shared" si="0"/>
        <v>0</v>
      </c>
      <c r="B46" s="243" t="str">
        <f>IF('Saisie CLASSEMENT'!$C44&gt;0,'Saisie CLASSEMENT'!B44,"")</f>
        <v/>
      </c>
      <c r="C46" s="243">
        <f>IF(B46&gt;0,'Saisie CLASSEMENT'!C44)</f>
        <v>0</v>
      </c>
      <c r="D46" s="244" t="str">
        <f>IF($B46&gt;0,'Saisie CLASSEMENT'!$L44)</f>
        <v xml:space="preserve"> </v>
      </c>
      <c r="E46" s="244" t="str">
        <f>IF($B46&gt;0,'Saisie CLASSEMENT'!$K44)</f>
        <v xml:space="preserve"> </v>
      </c>
      <c r="F46" s="245" t="str">
        <f>IF($B46&gt;0,'Saisie CLASSEMENT'!$H44)</f>
        <v xml:space="preserve"> </v>
      </c>
      <c r="G46" s="245" t="str">
        <f>IF($B46&gt;0,'Saisie CLASSEMENT'!$I44)</f>
        <v xml:space="preserve"> </v>
      </c>
      <c r="H46" s="245" t="str">
        <f>IF(B46&gt;0,'Saisie CLASSEMENT'!J44)</f>
        <v xml:space="preserve"> </v>
      </c>
      <c r="I46" s="245" t="str">
        <f>IF(B46&gt;0,'Saisie CLASSEMENT'!M44)</f>
        <v xml:space="preserve"> </v>
      </c>
      <c r="J46" s="246" t="str">
        <f>IF(LEN(B46)&gt;0,'Saisie CLASSEMENT'!G44,"")</f>
        <v/>
      </c>
      <c r="K46" s="247" t="str">
        <f>IF(B46&gt;0,'Saisie CLASSEMENT'!P44)</f>
        <v/>
      </c>
    </row>
    <row r="47" spans="1:11" x14ac:dyDescent="0.2">
      <c r="A47" s="235">
        <f t="shared" si="0"/>
        <v>0</v>
      </c>
      <c r="B47" s="243" t="str">
        <f>IF('Saisie CLASSEMENT'!$C45&gt;0,'Saisie CLASSEMENT'!B45,"")</f>
        <v/>
      </c>
      <c r="C47" s="243">
        <f>IF(B47&gt;0,'Saisie CLASSEMENT'!C45)</f>
        <v>0</v>
      </c>
      <c r="D47" s="244" t="str">
        <f>IF($B47&gt;0,'Saisie CLASSEMENT'!$L45)</f>
        <v xml:space="preserve"> </v>
      </c>
      <c r="E47" s="244" t="str">
        <f>IF($B47&gt;0,'Saisie CLASSEMENT'!$K45)</f>
        <v xml:space="preserve"> </v>
      </c>
      <c r="F47" s="245" t="str">
        <f>IF($B47&gt;0,'Saisie CLASSEMENT'!$H45)</f>
        <v xml:space="preserve"> </v>
      </c>
      <c r="G47" s="245" t="str">
        <f>IF($B47&gt;0,'Saisie CLASSEMENT'!$I45)</f>
        <v xml:space="preserve"> </v>
      </c>
      <c r="H47" s="245" t="str">
        <f>IF(B47&gt;0,'Saisie CLASSEMENT'!J45)</f>
        <v xml:space="preserve"> </v>
      </c>
      <c r="I47" s="245" t="str">
        <f>IF(B47&gt;0,'Saisie CLASSEMENT'!M45)</f>
        <v xml:space="preserve"> </v>
      </c>
      <c r="J47" s="246" t="str">
        <f>IF(LEN(B47)&gt;0,'Saisie CLASSEMENT'!G45,"")</f>
        <v/>
      </c>
      <c r="K47" s="247" t="str">
        <f>IF(B47&gt;0,'Saisie CLASSEMENT'!P45)</f>
        <v/>
      </c>
    </row>
    <row r="48" spans="1:11" x14ac:dyDescent="0.2">
      <c r="A48" s="235">
        <f t="shared" si="0"/>
        <v>0</v>
      </c>
      <c r="B48" s="243" t="str">
        <f>IF('Saisie CLASSEMENT'!$C46&gt;0,'Saisie CLASSEMENT'!B46,"")</f>
        <v/>
      </c>
      <c r="C48" s="243">
        <f>IF(B48&gt;0,'Saisie CLASSEMENT'!C46)</f>
        <v>0</v>
      </c>
      <c r="D48" s="244" t="str">
        <f>IF($B48&gt;0,'Saisie CLASSEMENT'!$L46)</f>
        <v xml:space="preserve"> </v>
      </c>
      <c r="E48" s="244" t="str">
        <f>IF($B48&gt;0,'Saisie CLASSEMENT'!$K46)</f>
        <v xml:space="preserve"> </v>
      </c>
      <c r="F48" s="245" t="str">
        <f>IF($B48&gt;0,'Saisie CLASSEMENT'!$H46)</f>
        <v xml:space="preserve"> </v>
      </c>
      <c r="G48" s="245" t="str">
        <f>IF($B48&gt;0,'Saisie CLASSEMENT'!$I46)</f>
        <v xml:space="preserve"> </v>
      </c>
      <c r="H48" s="245" t="str">
        <f>IF(B48&gt;0,'Saisie CLASSEMENT'!J46)</f>
        <v xml:space="preserve"> </v>
      </c>
      <c r="I48" s="245" t="str">
        <f>IF(B48&gt;0,'Saisie CLASSEMENT'!M46)</f>
        <v xml:space="preserve"> </v>
      </c>
      <c r="J48" s="246" t="str">
        <f>IF(LEN(B48)&gt;0,'Saisie CLASSEMENT'!G46,"")</f>
        <v/>
      </c>
      <c r="K48" s="247" t="str">
        <f>IF(B48&gt;0,'Saisie CLASSEMENT'!P46)</f>
        <v/>
      </c>
    </row>
    <row r="49" spans="1:11" x14ac:dyDescent="0.2">
      <c r="A49" s="235">
        <f t="shared" si="0"/>
        <v>0</v>
      </c>
      <c r="B49" s="243" t="str">
        <f>IF('Saisie CLASSEMENT'!$C47&gt;0,'Saisie CLASSEMENT'!B47,"")</f>
        <v/>
      </c>
      <c r="C49" s="243">
        <f>IF(B49&gt;0,'Saisie CLASSEMENT'!C47)</f>
        <v>0</v>
      </c>
      <c r="D49" s="244" t="str">
        <f>IF($B49&gt;0,'Saisie CLASSEMENT'!$L47)</f>
        <v xml:space="preserve"> </v>
      </c>
      <c r="E49" s="244" t="str">
        <f>IF($B49&gt;0,'Saisie CLASSEMENT'!$K47)</f>
        <v xml:space="preserve"> </v>
      </c>
      <c r="F49" s="245" t="str">
        <f>IF($B49&gt;0,'Saisie CLASSEMENT'!$H47)</f>
        <v xml:space="preserve"> </v>
      </c>
      <c r="G49" s="245" t="str">
        <f>IF($B49&gt;0,'Saisie CLASSEMENT'!$I47)</f>
        <v xml:space="preserve"> </v>
      </c>
      <c r="H49" s="245" t="str">
        <f>IF(B49&gt;0,'Saisie CLASSEMENT'!J47)</f>
        <v xml:space="preserve"> </v>
      </c>
      <c r="I49" s="245" t="str">
        <f>IF(B49&gt;0,'Saisie CLASSEMENT'!M47)</f>
        <v xml:space="preserve"> </v>
      </c>
      <c r="J49" s="246" t="str">
        <f>IF(LEN(B49)&gt;0,'Saisie CLASSEMENT'!G47,"")</f>
        <v/>
      </c>
      <c r="K49" s="247" t="str">
        <f>IF(B49&gt;0,'Saisie CLASSEMENT'!P47)</f>
        <v/>
      </c>
    </row>
    <row r="50" spans="1:11" x14ac:dyDescent="0.2">
      <c r="A50" s="235">
        <f t="shared" si="0"/>
        <v>0</v>
      </c>
      <c r="B50" s="243" t="str">
        <f>IF('Saisie CLASSEMENT'!$C48&gt;0,'Saisie CLASSEMENT'!B48,"")</f>
        <v/>
      </c>
      <c r="C50" s="243">
        <f>IF(B50&gt;0,'Saisie CLASSEMENT'!C48)</f>
        <v>0</v>
      </c>
      <c r="D50" s="244" t="str">
        <f>IF($B50&gt;0,'Saisie CLASSEMENT'!$L48)</f>
        <v xml:space="preserve"> </v>
      </c>
      <c r="E50" s="244" t="str">
        <f>IF($B50&gt;0,'Saisie CLASSEMENT'!$K48)</f>
        <v xml:space="preserve"> </v>
      </c>
      <c r="F50" s="245" t="str">
        <f>IF($B50&gt;0,'Saisie CLASSEMENT'!$H48)</f>
        <v xml:space="preserve"> </v>
      </c>
      <c r="G50" s="245" t="str">
        <f>IF($B50&gt;0,'Saisie CLASSEMENT'!$I48)</f>
        <v xml:space="preserve"> </v>
      </c>
      <c r="H50" s="245" t="str">
        <f>IF(B50&gt;0,'Saisie CLASSEMENT'!J48)</f>
        <v xml:space="preserve"> </v>
      </c>
      <c r="I50" s="245" t="str">
        <f>IF(B50&gt;0,'Saisie CLASSEMENT'!M48)</f>
        <v xml:space="preserve"> </v>
      </c>
      <c r="J50" s="246" t="str">
        <f>IF(LEN(B50)&gt;0,'Saisie CLASSEMENT'!G48,"")</f>
        <v/>
      </c>
      <c r="K50" s="247" t="str">
        <f>IF(B50&gt;0,'Saisie CLASSEMENT'!P48)</f>
        <v/>
      </c>
    </row>
    <row r="51" spans="1:11" x14ac:dyDescent="0.2">
      <c r="A51" s="235">
        <f t="shared" si="0"/>
        <v>0</v>
      </c>
      <c r="B51" s="243" t="str">
        <f>IF('Saisie CLASSEMENT'!$C49&gt;0,'Saisie CLASSEMENT'!B49,"")</f>
        <v/>
      </c>
      <c r="C51" s="243">
        <f>IF(B51&gt;0,'Saisie CLASSEMENT'!C49)</f>
        <v>0</v>
      </c>
      <c r="D51" s="244" t="str">
        <f>IF($B51&gt;0,'Saisie CLASSEMENT'!$L49)</f>
        <v xml:space="preserve"> </v>
      </c>
      <c r="E51" s="244" t="str">
        <f>IF($B51&gt;0,'Saisie CLASSEMENT'!$K49)</f>
        <v xml:space="preserve"> </v>
      </c>
      <c r="F51" s="245" t="str">
        <f>IF($B51&gt;0,'Saisie CLASSEMENT'!$H49)</f>
        <v xml:space="preserve"> </v>
      </c>
      <c r="G51" s="245" t="str">
        <f>IF($B51&gt;0,'Saisie CLASSEMENT'!$I49)</f>
        <v xml:space="preserve"> </v>
      </c>
      <c r="H51" s="245" t="str">
        <f>IF(B51&gt;0,'Saisie CLASSEMENT'!J49)</f>
        <v xml:space="preserve"> </v>
      </c>
      <c r="I51" s="245" t="str">
        <f>IF(B51&gt;0,'Saisie CLASSEMENT'!M49)</f>
        <v xml:space="preserve"> </v>
      </c>
      <c r="J51" s="246" t="str">
        <f>IF(LEN(B51)&gt;0,'Saisie CLASSEMENT'!G49,"")</f>
        <v/>
      </c>
      <c r="K51" s="247" t="str">
        <f>IF(B51&gt;0,'Saisie CLASSEMENT'!P49)</f>
        <v/>
      </c>
    </row>
    <row r="52" spans="1:11" x14ac:dyDescent="0.2">
      <c r="A52" s="235">
        <f t="shared" si="0"/>
        <v>0</v>
      </c>
      <c r="B52" s="243" t="str">
        <f>IF('Saisie CLASSEMENT'!$C50&gt;0,'Saisie CLASSEMENT'!B50,"")</f>
        <v/>
      </c>
      <c r="C52" s="243">
        <f>IF(B52&gt;0,'Saisie CLASSEMENT'!C50)</f>
        <v>0</v>
      </c>
      <c r="D52" s="244" t="str">
        <f>IF($B52&gt;0,'Saisie CLASSEMENT'!$L50)</f>
        <v xml:space="preserve"> </v>
      </c>
      <c r="E52" s="244" t="str">
        <f>IF($B52&gt;0,'Saisie CLASSEMENT'!$K50)</f>
        <v xml:space="preserve"> </v>
      </c>
      <c r="F52" s="245" t="str">
        <f>IF($B52&gt;0,'Saisie CLASSEMENT'!$H50)</f>
        <v xml:space="preserve"> </v>
      </c>
      <c r="G52" s="245" t="str">
        <f>IF($B52&gt;0,'Saisie CLASSEMENT'!$I50)</f>
        <v xml:space="preserve"> </v>
      </c>
      <c r="H52" s="245" t="str">
        <f>IF(B52&gt;0,'Saisie CLASSEMENT'!J50)</f>
        <v xml:space="preserve"> </v>
      </c>
      <c r="I52" s="245" t="str">
        <f>IF(B52&gt;0,'Saisie CLASSEMENT'!M50)</f>
        <v xml:space="preserve"> </v>
      </c>
      <c r="J52" s="246" t="str">
        <f>IF(LEN(B52)&gt;0,'Saisie CLASSEMENT'!G50,"")</f>
        <v/>
      </c>
      <c r="K52" s="247" t="str">
        <f>IF(B52&gt;0,'Saisie CLASSEMENT'!P50)</f>
        <v/>
      </c>
    </row>
    <row r="53" spans="1:11" x14ac:dyDescent="0.2">
      <c r="A53" s="235">
        <f t="shared" si="0"/>
        <v>0</v>
      </c>
      <c r="B53" s="243" t="str">
        <f>IF('Saisie CLASSEMENT'!$C51&gt;0,'Saisie CLASSEMENT'!B51,"")</f>
        <v/>
      </c>
      <c r="C53" s="243">
        <f>IF(B53&gt;0,'Saisie CLASSEMENT'!C51)</f>
        <v>0</v>
      </c>
      <c r="D53" s="244" t="str">
        <f>IF($B53&gt;0,'Saisie CLASSEMENT'!$L51)</f>
        <v xml:space="preserve"> </v>
      </c>
      <c r="E53" s="244" t="str">
        <f>IF($B53&gt;0,'Saisie CLASSEMENT'!$K51)</f>
        <v xml:space="preserve"> </v>
      </c>
      <c r="F53" s="245" t="str">
        <f>IF($B53&gt;0,'Saisie CLASSEMENT'!$H51)</f>
        <v xml:space="preserve"> </v>
      </c>
      <c r="G53" s="245" t="str">
        <f>IF($B53&gt;0,'Saisie CLASSEMENT'!$I51)</f>
        <v xml:space="preserve"> </v>
      </c>
      <c r="H53" s="245" t="str">
        <f>IF(B53&gt;0,'Saisie CLASSEMENT'!J51)</f>
        <v xml:space="preserve"> </v>
      </c>
      <c r="I53" s="245" t="str">
        <f>IF(B53&gt;0,'Saisie CLASSEMENT'!M51)</f>
        <v xml:space="preserve"> </v>
      </c>
      <c r="J53" s="246" t="str">
        <f>IF(LEN(B53)&gt;0,'Saisie CLASSEMENT'!G51,"")</f>
        <v/>
      </c>
      <c r="K53" s="247" t="str">
        <f>IF(B53&gt;0,'Saisie CLASSEMENT'!P51)</f>
        <v/>
      </c>
    </row>
    <row r="54" spans="1:11" x14ac:dyDescent="0.2">
      <c r="A54" s="235">
        <f t="shared" si="0"/>
        <v>0</v>
      </c>
      <c r="B54" s="243" t="str">
        <f>IF('Saisie CLASSEMENT'!$C52&gt;0,'Saisie CLASSEMENT'!B52,"")</f>
        <v/>
      </c>
      <c r="C54" s="243">
        <f>IF(B54&gt;0,'Saisie CLASSEMENT'!C52)</f>
        <v>0</v>
      </c>
      <c r="D54" s="244" t="str">
        <f>IF($B54&gt;0,'Saisie CLASSEMENT'!$L52)</f>
        <v xml:space="preserve"> </v>
      </c>
      <c r="E54" s="244" t="str">
        <f>IF($B54&gt;0,'Saisie CLASSEMENT'!$K52)</f>
        <v xml:space="preserve"> </v>
      </c>
      <c r="F54" s="245" t="str">
        <f>IF($B54&gt;0,'Saisie CLASSEMENT'!$H52)</f>
        <v xml:space="preserve"> </v>
      </c>
      <c r="G54" s="245" t="str">
        <f>IF($B54&gt;0,'Saisie CLASSEMENT'!$I52)</f>
        <v xml:space="preserve"> </v>
      </c>
      <c r="H54" s="245" t="str">
        <f>IF(B54&gt;0,'Saisie CLASSEMENT'!J52)</f>
        <v xml:space="preserve"> </v>
      </c>
      <c r="I54" s="245" t="str">
        <f>IF(B54&gt;0,'Saisie CLASSEMENT'!M52)</f>
        <v xml:space="preserve"> </v>
      </c>
      <c r="J54" s="246" t="str">
        <f>IF(LEN(B54)&gt;0,'Saisie CLASSEMENT'!G52,"")</f>
        <v/>
      </c>
      <c r="K54" s="247" t="str">
        <f>IF(B54&gt;0,'Saisie CLASSEMENT'!P52)</f>
        <v/>
      </c>
    </row>
    <row r="55" spans="1:11" x14ac:dyDescent="0.2">
      <c r="A55" s="235">
        <f t="shared" si="0"/>
        <v>0</v>
      </c>
      <c r="B55" s="243" t="str">
        <f>IF('Saisie CLASSEMENT'!$C53&gt;0,'Saisie CLASSEMENT'!B53,"")</f>
        <v/>
      </c>
      <c r="C55" s="243">
        <f>IF(B55&gt;0,'Saisie CLASSEMENT'!C53)</f>
        <v>0</v>
      </c>
      <c r="D55" s="244" t="str">
        <f>IF($B55&gt;0,'Saisie CLASSEMENT'!$L53)</f>
        <v xml:space="preserve"> </v>
      </c>
      <c r="E55" s="244" t="str">
        <f>IF($B55&gt;0,'Saisie CLASSEMENT'!$K53)</f>
        <v xml:space="preserve"> </v>
      </c>
      <c r="F55" s="245" t="str">
        <f>IF($B55&gt;0,'Saisie CLASSEMENT'!$H53)</f>
        <v xml:space="preserve"> </v>
      </c>
      <c r="G55" s="245" t="str">
        <f>IF($B55&gt;0,'Saisie CLASSEMENT'!$I53)</f>
        <v xml:space="preserve"> </v>
      </c>
      <c r="H55" s="245" t="str">
        <f>IF(B55&gt;0,'Saisie CLASSEMENT'!J53)</f>
        <v xml:space="preserve"> </v>
      </c>
      <c r="I55" s="245" t="str">
        <f>IF(B55&gt;0,'Saisie CLASSEMENT'!M53)</f>
        <v xml:space="preserve"> </v>
      </c>
      <c r="J55" s="246" t="str">
        <f>IF(LEN(B55)&gt;0,'Saisie CLASSEMENT'!G53,"")</f>
        <v/>
      </c>
      <c r="K55" s="247" t="str">
        <f>IF(B55&gt;0,'Saisie CLASSEMENT'!P53)</f>
        <v/>
      </c>
    </row>
    <row r="56" spans="1:11" x14ac:dyDescent="0.2">
      <c r="A56" s="235">
        <f t="shared" si="0"/>
        <v>0</v>
      </c>
      <c r="B56" s="243" t="str">
        <f>IF('Saisie CLASSEMENT'!$C54&gt;0,'Saisie CLASSEMENT'!B54,"")</f>
        <v/>
      </c>
      <c r="C56" s="243">
        <f>IF(B56&gt;0,'Saisie CLASSEMENT'!C54)</f>
        <v>0</v>
      </c>
      <c r="D56" s="244" t="str">
        <f>IF($B56&gt;0,'Saisie CLASSEMENT'!$L54)</f>
        <v xml:space="preserve"> </v>
      </c>
      <c r="E56" s="244" t="str">
        <f>IF($B56&gt;0,'Saisie CLASSEMENT'!$K54)</f>
        <v xml:space="preserve"> </v>
      </c>
      <c r="F56" s="245" t="str">
        <f>IF($B56&gt;0,'Saisie CLASSEMENT'!$H54)</f>
        <v xml:space="preserve"> </v>
      </c>
      <c r="G56" s="245" t="str">
        <f>IF($B56&gt;0,'Saisie CLASSEMENT'!$I54)</f>
        <v xml:space="preserve"> </v>
      </c>
      <c r="H56" s="245" t="str">
        <f>IF(B56&gt;0,'Saisie CLASSEMENT'!J54)</f>
        <v xml:space="preserve"> </v>
      </c>
      <c r="I56" s="245" t="str">
        <f>IF(B56&gt;0,'Saisie CLASSEMENT'!M54)</f>
        <v xml:space="preserve"> </v>
      </c>
      <c r="J56" s="246" t="str">
        <f>IF(LEN(B56)&gt;0,'Saisie CLASSEMENT'!G54,"")</f>
        <v/>
      </c>
      <c r="K56" s="247" t="str">
        <f>IF(B56&gt;0,'Saisie CLASSEMENT'!P54)</f>
        <v/>
      </c>
    </row>
    <row r="57" spans="1:11" x14ac:dyDescent="0.2">
      <c r="A57" s="235">
        <f t="shared" si="0"/>
        <v>0</v>
      </c>
      <c r="B57" s="243" t="str">
        <f>IF('Saisie CLASSEMENT'!$C55&gt;0,'Saisie CLASSEMENT'!B55,"")</f>
        <v/>
      </c>
      <c r="C57" s="243">
        <f>IF(B57&gt;0,'Saisie CLASSEMENT'!C55)</f>
        <v>0</v>
      </c>
      <c r="D57" s="244" t="str">
        <f>IF($B57&gt;0,'Saisie CLASSEMENT'!$L55)</f>
        <v xml:space="preserve"> </v>
      </c>
      <c r="E57" s="244" t="str">
        <f>IF($B57&gt;0,'Saisie CLASSEMENT'!$K55)</f>
        <v xml:space="preserve"> </v>
      </c>
      <c r="F57" s="245" t="str">
        <f>IF($B57&gt;0,'Saisie CLASSEMENT'!$H55)</f>
        <v xml:space="preserve"> </v>
      </c>
      <c r="G57" s="245" t="str">
        <f>IF($B57&gt;0,'Saisie CLASSEMENT'!$I55)</f>
        <v xml:space="preserve"> </v>
      </c>
      <c r="H57" s="245" t="str">
        <f>IF(B57&gt;0,'Saisie CLASSEMENT'!J55)</f>
        <v xml:space="preserve"> </v>
      </c>
      <c r="I57" s="245" t="str">
        <f>IF(B57&gt;0,'Saisie CLASSEMENT'!M55)</f>
        <v xml:space="preserve"> </v>
      </c>
      <c r="J57" s="246" t="str">
        <f>IF(LEN(B57)&gt;0,'Saisie CLASSEMENT'!G55,"")</f>
        <v/>
      </c>
      <c r="K57" s="247" t="str">
        <f>IF(B57&gt;0,'Saisie CLASSEMENT'!P55)</f>
        <v/>
      </c>
    </row>
    <row r="58" spans="1:11" x14ac:dyDescent="0.2">
      <c r="A58" s="235">
        <f t="shared" si="0"/>
        <v>0</v>
      </c>
      <c r="B58" s="243" t="str">
        <f>IF('Saisie CLASSEMENT'!$C56&gt;0,'Saisie CLASSEMENT'!B56,"")</f>
        <v/>
      </c>
      <c r="C58" s="243">
        <f>IF(B58&gt;0,'Saisie CLASSEMENT'!C56)</f>
        <v>0</v>
      </c>
      <c r="D58" s="244" t="str">
        <f>IF($B58&gt;0,'Saisie CLASSEMENT'!$L56)</f>
        <v xml:space="preserve"> </v>
      </c>
      <c r="E58" s="244" t="str">
        <f>IF($B58&gt;0,'Saisie CLASSEMENT'!$K56)</f>
        <v xml:space="preserve"> </v>
      </c>
      <c r="F58" s="245" t="str">
        <f>IF($B58&gt;0,'Saisie CLASSEMENT'!$H56)</f>
        <v xml:space="preserve"> </v>
      </c>
      <c r="G58" s="245" t="str">
        <f>IF($B58&gt;0,'Saisie CLASSEMENT'!$I56)</f>
        <v xml:space="preserve"> </v>
      </c>
      <c r="H58" s="245" t="str">
        <f>IF(B58&gt;0,'Saisie CLASSEMENT'!J56)</f>
        <v xml:space="preserve"> </v>
      </c>
      <c r="I58" s="245" t="str">
        <f>IF(B58&gt;0,'Saisie CLASSEMENT'!M56)</f>
        <v xml:space="preserve"> </v>
      </c>
      <c r="J58" s="246" t="str">
        <f>IF(LEN(B58)&gt;0,'Saisie CLASSEMENT'!G56,"")</f>
        <v/>
      </c>
      <c r="K58" s="247" t="str">
        <f>IF(B58&gt;0,'Saisie CLASSEMENT'!P56)</f>
        <v/>
      </c>
    </row>
    <row r="59" spans="1:11" x14ac:dyDescent="0.2">
      <c r="A59" s="235">
        <f t="shared" si="0"/>
        <v>0</v>
      </c>
      <c r="B59" s="243" t="str">
        <f>IF('Saisie CLASSEMENT'!$C57&gt;0,'Saisie CLASSEMENT'!B57,"")</f>
        <v/>
      </c>
      <c r="C59" s="243">
        <f>IF(B59&gt;0,'Saisie CLASSEMENT'!C57)</f>
        <v>0</v>
      </c>
      <c r="D59" s="244" t="str">
        <f>IF($B59&gt;0,'Saisie CLASSEMENT'!$L57)</f>
        <v xml:space="preserve"> </v>
      </c>
      <c r="E59" s="244" t="str">
        <f>IF($B59&gt;0,'Saisie CLASSEMENT'!$K57)</f>
        <v xml:space="preserve"> </v>
      </c>
      <c r="F59" s="245" t="str">
        <f>IF($B59&gt;0,'Saisie CLASSEMENT'!$H57)</f>
        <v xml:space="preserve"> </v>
      </c>
      <c r="G59" s="245" t="str">
        <f>IF($B59&gt;0,'Saisie CLASSEMENT'!$I57)</f>
        <v xml:space="preserve"> </v>
      </c>
      <c r="H59" s="245" t="str">
        <f>IF(B59&gt;0,'Saisie CLASSEMENT'!J57)</f>
        <v xml:space="preserve"> </v>
      </c>
      <c r="I59" s="245" t="str">
        <f>IF(B59&gt;0,'Saisie CLASSEMENT'!M57)</f>
        <v xml:space="preserve"> </v>
      </c>
      <c r="J59" s="246" t="str">
        <f>IF(LEN(B59)&gt;0,'Saisie CLASSEMENT'!G57,"")</f>
        <v/>
      </c>
      <c r="K59" s="247" t="str">
        <f>IF(B59&gt;0,'Saisie CLASSEMENT'!P57)</f>
        <v/>
      </c>
    </row>
    <row r="60" spans="1:11" x14ac:dyDescent="0.2">
      <c r="A60" s="235">
        <f t="shared" si="0"/>
        <v>0</v>
      </c>
      <c r="B60" s="243" t="str">
        <f>IF('Saisie CLASSEMENT'!$C58&gt;0,'Saisie CLASSEMENT'!B58,"")</f>
        <v/>
      </c>
      <c r="C60" s="243">
        <f>IF(B60&gt;0,'Saisie CLASSEMENT'!C58)</f>
        <v>0</v>
      </c>
      <c r="D60" s="244" t="str">
        <f>IF($B60&gt;0,'Saisie CLASSEMENT'!$L58)</f>
        <v xml:space="preserve"> </v>
      </c>
      <c r="E60" s="244" t="str">
        <f>IF($B60&gt;0,'Saisie CLASSEMENT'!$K58)</f>
        <v xml:space="preserve"> </v>
      </c>
      <c r="F60" s="245" t="str">
        <f>IF($B60&gt;0,'Saisie CLASSEMENT'!$H58)</f>
        <v xml:space="preserve"> </v>
      </c>
      <c r="G60" s="245" t="str">
        <f>IF($B60&gt;0,'Saisie CLASSEMENT'!$I58)</f>
        <v xml:space="preserve"> </v>
      </c>
      <c r="H60" s="245" t="str">
        <f>IF(B60&gt;0,'Saisie CLASSEMENT'!J58)</f>
        <v xml:space="preserve"> </v>
      </c>
      <c r="I60" s="245" t="str">
        <f>IF(B60&gt;0,'Saisie CLASSEMENT'!M58)</f>
        <v xml:space="preserve"> </v>
      </c>
      <c r="J60" s="246" t="str">
        <f>IF(LEN(B60)&gt;0,'Saisie CLASSEMENT'!G58,"")</f>
        <v/>
      </c>
      <c r="K60" s="247" t="str">
        <f>IF(B60&gt;0,'Saisie CLASSEMENT'!P58)</f>
        <v/>
      </c>
    </row>
    <row r="61" spans="1:11" x14ac:dyDescent="0.2">
      <c r="A61" s="235">
        <f t="shared" si="0"/>
        <v>0</v>
      </c>
      <c r="B61" s="243" t="str">
        <f>IF('Saisie CLASSEMENT'!$C59&gt;0,'Saisie CLASSEMENT'!B59,"")</f>
        <v/>
      </c>
      <c r="C61" s="243">
        <f>IF(B61&gt;0,'Saisie CLASSEMENT'!C59)</f>
        <v>0</v>
      </c>
      <c r="D61" s="244" t="str">
        <f>IF($B61&gt;0,'Saisie CLASSEMENT'!$L59)</f>
        <v xml:space="preserve"> </v>
      </c>
      <c r="E61" s="244" t="str">
        <f>IF($B61&gt;0,'Saisie CLASSEMENT'!$K59)</f>
        <v xml:space="preserve"> </v>
      </c>
      <c r="F61" s="245" t="str">
        <f>IF($B61&gt;0,'Saisie CLASSEMENT'!$H59)</f>
        <v xml:space="preserve"> </v>
      </c>
      <c r="G61" s="245" t="str">
        <f>IF($B61&gt;0,'Saisie CLASSEMENT'!$I59)</f>
        <v xml:space="preserve"> </v>
      </c>
      <c r="H61" s="245" t="str">
        <f>IF(B61&gt;0,'Saisie CLASSEMENT'!J59)</f>
        <v xml:space="preserve"> </v>
      </c>
      <c r="I61" s="245" t="str">
        <f>IF(B61&gt;0,'Saisie CLASSEMENT'!M59)</f>
        <v xml:space="preserve"> </v>
      </c>
      <c r="J61" s="246" t="str">
        <f>IF(LEN(B61)&gt;0,'Saisie CLASSEMENT'!G59,"")</f>
        <v/>
      </c>
      <c r="K61" s="247" t="str">
        <f>IF(B61&gt;0,'Saisie CLASSEMENT'!P59)</f>
        <v/>
      </c>
    </row>
    <row r="62" spans="1:11" x14ac:dyDescent="0.2">
      <c r="A62" s="235">
        <f t="shared" si="0"/>
        <v>0</v>
      </c>
      <c r="B62" s="243" t="str">
        <f>IF('Saisie CLASSEMENT'!$C60&gt;0,'Saisie CLASSEMENT'!B60,"")</f>
        <v/>
      </c>
      <c r="C62" s="243">
        <f>IF(B62&gt;0,'Saisie CLASSEMENT'!C60)</f>
        <v>0</v>
      </c>
      <c r="D62" s="244" t="str">
        <f>IF($B62&gt;0,'Saisie CLASSEMENT'!$L60)</f>
        <v xml:space="preserve"> </v>
      </c>
      <c r="E62" s="244" t="str">
        <f>IF($B62&gt;0,'Saisie CLASSEMENT'!$K60)</f>
        <v xml:space="preserve"> </v>
      </c>
      <c r="F62" s="245" t="str">
        <f>IF($B62&gt;0,'Saisie CLASSEMENT'!$H60)</f>
        <v xml:space="preserve"> </v>
      </c>
      <c r="G62" s="245" t="str">
        <f>IF($B62&gt;0,'Saisie CLASSEMENT'!$I60)</f>
        <v xml:space="preserve"> </v>
      </c>
      <c r="H62" s="245" t="str">
        <f>IF(B62&gt;0,'Saisie CLASSEMENT'!J60)</f>
        <v xml:space="preserve"> </v>
      </c>
      <c r="I62" s="245" t="str">
        <f>IF(B62&gt;0,'Saisie CLASSEMENT'!M60)</f>
        <v xml:space="preserve"> </v>
      </c>
      <c r="J62" s="246" t="str">
        <f>IF(LEN(B62)&gt;0,'Saisie CLASSEMENT'!G60,"")</f>
        <v/>
      </c>
      <c r="K62" s="247" t="str">
        <f>IF(B62&gt;0,'Saisie CLASSEMENT'!P60)</f>
        <v/>
      </c>
    </row>
    <row r="63" spans="1:11" x14ac:dyDescent="0.2">
      <c r="A63" s="235">
        <f t="shared" si="0"/>
        <v>0</v>
      </c>
      <c r="B63" s="243" t="str">
        <f>IF('Saisie CLASSEMENT'!$C61&gt;0,'Saisie CLASSEMENT'!B61,"")</f>
        <v/>
      </c>
      <c r="C63" s="243">
        <f>IF(B63&gt;0,'Saisie CLASSEMENT'!C61)</f>
        <v>0</v>
      </c>
      <c r="D63" s="244" t="str">
        <f>IF($B63&gt;0,'Saisie CLASSEMENT'!$L61)</f>
        <v xml:space="preserve"> </v>
      </c>
      <c r="E63" s="244" t="str">
        <f>IF($B63&gt;0,'Saisie CLASSEMENT'!$K61)</f>
        <v xml:space="preserve"> </v>
      </c>
      <c r="F63" s="245" t="str">
        <f>IF($B63&gt;0,'Saisie CLASSEMENT'!$H61)</f>
        <v xml:space="preserve"> </v>
      </c>
      <c r="G63" s="245" t="str">
        <f>IF($B63&gt;0,'Saisie CLASSEMENT'!$I61)</f>
        <v xml:space="preserve"> </v>
      </c>
      <c r="H63" s="245" t="str">
        <f>IF(B63&gt;0,'Saisie CLASSEMENT'!J61)</f>
        <v xml:space="preserve"> </v>
      </c>
      <c r="I63" s="245" t="str">
        <f>IF(B63&gt;0,'Saisie CLASSEMENT'!M61)</f>
        <v xml:space="preserve"> </v>
      </c>
      <c r="J63" s="246" t="str">
        <f>IF(LEN(B63)&gt;0,'Saisie CLASSEMENT'!G61,"")</f>
        <v/>
      </c>
      <c r="K63" s="247" t="str">
        <f>IF(B63&gt;0,'Saisie CLASSEMENT'!P61)</f>
        <v/>
      </c>
    </row>
    <row r="64" spans="1:11" x14ac:dyDescent="0.2">
      <c r="A64" s="235">
        <f t="shared" si="0"/>
        <v>0</v>
      </c>
      <c r="B64" s="243" t="str">
        <f>IF('Saisie CLASSEMENT'!$C62&gt;0,'Saisie CLASSEMENT'!B62,"")</f>
        <v/>
      </c>
      <c r="C64" s="243">
        <f>IF(B64&gt;0,'Saisie CLASSEMENT'!C62)</f>
        <v>0</v>
      </c>
      <c r="D64" s="244" t="str">
        <f>IF($B64&gt;0,'Saisie CLASSEMENT'!$L62)</f>
        <v xml:space="preserve"> </v>
      </c>
      <c r="E64" s="244" t="str">
        <f>IF($B64&gt;0,'Saisie CLASSEMENT'!$K62)</f>
        <v xml:space="preserve"> </v>
      </c>
      <c r="F64" s="245" t="str">
        <f>IF($B64&gt;0,'Saisie CLASSEMENT'!$H62)</f>
        <v xml:space="preserve"> </v>
      </c>
      <c r="G64" s="245" t="str">
        <f>IF($B64&gt;0,'Saisie CLASSEMENT'!$I62)</f>
        <v xml:space="preserve"> </v>
      </c>
      <c r="H64" s="245" t="str">
        <f>IF(B64&gt;0,'Saisie CLASSEMENT'!J62)</f>
        <v xml:space="preserve"> </v>
      </c>
      <c r="I64" s="245" t="str">
        <f>IF(B64&gt;0,'Saisie CLASSEMENT'!M62)</f>
        <v xml:space="preserve"> </v>
      </c>
      <c r="J64" s="246" t="str">
        <f>IF(LEN(B64)&gt;0,'Saisie CLASSEMENT'!G62,"")</f>
        <v/>
      </c>
      <c r="K64" s="247" t="str">
        <f>IF(B64&gt;0,'Saisie CLASSEMENT'!P62)</f>
        <v/>
      </c>
    </row>
    <row r="65" spans="1:11" x14ac:dyDescent="0.2">
      <c r="A65" s="235">
        <f t="shared" si="0"/>
        <v>0</v>
      </c>
      <c r="B65" s="243" t="str">
        <f>IF('Saisie CLASSEMENT'!$C63&gt;0,'Saisie CLASSEMENT'!B63,"")</f>
        <v/>
      </c>
      <c r="C65" s="243">
        <f>IF(B65&gt;0,'Saisie CLASSEMENT'!C63)</f>
        <v>0</v>
      </c>
      <c r="D65" s="244" t="str">
        <f>IF($B65&gt;0,'Saisie CLASSEMENT'!$L63)</f>
        <v xml:space="preserve"> </v>
      </c>
      <c r="E65" s="244" t="str">
        <f>IF($B65&gt;0,'Saisie CLASSEMENT'!$K63)</f>
        <v xml:space="preserve"> </v>
      </c>
      <c r="F65" s="245" t="str">
        <f>IF($B65&gt;0,'Saisie CLASSEMENT'!$H63)</f>
        <v xml:space="preserve"> </v>
      </c>
      <c r="G65" s="245" t="str">
        <f>IF($B65&gt;0,'Saisie CLASSEMENT'!$I63)</f>
        <v xml:space="preserve"> </v>
      </c>
      <c r="H65" s="245" t="str">
        <f>IF(B65&gt;0,'Saisie CLASSEMENT'!J63)</f>
        <v xml:space="preserve"> </v>
      </c>
      <c r="I65" s="245" t="str">
        <f>IF(B65&gt;0,'Saisie CLASSEMENT'!M63)</f>
        <v xml:space="preserve"> </v>
      </c>
      <c r="J65" s="246" t="str">
        <f>IF(LEN(B65)&gt;0,'Saisie CLASSEMENT'!G63,"")</f>
        <v/>
      </c>
      <c r="K65" s="247" t="str">
        <f>IF(B65&gt;0,'Saisie CLASSEMENT'!P63)</f>
        <v/>
      </c>
    </row>
    <row r="66" spans="1:11" x14ac:dyDescent="0.2">
      <c r="A66" s="235">
        <f t="shared" si="0"/>
        <v>0</v>
      </c>
      <c r="B66" s="243" t="str">
        <f>IF('Saisie CLASSEMENT'!$C64&gt;0,'Saisie CLASSEMENT'!B64,"")</f>
        <v/>
      </c>
      <c r="C66" s="243">
        <f>IF(B66&gt;0,'Saisie CLASSEMENT'!C64)</f>
        <v>0</v>
      </c>
      <c r="D66" s="244" t="str">
        <f>IF($B66&gt;0,'Saisie CLASSEMENT'!$L64)</f>
        <v xml:space="preserve"> </v>
      </c>
      <c r="E66" s="244" t="str">
        <f>IF($B66&gt;0,'Saisie CLASSEMENT'!$K64)</f>
        <v xml:space="preserve"> </v>
      </c>
      <c r="F66" s="245" t="str">
        <f>IF($B66&gt;0,'Saisie CLASSEMENT'!$H64)</f>
        <v xml:space="preserve"> </v>
      </c>
      <c r="G66" s="245" t="str">
        <f>IF($B66&gt;0,'Saisie CLASSEMENT'!$I64)</f>
        <v xml:space="preserve"> </v>
      </c>
      <c r="H66" s="245" t="str">
        <f>IF(B66&gt;0,'Saisie CLASSEMENT'!J64)</f>
        <v xml:space="preserve"> </v>
      </c>
      <c r="I66" s="245" t="str">
        <f>IF(B66&gt;0,'Saisie CLASSEMENT'!M64)</f>
        <v xml:space="preserve"> </v>
      </c>
      <c r="J66" s="246" t="str">
        <f>IF(LEN(B66)&gt;0,'Saisie CLASSEMENT'!G64,"")</f>
        <v/>
      </c>
      <c r="K66" s="247" t="str">
        <f>IF(B66&gt;0,'Saisie CLASSEMENT'!P64)</f>
        <v/>
      </c>
    </row>
    <row r="67" spans="1:11" x14ac:dyDescent="0.2">
      <c r="A67" s="235">
        <f t="shared" si="0"/>
        <v>0</v>
      </c>
      <c r="B67" s="243" t="str">
        <f>IF('Saisie CLASSEMENT'!$C65&gt;0,'Saisie CLASSEMENT'!B65,"")</f>
        <v/>
      </c>
      <c r="C67" s="243">
        <f>IF(B67&gt;0,'Saisie CLASSEMENT'!C65)</f>
        <v>0</v>
      </c>
      <c r="D67" s="244" t="str">
        <f>IF($B67&gt;0,'Saisie CLASSEMENT'!$L65)</f>
        <v xml:space="preserve"> </v>
      </c>
      <c r="E67" s="244" t="str">
        <f>IF($B67&gt;0,'Saisie CLASSEMENT'!$K65)</f>
        <v xml:space="preserve"> </v>
      </c>
      <c r="F67" s="245" t="str">
        <f>IF($B67&gt;0,'Saisie CLASSEMENT'!$H65)</f>
        <v xml:space="preserve"> </v>
      </c>
      <c r="G67" s="245" t="str">
        <f>IF($B67&gt;0,'Saisie CLASSEMENT'!$I65)</f>
        <v xml:space="preserve"> </v>
      </c>
      <c r="H67" s="245" t="str">
        <f>IF(B67&gt;0,'Saisie CLASSEMENT'!J65)</f>
        <v xml:space="preserve"> </v>
      </c>
      <c r="I67" s="245" t="str">
        <f>IF(B67&gt;0,'Saisie CLASSEMENT'!M65)</f>
        <v xml:space="preserve"> </v>
      </c>
      <c r="J67" s="246" t="str">
        <f>IF(LEN(B67)&gt;0,'Saisie CLASSEMENT'!G65,"")</f>
        <v/>
      </c>
      <c r="K67" s="247" t="str">
        <f>IF(B67&gt;0,'Saisie CLASSEMENT'!P65)</f>
        <v/>
      </c>
    </row>
    <row r="68" spans="1:11" x14ac:dyDescent="0.2">
      <c r="A68" s="235">
        <f t="shared" si="0"/>
        <v>0</v>
      </c>
      <c r="B68" s="243" t="str">
        <f>IF('Saisie CLASSEMENT'!$C66&gt;0,'Saisie CLASSEMENT'!B66,"")</f>
        <v/>
      </c>
      <c r="C68" s="243">
        <f>IF(B68&gt;0,'Saisie CLASSEMENT'!C66)</f>
        <v>0</v>
      </c>
      <c r="D68" s="244" t="str">
        <f>IF($B68&gt;0,'Saisie CLASSEMENT'!$L66)</f>
        <v xml:space="preserve"> </v>
      </c>
      <c r="E68" s="244" t="str">
        <f>IF($B68&gt;0,'Saisie CLASSEMENT'!$K66)</f>
        <v xml:space="preserve"> </v>
      </c>
      <c r="F68" s="245" t="str">
        <f>IF($B68&gt;0,'Saisie CLASSEMENT'!$H66)</f>
        <v xml:space="preserve"> </v>
      </c>
      <c r="G68" s="245" t="str">
        <f>IF($B68&gt;0,'Saisie CLASSEMENT'!$I66)</f>
        <v xml:space="preserve"> </v>
      </c>
      <c r="H68" s="245" t="str">
        <f>IF(B68&gt;0,'Saisie CLASSEMENT'!J66)</f>
        <v xml:space="preserve"> </v>
      </c>
      <c r="I68" s="245" t="str">
        <f>IF(B68&gt;0,'Saisie CLASSEMENT'!M66)</f>
        <v xml:space="preserve"> </v>
      </c>
      <c r="J68" s="246" t="str">
        <f>IF(LEN(B68)&gt;0,'Saisie CLASSEMENT'!G66,"")</f>
        <v/>
      </c>
      <c r="K68" s="247" t="str">
        <f>IF(B68&gt;0,'Saisie CLASSEMENT'!P66)</f>
        <v/>
      </c>
    </row>
    <row r="69" spans="1:11" x14ac:dyDescent="0.2">
      <c r="A69" s="235">
        <f t="shared" si="0"/>
        <v>0</v>
      </c>
      <c r="B69" s="243" t="str">
        <f>IF('Saisie CLASSEMENT'!$C67&gt;0,'Saisie CLASSEMENT'!B67,"")</f>
        <v/>
      </c>
      <c r="C69" s="243">
        <f>IF(B69&gt;0,'Saisie CLASSEMENT'!C67)</f>
        <v>0</v>
      </c>
      <c r="D69" s="244" t="str">
        <f>IF($B69&gt;0,'Saisie CLASSEMENT'!$L67)</f>
        <v xml:space="preserve"> </v>
      </c>
      <c r="E69" s="244" t="str">
        <f>IF($B69&gt;0,'Saisie CLASSEMENT'!$K67)</f>
        <v xml:space="preserve"> </v>
      </c>
      <c r="F69" s="245" t="str">
        <f>IF($B69&gt;0,'Saisie CLASSEMENT'!$H67)</f>
        <v xml:space="preserve"> </v>
      </c>
      <c r="G69" s="245" t="str">
        <f>IF($B69&gt;0,'Saisie CLASSEMENT'!$I67)</f>
        <v xml:space="preserve"> </v>
      </c>
      <c r="H69" s="245" t="str">
        <f>IF(B69&gt;0,'Saisie CLASSEMENT'!J67)</f>
        <v xml:space="preserve"> </v>
      </c>
      <c r="I69" s="245" t="str">
        <f>IF(B69&gt;0,'Saisie CLASSEMENT'!M67)</f>
        <v xml:space="preserve"> </v>
      </c>
      <c r="J69" s="246" t="str">
        <f>IF(LEN(B69)&gt;0,'Saisie CLASSEMENT'!G67,"")</f>
        <v/>
      </c>
      <c r="K69" s="247" t="str">
        <f>IF(B69&gt;0,'Saisie CLASSEMENT'!P67)</f>
        <v/>
      </c>
    </row>
    <row r="70" spans="1:11" x14ac:dyDescent="0.2">
      <c r="A70" s="235">
        <f t="shared" si="0"/>
        <v>0</v>
      </c>
      <c r="B70" s="243" t="str">
        <f>IF('Saisie CLASSEMENT'!$C68&gt;0,'Saisie CLASSEMENT'!B68,"")</f>
        <v/>
      </c>
      <c r="C70" s="243">
        <f>IF(B70&gt;0,'Saisie CLASSEMENT'!C68)</f>
        <v>0</v>
      </c>
      <c r="D70" s="244" t="str">
        <f>IF($B70&gt;0,'Saisie CLASSEMENT'!$L68)</f>
        <v xml:space="preserve"> </v>
      </c>
      <c r="E70" s="244" t="str">
        <f>IF($B70&gt;0,'Saisie CLASSEMENT'!$K68)</f>
        <v xml:space="preserve"> </v>
      </c>
      <c r="F70" s="245" t="str">
        <f>IF($B70&gt;0,'Saisie CLASSEMENT'!$H68)</f>
        <v xml:space="preserve"> </v>
      </c>
      <c r="G70" s="245" t="str">
        <f>IF($B70&gt;0,'Saisie CLASSEMENT'!$I68)</f>
        <v xml:space="preserve"> </v>
      </c>
      <c r="H70" s="245" t="str">
        <f>IF(B70&gt;0,'Saisie CLASSEMENT'!J68)</f>
        <v xml:space="preserve"> </v>
      </c>
      <c r="I70" s="245" t="str">
        <f>IF(B70&gt;0,'Saisie CLASSEMENT'!M68)</f>
        <v xml:space="preserve"> </v>
      </c>
      <c r="J70" s="246" t="str">
        <f>IF(LEN(B70)&gt;0,'Saisie CLASSEMENT'!G68,"")</f>
        <v/>
      </c>
      <c r="K70" s="247" t="str">
        <f>IF(B70&gt;0,'Saisie CLASSEMENT'!P68)</f>
        <v/>
      </c>
    </row>
    <row r="71" spans="1:11" x14ac:dyDescent="0.2">
      <c r="A71" s="235">
        <f t="shared" si="0"/>
        <v>0</v>
      </c>
      <c r="B71" s="243" t="str">
        <f>IF('Saisie CLASSEMENT'!$C69&gt;0,'Saisie CLASSEMENT'!B69,"")</f>
        <v/>
      </c>
      <c r="C71" s="243">
        <f>IF(B71&gt;0,'Saisie CLASSEMENT'!C69)</f>
        <v>0</v>
      </c>
      <c r="D71" s="244" t="str">
        <f>IF($B71&gt;0,'Saisie CLASSEMENT'!$L69)</f>
        <v xml:space="preserve"> </v>
      </c>
      <c r="E71" s="244" t="str">
        <f>IF($B71&gt;0,'Saisie CLASSEMENT'!$K69)</f>
        <v xml:space="preserve"> </v>
      </c>
      <c r="F71" s="245" t="str">
        <f>IF($B71&gt;0,'Saisie CLASSEMENT'!$H69)</f>
        <v xml:space="preserve"> </v>
      </c>
      <c r="G71" s="245" t="str">
        <f>IF($B71&gt;0,'Saisie CLASSEMENT'!$I69)</f>
        <v xml:space="preserve"> </v>
      </c>
      <c r="H71" s="245" t="str">
        <f>IF(B71&gt;0,'Saisie CLASSEMENT'!J69)</f>
        <v xml:space="preserve"> </v>
      </c>
      <c r="I71" s="245" t="str">
        <f>IF(B71&gt;0,'Saisie CLASSEMENT'!M69)</f>
        <v xml:space="preserve"> </v>
      </c>
      <c r="J71" s="246" t="str">
        <f>IF(LEN(B71)&gt;0,'Saisie CLASSEMENT'!G69,"")</f>
        <v/>
      </c>
      <c r="K71" s="247" t="str">
        <f>IF(B71&gt;0,'Saisie CLASSEMENT'!P69)</f>
        <v/>
      </c>
    </row>
    <row r="72" spans="1:11" x14ac:dyDescent="0.2">
      <c r="A72" s="235">
        <f t="shared" si="0"/>
        <v>0</v>
      </c>
      <c r="B72" s="243" t="str">
        <f>IF('Saisie CLASSEMENT'!$C70&gt;0,'Saisie CLASSEMENT'!B70,"")</f>
        <v/>
      </c>
      <c r="C72" s="243">
        <f>IF(B72&gt;0,'Saisie CLASSEMENT'!C70)</f>
        <v>0</v>
      </c>
      <c r="D72" s="244" t="str">
        <f>IF($B72&gt;0,'Saisie CLASSEMENT'!$L70)</f>
        <v xml:space="preserve"> </v>
      </c>
      <c r="E72" s="244" t="str">
        <f>IF($B72&gt;0,'Saisie CLASSEMENT'!$K70)</f>
        <v xml:space="preserve"> </v>
      </c>
      <c r="F72" s="245" t="str">
        <f>IF($B72&gt;0,'Saisie CLASSEMENT'!$H70)</f>
        <v xml:space="preserve"> </v>
      </c>
      <c r="G72" s="245" t="str">
        <f>IF($B72&gt;0,'Saisie CLASSEMENT'!$I70)</f>
        <v xml:space="preserve"> </v>
      </c>
      <c r="H72" s="245" t="str">
        <f>IF(B72&gt;0,'Saisie CLASSEMENT'!J70)</f>
        <v xml:space="preserve"> </v>
      </c>
      <c r="I72" s="245" t="str">
        <f>IF(B72&gt;0,'Saisie CLASSEMENT'!M70)</f>
        <v xml:space="preserve"> </v>
      </c>
      <c r="J72" s="246" t="str">
        <f>IF(LEN(B72)&gt;0,'Saisie CLASSEMENT'!G70,"")</f>
        <v/>
      </c>
      <c r="K72" s="247" t="str">
        <f>IF(B72&gt;0,'Saisie CLASSEMENT'!P70)</f>
        <v/>
      </c>
    </row>
    <row r="73" spans="1:11" x14ac:dyDescent="0.2">
      <c r="A73" s="235">
        <f t="shared" si="0"/>
        <v>0</v>
      </c>
      <c r="B73" s="243" t="str">
        <f>IF('Saisie CLASSEMENT'!$C71&gt;0,'Saisie CLASSEMENT'!B71,"")</f>
        <v/>
      </c>
      <c r="C73" s="243">
        <f>IF(B73&gt;0,'Saisie CLASSEMENT'!C71)</f>
        <v>0</v>
      </c>
      <c r="D73" s="244" t="str">
        <f>IF($B73&gt;0,'Saisie CLASSEMENT'!$L71)</f>
        <v xml:space="preserve"> </v>
      </c>
      <c r="E73" s="244" t="str">
        <f>IF($B73&gt;0,'Saisie CLASSEMENT'!$K71)</f>
        <v xml:space="preserve"> </v>
      </c>
      <c r="F73" s="245" t="str">
        <f>IF($B73&gt;0,'Saisie CLASSEMENT'!$H71)</f>
        <v xml:space="preserve"> </v>
      </c>
      <c r="G73" s="245" t="str">
        <f>IF($B73&gt;0,'Saisie CLASSEMENT'!$I71)</f>
        <v xml:space="preserve"> </v>
      </c>
      <c r="H73" s="245" t="str">
        <f>IF(B73&gt;0,'Saisie CLASSEMENT'!J71)</f>
        <v xml:space="preserve"> </v>
      </c>
      <c r="I73" s="245" t="str">
        <f>IF(B73&gt;0,'Saisie CLASSEMENT'!M71)</f>
        <v xml:space="preserve"> </v>
      </c>
      <c r="J73" s="246" t="str">
        <f>IF(LEN(B73)&gt;0,'Saisie CLASSEMENT'!G71,"")</f>
        <v/>
      </c>
      <c r="K73" s="247" t="str">
        <f>IF(B73&gt;0,'Saisie CLASSEMENT'!P71)</f>
        <v/>
      </c>
    </row>
    <row r="74" spans="1:11" x14ac:dyDescent="0.2">
      <c r="A74" s="235">
        <f t="shared" ref="A74:A137" si="1">IF(LEN(B74)&gt;0,1,0)</f>
        <v>0</v>
      </c>
      <c r="B74" s="243" t="str">
        <f>IF('Saisie CLASSEMENT'!$C72&gt;0,'Saisie CLASSEMENT'!B72,"")</f>
        <v/>
      </c>
      <c r="C74" s="243">
        <f>IF(B74&gt;0,'Saisie CLASSEMENT'!C72)</f>
        <v>0</v>
      </c>
      <c r="D74" s="244" t="str">
        <f>IF($B74&gt;0,'Saisie CLASSEMENT'!$L72)</f>
        <v xml:space="preserve"> </v>
      </c>
      <c r="E74" s="244" t="str">
        <f>IF($B74&gt;0,'Saisie CLASSEMENT'!$K72)</f>
        <v xml:space="preserve"> </v>
      </c>
      <c r="F74" s="245" t="str">
        <f>IF($B74&gt;0,'Saisie CLASSEMENT'!$H72)</f>
        <v xml:space="preserve"> </v>
      </c>
      <c r="G74" s="245" t="str">
        <f>IF($B74&gt;0,'Saisie CLASSEMENT'!$I72)</f>
        <v xml:space="preserve"> </v>
      </c>
      <c r="H74" s="245" t="str">
        <f>IF(B74&gt;0,'Saisie CLASSEMENT'!J72)</f>
        <v xml:space="preserve"> </v>
      </c>
      <c r="I74" s="245" t="str">
        <f>IF(B74&gt;0,'Saisie CLASSEMENT'!M72)</f>
        <v xml:space="preserve"> </v>
      </c>
      <c r="J74" s="246" t="str">
        <f>IF(LEN(B74)&gt;0,'Saisie CLASSEMENT'!G72,"")</f>
        <v/>
      </c>
      <c r="K74" s="247" t="str">
        <f>IF(B74&gt;0,'Saisie CLASSEMENT'!P72)</f>
        <v/>
      </c>
    </row>
    <row r="75" spans="1:11" x14ac:dyDescent="0.2">
      <c r="A75" s="235">
        <f t="shared" si="1"/>
        <v>0</v>
      </c>
      <c r="B75" s="243" t="str">
        <f>IF('Saisie CLASSEMENT'!$C73&gt;0,'Saisie CLASSEMENT'!B73,"")</f>
        <v/>
      </c>
      <c r="C75" s="243">
        <f>IF(B75&gt;0,'Saisie CLASSEMENT'!C73)</f>
        <v>0</v>
      </c>
      <c r="D75" s="244" t="str">
        <f>IF($B75&gt;0,'Saisie CLASSEMENT'!$L73)</f>
        <v xml:space="preserve"> </v>
      </c>
      <c r="E75" s="244" t="str">
        <f>IF($B75&gt;0,'Saisie CLASSEMENT'!$K73)</f>
        <v xml:space="preserve"> </v>
      </c>
      <c r="F75" s="245" t="str">
        <f>IF($B75&gt;0,'Saisie CLASSEMENT'!$H73)</f>
        <v xml:space="preserve"> </v>
      </c>
      <c r="G75" s="245" t="str">
        <f>IF($B75&gt;0,'Saisie CLASSEMENT'!$I73)</f>
        <v xml:space="preserve"> </v>
      </c>
      <c r="H75" s="245" t="str">
        <f>IF(B75&gt;0,'Saisie CLASSEMENT'!J73)</f>
        <v xml:space="preserve"> </v>
      </c>
      <c r="I75" s="245" t="str">
        <f>IF(B75&gt;0,'Saisie CLASSEMENT'!M73)</f>
        <v xml:space="preserve"> </v>
      </c>
      <c r="J75" s="246" t="str">
        <f>IF(LEN(B75)&gt;0,'Saisie CLASSEMENT'!G73,"")</f>
        <v/>
      </c>
      <c r="K75" s="247" t="str">
        <f>IF(B75&gt;0,'Saisie CLASSEMENT'!P73)</f>
        <v/>
      </c>
    </row>
    <row r="76" spans="1:11" x14ac:dyDescent="0.2">
      <c r="A76" s="235">
        <f t="shared" si="1"/>
        <v>0</v>
      </c>
      <c r="B76" s="243" t="str">
        <f>IF('Saisie CLASSEMENT'!$C74&gt;0,'Saisie CLASSEMENT'!B74,"")</f>
        <v/>
      </c>
      <c r="C76" s="243">
        <f>IF(B76&gt;0,'Saisie CLASSEMENT'!C74)</f>
        <v>0</v>
      </c>
      <c r="D76" s="244" t="str">
        <f>IF($B76&gt;0,'Saisie CLASSEMENT'!$L74)</f>
        <v xml:space="preserve"> </v>
      </c>
      <c r="E76" s="244" t="str">
        <f>IF($B76&gt;0,'Saisie CLASSEMENT'!$K74)</f>
        <v xml:space="preserve"> </v>
      </c>
      <c r="F76" s="245" t="str">
        <f>IF($B76&gt;0,'Saisie CLASSEMENT'!$H74)</f>
        <v xml:space="preserve"> </v>
      </c>
      <c r="G76" s="245" t="str">
        <f>IF($B76&gt;0,'Saisie CLASSEMENT'!$I74)</f>
        <v xml:space="preserve"> </v>
      </c>
      <c r="H76" s="245" t="str">
        <f>IF(B76&gt;0,'Saisie CLASSEMENT'!J74)</f>
        <v xml:space="preserve"> </v>
      </c>
      <c r="I76" s="245" t="str">
        <f>IF(B76&gt;0,'Saisie CLASSEMENT'!M74)</f>
        <v xml:space="preserve"> </v>
      </c>
      <c r="J76" s="246" t="str">
        <f>IF(LEN(B76)&gt;0,'Saisie CLASSEMENT'!G74,"")</f>
        <v/>
      </c>
      <c r="K76" s="247" t="str">
        <f>IF(B76&gt;0,'Saisie CLASSEMENT'!P74)</f>
        <v/>
      </c>
    </row>
    <row r="77" spans="1:11" x14ac:dyDescent="0.2">
      <c r="A77" s="235">
        <f t="shared" si="1"/>
        <v>0</v>
      </c>
      <c r="B77" s="243" t="str">
        <f>IF('Saisie CLASSEMENT'!$C75&gt;0,'Saisie CLASSEMENT'!B75,"")</f>
        <v/>
      </c>
      <c r="C77" s="243">
        <f>IF(B77&gt;0,'Saisie CLASSEMENT'!C75)</f>
        <v>0</v>
      </c>
      <c r="D77" s="244" t="str">
        <f>IF($B77&gt;0,'Saisie CLASSEMENT'!$L75)</f>
        <v xml:space="preserve"> </v>
      </c>
      <c r="E77" s="244" t="str">
        <f>IF($B77&gt;0,'Saisie CLASSEMENT'!$K75)</f>
        <v xml:space="preserve"> </v>
      </c>
      <c r="F77" s="245" t="str">
        <f>IF($B77&gt;0,'Saisie CLASSEMENT'!$H75)</f>
        <v xml:space="preserve"> </v>
      </c>
      <c r="G77" s="245" t="str">
        <f>IF($B77&gt;0,'Saisie CLASSEMENT'!$I75)</f>
        <v xml:space="preserve"> </v>
      </c>
      <c r="H77" s="245" t="str">
        <f>IF(B77&gt;0,'Saisie CLASSEMENT'!J75)</f>
        <v xml:space="preserve"> </v>
      </c>
      <c r="I77" s="245" t="str">
        <f>IF(B77&gt;0,'Saisie CLASSEMENT'!M75)</f>
        <v xml:space="preserve"> </v>
      </c>
      <c r="J77" s="246" t="str">
        <f>IF(LEN(B77)&gt;0,'Saisie CLASSEMENT'!G75,"")</f>
        <v/>
      </c>
      <c r="K77" s="247" t="str">
        <f>IF(B77&gt;0,'Saisie CLASSEMENT'!P75)</f>
        <v/>
      </c>
    </row>
    <row r="78" spans="1:11" x14ac:dyDescent="0.2">
      <c r="A78" s="235">
        <f t="shared" si="1"/>
        <v>0</v>
      </c>
      <c r="B78" s="243" t="str">
        <f>IF('Saisie CLASSEMENT'!$C76&gt;0,'Saisie CLASSEMENT'!B76,"")</f>
        <v/>
      </c>
      <c r="C78" s="243">
        <f>IF(B78&gt;0,'Saisie CLASSEMENT'!C76)</f>
        <v>0</v>
      </c>
      <c r="D78" s="244" t="str">
        <f>IF($B78&gt;0,'Saisie CLASSEMENT'!$L76)</f>
        <v xml:space="preserve"> </v>
      </c>
      <c r="E78" s="244" t="str">
        <f>IF($B78&gt;0,'Saisie CLASSEMENT'!$K76)</f>
        <v xml:space="preserve"> </v>
      </c>
      <c r="F78" s="245" t="str">
        <f>IF($B78&gt;0,'Saisie CLASSEMENT'!$H76)</f>
        <v xml:space="preserve"> </v>
      </c>
      <c r="G78" s="245" t="str">
        <f>IF($B78&gt;0,'Saisie CLASSEMENT'!$I76)</f>
        <v xml:space="preserve"> </v>
      </c>
      <c r="H78" s="245" t="str">
        <f>IF(B78&gt;0,'Saisie CLASSEMENT'!J76)</f>
        <v xml:space="preserve"> </v>
      </c>
      <c r="I78" s="245" t="str">
        <f>IF(B78&gt;0,'Saisie CLASSEMENT'!M76)</f>
        <v xml:space="preserve"> </v>
      </c>
      <c r="J78" s="246" t="str">
        <f>IF(LEN(B78)&gt;0,'Saisie CLASSEMENT'!G76,"")</f>
        <v/>
      </c>
      <c r="K78" s="247" t="str">
        <f>IF(B78&gt;0,'Saisie CLASSEMENT'!P76)</f>
        <v/>
      </c>
    </row>
    <row r="79" spans="1:11" x14ac:dyDescent="0.2">
      <c r="A79" s="235">
        <f t="shared" si="1"/>
        <v>0</v>
      </c>
      <c r="B79" s="243" t="str">
        <f>IF('Saisie CLASSEMENT'!$C77&gt;0,'Saisie CLASSEMENT'!B77,"")</f>
        <v/>
      </c>
      <c r="C79" s="243">
        <f>IF(B79&gt;0,'Saisie CLASSEMENT'!C77)</f>
        <v>0</v>
      </c>
      <c r="D79" s="244" t="str">
        <f>IF($B79&gt;0,'Saisie CLASSEMENT'!$L77)</f>
        <v xml:space="preserve"> </v>
      </c>
      <c r="E79" s="244" t="str">
        <f>IF($B79&gt;0,'Saisie CLASSEMENT'!$K77)</f>
        <v xml:space="preserve"> </v>
      </c>
      <c r="F79" s="245" t="str">
        <f>IF($B79&gt;0,'Saisie CLASSEMENT'!$H77)</f>
        <v xml:space="preserve"> </v>
      </c>
      <c r="G79" s="245" t="str">
        <f>IF($B79&gt;0,'Saisie CLASSEMENT'!$I77)</f>
        <v xml:space="preserve"> </v>
      </c>
      <c r="H79" s="245" t="str">
        <f>IF(B79&gt;0,'Saisie CLASSEMENT'!J77)</f>
        <v xml:space="preserve"> </v>
      </c>
      <c r="I79" s="245" t="str">
        <f>IF(B79&gt;0,'Saisie CLASSEMENT'!M77)</f>
        <v xml:space="preserve"> </v>
      </c>
      <c r="J79" s="246" t="str">
        <f>IF(LEN(B79)&gt;0,'Saisie CLASSEMENT'!G77,"")</f>
        <v/>
      </c>
      <c r="K79" s="247" t="str">
        <f>IF(B79&gt;0,'Saisie CLASSEMENT'!P77)</f>
        <v/>
      </c>
    </row>
    <row r="80" spans="1:11" x14ac:dyDescent="0.2">
      <c r="A80" s="235">
        <f t="shared" si="1"/>
        <v>0</v>
      </c>
      <c r="B80" s="243" t="str">
        <f>IF('Saisie CLASSEMENT'!$C78&gt;0,'Saisie CLASSEMENT'!B78,"")</f>
        <v/>
      </c>
      <c r="C80" s="243">
        <f>IF(B80&gt;0,'Saisie CLASSEMENT'!C78)</f>
        <v>0</v>
      </c>
      <c r="D80" s="244" t="str">
        <f>IF($B80&gt;0,'Saisie CLASSEMENT'!$L78)</f>
        <v xml:space="preserve"> </v>
      </c>
      <c r="E80" s="244" t="str">
        <f>IF($B80&gt;0,'Saisie CLASSEMENT'!$K78)</f>
        <v xml:space="preserve"> </v>
      </c>
      <c r="F80" s="245" t="str">
        <f>IF($B80&gt;0,'Saisie CLASSEMENT'!$H78)</f>
        <v xml:space="preserve"> </v>
      </c>
      <c r="G80" s="245" t="str">
        <f>IF($B80&gt;0,'Saisie CLASSEMENT'!$I78)</f>
        <v xml:space="preserve"> </v>
      </c>
      <c r="H80" s="245" t="str">
        <f>IF(B80&gt;0,'Saisie CLASSEMENT'!J78)</f>
        <v xml:space="preserve"> </v>
      </c>
      <c r="I80" s="245" t="str">
        <f>IF(B80&gt;0,'Saisie CLASSEMENT'!M78)</f>
        <v xml:space="preserve"> </v>
      </c>
      <c r="J80" s="246" t="str">
        <f>IF(LEN(B80)&gt;0,'Saisie CLASSEMENT'!G78,"")</f>
        <v/>
      </c>
      <c r="K80" s="247" t="str">
        <f>IF(B80&gt;0,'Saisie CLASSEMENT'!P78)</f>
        <v/>
      </c>
    </row>
    <row r="81" spans="1:11" x14ac:dyDescent="0.2">
      <c r="A81" s="235">
        <f t="shared" si="1"/>
        <v>0</v>
      </c>
      <c r="B81" s="243" t="str">
        <f>IF('Saisie CLASSEMENT'!$C79&gt;0,'Saisie CLASSEMENT'!B79,"")</f>
        <v/>
      </c>
      <c r="C81" s="243">
        <f>IF(B81&gt;0,'Saisie CLASSEMENT'!C79)</f>
        <v>0</v>
      </c>
      <c r="D81" s="244" t="str">
        <f>IF($B81&gt;0,'Saisie CLASSEMENT'!$L79)</f>
        <v xml:space="preserve"> </v>
      </c>
      <c r="E81" s="244" t="str">
        <f>IF($B81&gt;0,'Saisie CLASSEMENT'!$K79)</f>
        <v xml:space="preserve"> </v>
      </c>
      <c r="F81" s="245" t="str">
        <f>IF($B81&gt;0,'Saisie CLASSEMENT'!$H79)</f>
        <v xml:space="preserve"> </v>
      </c>
      <c r="G81" s="245" t="str">
        <f>IF($B81&gt;0,'Saisie CLASSEMENT'!$I79)</f>
        <v xml:space="preserve"> </v>
      </c>
      <c r="H81" s="245" t="str">
        <f>IF(B81&gt;0,'Saisie CLASSEMENT'!J79)</f>
        <v xml:space="preserve"> </v>
      </c>
      <c r="I81" s="245" t="str">
        <f>IF(B81&gt;0,'Saisie CLASSEMENT'!M79)</f>
        <v xml:space="preserve"> </v>
      </c>
      <c r="J81" s="246" t="str">
        <f>IF(LEN(B81)&gt;0,'Saisie CLASSEMENT'!G79,"")</f>
        <v/>
      </c>
      <c r="K81" s="247" t="str">
        <f>IF(B81&gt;0,'Saisie CLASSEMENT'!P79)</f>
        <v/>
      </c>
    </row>
    <row r="82" spans="1:11" x14ac:dyDescent="0.2">
      <c r="A82" s="235">
        <f t="shared" si="1"/>
        <v>0</v>
      </c>
      <c r="B82" s="243" t="str">
        <f>IF('Saisie CLASSEMENT'!$C80&gt;0,'Saisie CLASSEMENT'!B80,"")</f>
        <v/>
      </c>
      <c r="C82" s="243">
        <f>IF(B82&gt;0,'Saisie CLASSEMENT'!C80)</f>
        <v>0</v>
      </c>
      <c r="D82" s="244" t="str">
        <f>IF($B82&gt;0,'Saisie CLASSEMENT'!$L80)</f>
        <v xml:space="preserve"> </v>
      </c>
      <c r="E82" s="244" t="str">
        <f>IF($B82&gt;0,'Saisie CLASSEMENT'!$K80)</f>
        <v xml:space="preserve"> </v>
      </c>
      <c r="F82" s="245" t="str">
        <f>IF($B82&gt;0,'Saisie CLASSEMENT'!$H80)</f>
        <v xml:space="preserve"> </v>
      </c>
      <c r="G82" s="245" t="str">
        <f>IF($B82&gt;0,'Saisie CLASSEMENT'!$I80)</f>
        <v xml:space="preserve"> </v>
      </c>
      <c r="H82" s="245" t="str">
        <f>IF(B82&gt;0,'Saisie CLASSEMENT'!J80)</f>
        <v xml:space="preserve"> </v>
      </c>
      <c r="I82" s="245" t="str">
        <f>IF(B82&gt;0,'Saisie CLASSEMENT'!M80)</f>
        <v xml:space="preserve"> </v>
      </c>
      <c r="J82" s="246" t="str">
        <f>IF(LEN(B82)&gt;0,'Saisie CLASSEMENT'!G80,"")</f>
        <v/>
      </c>
      <c r="K82" s="247" t="str">
        <f>IF(B82&gt;0,'Saisie CLASSEMENT'!P80)</f>
        <v/>
      </c>
    </row>
    <row r="83" spans="1:11" x14ac:dyDescent="0.2">
      <c r="A83" s="235">
        <f t="shared" si="1"/>
        <v>0</v>
      </c>
      <c r="B83" s="243" t="str">
        <f>IF('Saisie CLASSEMENT'!$C81&gt;0,'Saisie CLASSEMENT'!B81,"")</f>
        <v/>
      </c>
      <c r="C83" s="243">
        <f>IF(B83&gt;0,'Saisie CLASSEMENT'!C81)</f>
        <v>0</v>
      </c>
      <c r="D83" s="244" t="str">
        <f>IF($B83&gt;0,'Saisie CLASSEMENT'!$L81)</f>
        <v xml:space="preserve"> </v>
      </c>
      <c r="E83" s="244" t="str">
        <f>IF($B83&gt;0,'Saisie CLASSEMENT'!$K81)</f>
        <v xml:space="preserve"> </v>
      </c>
      <c r="F83" s="245" t="str">
        <f>IF($B83&gt;0,'Saisie CLASSEMENT'!$H81)</f>
        <v xml:space="preserve"> </v>
      </c>
      <c r="G83" s="245" t="str">
        <f>IF($B83&gt;0,'Saisie CLASSEMENT'!$I81)</f>
        <v xml:space="preserve"> </v>
      </c>
      <c r="H83" s="245" t="str">
        <f>IF(B83&gt;0,'Saisie CLASSEMENT'!J81)</f>
        <v xml:space="preserve"> </v>
      </c>
      <c r="I83" s="245" t="str">
        <f>IF(B83&gt;0,'Saisie CLASSEMENT'!M81)</f>
        <v xml:space="preserve"> </v>
      </c>
      <c r="J83" s="246" t="str">
        <f>IF(LEN(B83)&gt;0,'Saisie CLASSEMENT'!G81,"")</f>
        <v/>
      </c>
      <c r="K83" s="247" t="str">
        <f>IF(B83&gt;0,'Saisie CLASSEMENT'!P81)</f>
        <v/>
      </c>
    </row>
    <row r="84" spans="1:11" x14ac:dyDescent="0.2">
      <c r="A84" s="235">
        <f t="shared" si="1"/>
        <v>0</v>
      </c>
      <c r="B84" s="243" t="str">
        <f>IF('Saisie CLASSEMENT'!$C82&gt;0,'Saisie CLASSEMENT'!B82,"")</f>
        <v/>
      </c>
      <c r="C84" s="243">
        <f>IF(B84&gt;0,'Saisie CLASSEMENT'!C82)</f>
        <v>0</v>
      </c>
      <c r="D84" s="244" t="str">
        <f>IF($B84&gt;0,'Saisie CLASSEMENT'!$L82)</f>
        <v xml:space="preserve"> </v>
      </c>
      <c r="E84" s="244" t="str">
        <f>IF($B84&gt;0,'Saisie CLASSEMENT'!$K82)</f>
        <v xml:space="preserve"> </v>
      </c>
      <c r="F84" s="245" t="str">
        <f>IF($B84&gt;0,'Saisie CLASSEMENT'!$H82)</f>
        <v xml:space="preserve"> </v>
      </c>
      <c r="G84" s="245" t="str">
        <f>IF($B84&gt;0,'Saisie CLASSEMENT'!$I82)</f>
        <v xml:space="preserve"> </v>
      </c>
      <c r="H84" s="245" t="str">
        <f>IF(B84&gt;0,'Saisie CLASSEMENT'!J82)</f>
        <v xml:space="preserve"> </v>
      </c>
      <c r="I84" s="245" t="str">
        <f>IF(B84&gt;0,'Saisie CLASSEMENT'!M82)</f>
        <v xml:space="preserve"> </v>
      </c>
      <c r="J84" s="246" t="str">
        <f>IF(LEN(B84)&gt;0,'Saisie CLASSEMENT'!G82,"")</f>
        <v/>
      </c>
      <c r="K84" s="247" t="str">
        <f>IF(B84&gt;0,'Saisie CLASSEMENT'!P82)</f>
        <v/>
      </c>
    </row>
    <row r="85" spans="1:11" x14ac:dyDescent="0.2">
      <c r="A85" s="235">
        <f t="shared" si="1"/>
        <v>0</v>
      </c>
      <c r="B85" s="243" t="str">
        <f>IF('Saisie CLASSEMENT'!$C83&gt;0,'Saisie CLASSEMENT'!B83,"")</f>
        <v/>
      </c>
      <c r="C85" s="243">
        <f>IF(B85&gt;0,'Saisie CLASSEMENT'!C83)</f>
        <v>0</v>
      </c>
      <c r="D85" s="244" t="str">
        <f>IF($B85&gt;0,'Saisie CLASSEMENT'!$L83)</f>
        <v xml:space="preserve"> </v>
      </c>
      <c r="E85" s="244" t="str">
        <f>IF($B85&gt;0,'Saisie CLASSEMENT'!$K83)</f>
        <v xml:space="preserve"> </v>
      </c>
      <c r="F85" s="245" t="str">
        <f>IF($B85&gt;0,'Saisie CLASSEMENT'!$H83)</f>
        <v xml:space="preserve"> </v>
      </c>
      <c r="G85" s="245" t="str">
        <f>IF($B85&gt;0,'Saisie CLASSEMENT'!$I83)</f>
        <v xml:space="preserve"> </v>
      </c>
      <c r="H85" s="245" t="str">
        <f>IF(B85&gt;0,'Saisie CLASSEMENT'!J83)</f>
        <v xml:space="preserve"> </v>
      </c>
      <c r="I85" s="245" t="str">
        <f>IF(B85&gt;0,'Saisie CLASSEMENT'!M83)</f>
        <v xml:space="preserve"> </v>
      </c>
      <c r="J85" s="246" t="str">
        <f>IF(LEN(B85)&gt;0,'Saisie CLASSEMENT'!G83,"")</f>
        <v/>
      </c>
      <c r="K85" s="247" t="str">
        <f>IF(B85&gt;0,'Saisie CLASSEMENT'!P83)</f>
        <v/>
      </c>
    </row>
    <row r="86" spans="1:11" x14ac:dyDescent="0.2">
      <c r="A86" s="235">
        <f t="shared" si="1"/>
        <v>0</v>
      </c>
      <c r="B86" s="243" t="str">
        <f>IF('Saisie CLASSEMENT'!$C84&gt;0,'Saisie CLASSEMENT'!B84,"")</f>
        <v/>
      </c>
      <c r="C86" s="243">
        <f>IF(B86&gt;0,'Saisie CLASSEMENT'!C84)</f>
        <v>0</v>
      </c>
      <c r="D86" s="244" t="str">
        <f>IF($B86&gt;0,'Saisie CLASSEMENT'!$L84)</f>
        <v xml:space="preserve"> </v>
      </c>
      <c r="E86" s="244" t="str">
        <f>IF($B86&gt;0,'Saisie CLASSEMENT'!$K84)</f>
        <v xml:space="preserve"> </v>
      </c>
      <c r="F86" s="245" t="str">
        <f>IF($B86&gt;0,'Saisie CLASSEMENT'!$H84)</f>
        <v xml:space="preserve"> </v>
      </c>
      <c r="G86" s="245" t="str">
        <f>IF($B86&gt;0,'Saisie CLASSEMENT'!$I84)</f>
        <v xml:space="preserve"> </v>
      </c>
      <c r="H86" s="245" t="str">
        <f>IF(B86&gt;0,'Saisie CLASSEMENT'!J84)</f>
        <v xml:space="preserve"> </v>
      </c>
      <c r="I86" s="245" t="str">
        <f>IF(B86&gt;0,'Saisie CLASSEMENT'!M84)</f>
        <v xml:space="preserve"> </v>
      </c>
      <c r="J86" s="246" t="str">
        <f>IF(LEN(B86)&gt;0,'Saisie CLASSEMENT'!G84,"")</f>
        <v/>
      </c>
      <c r="K86" s="247" t="str">
        <f>IF(B86&gt;0,'Saisie CLASSEMENT'!P84)</f>
        <v/>
      </c>
    </row>
    <row r="87" spans="1:11" x14ac:dyDescent="0.2">
      <c r="A87" s="235">
        <f t="shared" si="1"/>
        <v>0</v>
      </c>
      <c r="B87" s="243" t="str">
        <f>IF('Saisie CLASSEMENT'!$C85&gt;0,'Saisie CLASSEMENT'!B85,"")</f>
        <v/>
      </c>
      <c r="C87" s="243">
        <f>IF(B87&gt;0,'Saisie CLASSEMENT'!C85)</f>
        <v>0</v>
      </c>
      <c r="D87" s="244" t="str">
        <f>IF($B87&gt;0,'Saisie CLASSEMENT'!$L85)</f>
        <v xml:space="preserve"> </v>
      </c>
      <c r="E87" s="244" t="str">
        <f>IF($B87&gt;0,'Saisie CLASSEMENT'!$K85)</f>
        <v xml:space="preserve"> </v>
      </c>
      <c r="F87" s="245" t="str">
        <f>IF($B87&gt;0,'Saisie CLASSEMENT'!$H85)</f>
        <v xml:space="preserve"> </v>
      </c>
      <c r="G87" s="245" t="str">
        <f>IF($B87&gt;0,'Saisie CLASSEMENT'!$I85)</f>
        <v xml:space="preserve"> </v>
      </c>
      <c r="H87" s="245" t="str">
        <f>IF(B87&gt;0,'Saisie CLASSEMENT'!J85)</f>
        <v xml:space="preserve"> </v>
      </c>
      <c r="I87" s="245" t="str">
        <f>IF(B87&gt;0,'Saisie CLASSEMENT'!M85)</f>
        <v xml:space="preserve"> </v>
      </c>
      <c r="J87" s="246" t="str">
        <f>IF(LEN(B87)&gt;0,'Saisie CLASSEMENT'!G85,"")</f>
        <v/>
      </c>
      <c r="K87" s="247" t="str">
        <f>IF(B87&gt;0,'Saisie CLASSEMENT'!P85)</f>
        <v/>
      </c>
    </row>
    <row r="88" spans="1:11" x14ac:dyDescent="0.2">
      <c r="A88" s="235">
        <f t="shared" si="1"/>
        <v>0</v>
      </c>
      <c r="B88" s="243" t="str">
        <f>IF('Saisie CLASSEMENT'!$C86&gt;0,'Saisie CLASSEMENT'!B86,"")</f>
        <v/>
      </c>
      <c r="C88" s="243">
        <f>IF(B88&gt;0,'Saisie CLASSEMENT'!C86)</f>
        <v>0</v>
      </c>
      <c r="D88" s="244" t="str">
        <f>IF($B88&gt;0,'Saisie CLASSEMENT'!$L86)</f>
        <v xml:space="preserve"> </v>
      </c>
      <c r="E88" s="244" t="str">
        <f>IF($B88&gt;0,'Saisie CLASSEMENT'!$K86)</f>
        <v xml:space="preserve"> </v>
      </c>
      <c r="F88" s="245" t="str">
        <f>IF($B88&gt;0,'Saisie CLASSEMENT'!$H86)</f>
        <v xml:space="preserve"> </v>
      </c>
      <c r="G88" s="245" t="str">
        <f>IF($B88&gt;0,'Saisie CLASSEMENT'!$I86)</f>
        <v xml:space="preserve"> </v>
      </c>
      <c r="H88" s="245" t="str">
        <f>IF(B88&gt;0,'Saisie CLASSEMENT'!J86)</f>
        <v xml:space="preserve"> </v>
      </c>
      <c r="I88" s="245" t="str">
        <f>IF(B88&gt;0,'Saisie CLASSEMENT'!M86)</f>
        <v xml:space="preserve"> </v>
      </c>
      <c r="J88" s="246" t="str">
        <f>IF(LEN(B88)&gt;0,'Saisie CLASSEMENT'!G86,"")</f>
        <v/>
      </c>
      <c r="K88" s="247" t="str">
        <f>IF(B88&gt;0,'Saisie CLASSEMENT'!P86)</f>
        <v/>
      </c>
    </row>
    <row r="89" spans="1:11" x14ac:dyDescent="0.2">
      <c r="A89" s="235">
        <f t="shared" si="1"/>
        <v>0</v>
      </c>
      <c r="B89" s="243" t="str">
        <f>IF('Saisie CLASSEMENT'!$C87&gt;0,'Saisie CLASSEMENT'!B87,"")</f>
        <v/>
      </c>
      <c r="C89" s="243">
        <f>IF(B89&gt;0,'Saisie CLASSEMENT'!C87)</f>
        <v>0</v>
      </c>
      <c r="D89" s="244" t="str">
        <f>IF($B89&gt;0,'Saisie CLASSEMENT'!$L87)</f>
        <v xml:space="preserve"> </v>
      </c>
      <c r="E89" s="244" t="str">
        <f>IF($B89&gt;0,'Saisie CLASSEMENT'!$K87)</f>
        <v xml:space="preserve"> </v>
      </c>
      <c r="F89" s="245" t="str">
        <f>IF($B89&gt;0,'Saisie CLASSEMENT'!$H87)</f>
        <v xml:space="preserve"> </v>
      </c>
      <c r="G89" s="245" t="str">
        <f>IF($B89&gt;0,'Saisie CLASSEMENT'!$I87)</f>
        <v xml:space="preserve"> </v>
      </c>
      <c r="H89" s="245" t="str">
        <f>IF(B89&gt;0,'Saisie CLASSEMENT'!J87)</f>
        <v xml:space="preserve"> </v>
      </c>
      <c r="I89" s="245" t="str">
        <f>IF(B89&gt;0,'Saisie CLASSEMENT'!M87)</f>
        <v xml:space="preserve"> </v>
      </c>
      <c r="J89" s="246" t="str">
        <f>IF(LEN(B89)&gt;0,'Saisie CLASSEMENT'!G87,"")</f>
        <v/>
      </c>
      <c r="K89" s="247" t="str">
        <f>IF(B89&gt;0,'Saisie CLASSEMENT'!P87)</f>
        <v/>
      </c>
    </row>
    <row r="90" spans="1:11" x14ac:dyDescent="0.2">
      <c r="A90" s="235">
        <f t="shared" si="1"/>
        <v>0</v>
      </c>
      <c r="B90" s="243" t="str">
        <f>IF('Saisie CLASSEMENT'!$C88&gt;0,'Saisie CLASSEMENT'!B88,"")</f>
        <v/>
      </c>
      <c r="C90" s="243">
        <f>IF(B90&gt;0,'Saisie CLASSEMENT'!C88)</f>
        <v>0</v>
      </c>
      <c r="D90" s="244" t="str">
        <f>IF($B90&gt;0,'Saisie CLASSEMENT'!$L88)</f>
        <v xml:space="preserve"> </v>
      </c>
      <c r="E90" s="244" t="str">
        <f>IF($B90&gt;0,'Saisie CLASSEMENT'!$K88)</f>
        <v xml:space="preserve"> </v>
      </c>
      <c r="F90" s="245" t="str">
        <f>IF($B90&gt;0,'Saisie CLASSEMENT'!$H88)</f>
        <v xml:space="preserve"> </v>
      </c>
      <c r="G90" s="245" t="str">
        <f>IF($B90&gt;0,'Saisie CLASSEMENT'!$I88)</f>
        <v xml:space="preserve"> </v>
      </c>
      <c r="H90" s="245" t="str">
        <f>IF(B90&gt;0,'Saisie CLASSEMENT'!J88)</f>
        <v xml:space="preserve"> </v>
      </c>
      <c r="I90" s="245" t="str">
        <f>IF(B90&gt;0,'Saisie CLASSEMENT'!M88)</f>
        <v xml:space="preserve"> </v>
      </c>
      <c r="J90" s="246" t="str">
        <f>IF(LEN(B90)&gt;0,'Saisie CLASSEMENT'!G88,"")</f>
        <v/>
      </c>
      <c r="K90" s="247" t="str">
        <f>IF(B90&gt;0,'Saisie CLASSEMENT'!P88)</f>
        <v/>
      </c>
    </row>
    <row r="91" spans="1:11" x14ac:dyDescent="0.2">
      <c r="A91" s="235">
        <f t="shared" si="1"/>
        <v>0</v>
      </c>
      <c r="B91" s="243" t="str">
        <f>IF('Saisie CLASSEMENT'!$C89&gt;0,'Saisie CLASSEMENT'!B89,"")</f>
        <v/>
      </c>
      <c r="C91" s="243">
        <f>IF(B91&gt;0,'Saisie CLASSEMENT'!C89)</f>
        <v>0</v>
      </c>
      <c r="D91" s="244" t="str">
        <f>IF($B91&gt;0,'Saisie CLASSEMENT'!$L89)</f>
        <v xml:space="preserve"> </v>
      </c>
      <c r="E91" s="244" t="str">
        <f>IF($B91&gt;0,'Saisie CLASSEMENT'!$K89)</f>
        <v xml:space="preserve"> </v>
      </c>
      <c r="F91" s="245" t="str">
        <f>IF($B91&gt;0,'Saisie CLASSEMENT'!$H89)</f>
        <v xml:space="preserve"> </v>
      </c>
      <c r="G91" s="245" t="str">
        <f>IF($B91&gt;0,'Saisie CLASSEMENT'!$I89)</f>
        <v xml:space="preserve"> </v>
      </c>
      <c r="H91" s="245" t="str">
        <f>IF(B91&gt;0,'Saisie CLASSEMENT'!J89)</f>
        <v xml:space="preserve"> </v>
      </c>
      <c r="I91" s="245" t="str">
        <f>IF(B91&gt;0,'Saisie CLASSEMENT'!M89)</f>
        <v xml:space="preserve"> </v>
      </c>
      <c r="J91" s="246" t="str">
        <f>IF(LEN(B91)&gt;0,'Saisie CLASSEMENT'!G89,"")</f>
        <v/>
      </c>
      <c r="K91" s="247" t="str">
        <f>IF(B91&gt;0,'Saisie CLASSEMENT'!P89)</f>
        <v/>
      </c>
    </row>
    <row r="92" spans="1:11" x14ac:dyDescent="0.2">
      <c r="A92" s="235">
        <f t="shared" si="1"/>
        <v>0</v>
      </c>
      <c r="B92" s="243" t="str">
        <f>IF('Saisie CLASSEMENT'!$C90&gt;0,'Saisie CLASSEMENT'!B90,"")</f>
        <v/>
      </c>
      <c r="C92" s="243">
        <f>IF(B92&gt;0,'Saisie CLASSEMENT'!C90)</f>
        <v>0</v>
      </c>
      <c r="D92" s="244" t="str">
        <f>IF($B92&gt;0,'Saisie CLASSEMENT'!$L90)</f>
        <v xml:space="preserve"> </v>
      </c>
      <c r="E92" s="244" t="str">
        <f>IF($B92&gt;0,'Saisie CLASSEMENT'!$K90)</f>
        <v xml:space="preserve"> </v>
      </c>
      <c r="F92" s="245" t="str">
        <f>IF($B92&gt;0,'Saisie CLASSEMENT'!$H90)</f>
        <v xml:space="preserve"> </v>
      </c>
      <c r="G92" s="245" t="str">
        <f>IF($B92&gt;0,'Saisie CLASSEMENT'!$I90)</f>
        <v xml:space="preserve"> </v>
      </c>
      <c r="H92" s="245" t="str">
        <f>IF(B92&gt;0,'Saisie CLASSEMENT'!J90)</f>
        <v xml:space="preserve"> </v>
      </c>
      <c r="I92" s="245" t="str">
        <f>IF(B92&gt;0,'Saisie CLASSEMENT'!M90)</f>
        <v xml:space="preserve"> </v>
      </c>
      <c r="J92" s="246" t="str">
        <f>IF(LEN(B92)&gt;0,'Saisie CLASSEMENT'!G90,"")</f>
        <v/>
      </c>
      <c r="K92" s="247" t="str">
        <f>IF(B92&gt;0,'Saisie CLASSEMENT'!P90)</f>
        <v/>
      </c>
    </row>
    <row r="93" spans="1:11" x14ac:dyDescent="0.2">
      <c r="A93" s="235">
        <f t="shared" si="1"/>
        <v>0</v>
      </c>
      <c r="B93" s="243" t="str">
        <f>IF('Saisie CLASSEMENT'!$C91&gt;0,'Saisie CLASSEMENT'!B91,"")</f>
        <v/>
      </c>
      <c r="C93" s="243">
        <f>IF(B93&gt;0,'Saisie CLASSEMENT'!C91)</f>
        <v>0</v>
      </c>
      <c r="D93" s="244" t="str">
        <f>IF($B93&gt;0,'Saisie CLASSEMENT'!$L91)</f>
        <v xml:space="preserve"> </v>
      </c>
      <c r="E93" s="244" t="str">
        <f>IF($B93&gt;0,'Saisie CLASSEMENT'!$K91)</f>
        <v xml:space="preserve"> </v>
      </c>
      <c r="F93" s="245" t="str">
        <f>IF($B93&gt;0,'Saisie CLASSEMENT'!$H91)</f>
        <v xml:space="preserve"> </v>
      </c>
      <c r="G93" s="245" t="str">
        <f>IF($B93&gt;0,'Saisie CLASSEMENT'!$I91)</f>
        <v xml:space="preserve"> </v>
      </c>
      <c r="H93" s="245" t="str">
        <f>IF(B93&gt;0,'Saisie CLASSEMENT'!J91)</f>
        <v xml:space="preserve"> </v>
      </c>
      <c r="I93" s="245" t="str">
        <f>IF(B93&gt;0,'Saisie CLASSEMENT'!M91)</f>
        <v xml:space="preserve"> </v>
      </c>
      <c r="J93" s="246" t="str">
        <f>IF(LEN(B93)&gt;0,'Saisie CLASSEMENT'!G91,"")</f>
        <v/>
      </c>
      <c r="K93" s="247" t="str">
        <f>IF(B93&gt;0,'Saisie CLASSEMENT'!P91)</f>
        <v/>
      </c>
    </row>
    <row r="94" spans="1:11" x14ac:dyDescent="0.2">
      <c r="A94" s="235">
        <f t="shared" si="1"/>
        <v>0</v>
      </c>
      <c r="B94" s="243" t="str">
        <f>IF('Saisie CLASSEMENT'!$C92&gt;0,'Saisie CLASSEMENT'!B92,"")</f>
        <v/>
      </c>
      <c r="C94" s="243">
        <f>IF(B94&gt;0,'Saisie CLASSEMENT'!C92)</f>
        <v>0</v>
      </c>
      <c r="D94" s="244" t="str">
        <f>IF($B94&gt;0,'Saisie CLASSEMENT'!$L92)</f>
        <v xml:space="preserve"> </v>
      </c>
      <c r="E94" s="244" t="str">
        <f>IF($B94&gt;0,'Saisie CLASSEMENT'!$K92)</f>
        <v xml:space="preserve"> </v>
      </c>
      <c r="F94" s="245" t="str">
        <f>IF($B94&gt;0,'Saisie CLASSEMENT'!$H92)</f>
        <v xml:space="preserve"> </v>
      </c>
      <c r="G94" s="245" t="str">
        <f>IF($B94&gt;0,'Saisie CLASSEMENT'!$I92)</f>
        <v xml:space="preserve"> </v>
      </c>
      <c r="H94" s="245" t="str">
        <f>IF(B94&gt;0,'Saisie CLASSEMENT'!J92)</f>
        <v xml:space="preserve"> </v>
      </c>
      <c r="I94" s="245" t="str">
        <f>IF(B94&gt;0,'Saisie CLASSEMENT'!M92)</f>
        <v xml:space="preserve"> </v>
      </c>
      <c r="J94" s="246" t="str">
        <f>IF(LEN(B94)&gt;0,'Saisie CLASSEMENT'!G92,"")</f>
        <v/>
      </c>
      <c r="K94" s="247" t="str">
        <f>IF(B94&gt;0,'Saisie CLASSEMENT'!P92)</f>
        <v/>
      </c>
    </row>
    <row r="95" spans="1:11" x14ac:dyDescent="0.2">
      <c r="A95" s="235">
        <f t="shared" si="1"/>
        <v>0</v>
      </c>
      <c r="B95" s="243" t="str">
        <f>IF('Saisie CLASSEMENT'!$C93&gt;0,'Saisie CLASSEMENT'!B93,"")</f>
        <v/>
      </c>
      <c r="C95" s="243">
        <f>IF(B95&gt;0,'Saisie CLASSEMENT'!C93)</f>
        <v>0</v>
      </c>
      <c r="D95" s="244" t="str">
        <f>IF($B95&gt;0,'Saisie CLASSEMENT'!$L93)</f>
        <v xml:space="preserve"> </v>
      </c>
      <c r="E95" s="244" t="str">
        <f>IF($B95&gt;0,'Saisie CLASSEMENT'!$K93)</f>
        <v xml:space="preserve"> </v>
      </c>
      <c r="F95" s="245" t="str">
        <f>IF($B95&gt;0,'Saisie CLASSEMENT'!$H93)</f>
        <v xml:space="preserve"> </v>
      </c>
      <c r="G95" s="245" t="str">
        <f>IF($B95&gt;0,'Saisie CLASSEMENT'!$I93)</f>
        <v xml:space="preserve"> </v>
      </c>
      <c r="H95" s="245" t="str">
        <f>IF(B95&gt;0,'Saisie CLASSEMENT'!J93)</f>
        <v xml:space="preserve"> </v>
      </c>
      <c r="I95" s="245" t="str">
        <f>IF(B95&gt;0,'Saisie CLASSEMENT'!M93)</f>
        <v xml:space="preserve"> </v>
      </c>
      <c r="J95" s="246" t="str">
        <f>IF(LEN(B95)&gt;0,'Saisie CLASSEMENT'!G93,"")</f>
        <v/>
      </c>
      <c r="K95" s="247" t="str">
        <f>IF(B95&gt;0,'Saisie CLASSEMENT'!P93)</f>
        <v/>
      </c>
    </row>
    <row r="96" spans="1:11" x14ac:dyDescent="0.2">
      <c r="A96" s="235">
        <f t="shared" si="1"/>
        <v>0</v>
      </c>
      <c r="B96" s="243" t="str">
        <f>IF('Saisie CLASSEMENT'!$C94&gt;0,'Saisie CLASSEMENT'!B94,"")</f>
        <v/>
      </c>
      <c r="C96" s="243">
        <f>IF(B96&gt;0,'Saisie CLASSEMENT'!C94)</f>
        <v>0</v>
      </c>
      <c r="D96" s="244" t="str">
        <f>IF($B96&gt;0,'Saisie CLASSEMENT'!$L94)</f>
        <v xml:space="preserve"> </v>
      </c>
      <c r="E96" s="244" t="str">
        <f>IF($B96&gt;0,'Saisie CLASSEMENT'!$K94)</f>
        <v xml:space="preserve"> </v>
      </c>
      <c r="F96" s="245" t="str">
        <f>IF($B96&gt;0,'Saisie CLASSEMENT'!$H94)</f>
        <v xml:space="preserve"> </v>
      </c>
      <c r="G96" s="245" t="str">
        <f>IF($B96&gt;0,'Saisie CLASSEMENT'!$I94)</f>
        <v xml:space="preserve"> </v>
      </c>
      <c r="H96" s="245" t="str">
        <f>IF(B96&gt;0,'Saisie CLASSEMENT'!J94)</f>
        <v xml:space="preserve"> </v>
      </c>
      <c r="I96" s="245" t="str">
        <f>IF(B96&gt;0,'Saisie CLASSEMENT'!M94)</f>
        <v xml:space="preserve"> </v>
      </c>
      <c r="J96" s="246" t="str">
        <f>IF(LEN(B96)&gt;0,'Saisie CLASSEMENT'!G94,"")</f>
        <v/>
      </c>
      <c r="K96" s="247" t="str">
        <f>IF(B96&gt;0,'Saisie CLASSEMENT'!P94)</f>
        <v/>
      </c>
    </row>
    <row r="97" spans="1:11" x14ac:dyDescent="0.2">
      <c r="A97" s="235">
        <f t="shared" si="1"/>
        <v>0</v>
      </c>
      <c r="B97" s="243" t="str">
        <f>IF('Saisie CLASSEMENT'!$C95&gt;0,'Saisie CLASSEMENT'!B95,"")</f>
        <v/>
      </c>
      <c r="C97" s="243">
        <f>IF(B97&gt;0,'Saisie CLASSEMENT'!C95)</f>
        <v>0</v>
      </c>
      <c r="D97" s="244" t="str">
        <f>IF($B97&gt;0,'Saisie CLASSEMENT'!$L95)</f>
        <v xml:space="preserve"> </v>
      </c>
      <c r="E97" s="244" t="str">
        <f>IF($B97&gt;0,'Saisie CLASSEMENT'!$K95)</f>
        <v xml:space="preserve"> </v>
      </c>
      <c r="F97" s="245" t="str">
        <f>IF($B97&gt;0,'Saisie CLASSEMENT'!$H95)</f>
        <v xml:space="preserve"> </v>
      </c>
      <c r="G97" s="245" t="str">
        <f>IF($B97&gt;0,'Saisie CLASSEMENT'!$I95)</f>
        <v xml:space="preserve"> </v>
      </c>
      <c r="H97" s="245" t="str">
        <f>IF(B97&gt;0,'Saisie CLASSEMENT'!J95)</f>
        <v xml:space="preserve"> </v>
      </c>
      <c r="I97" s="245" t="str">
        <f>IF(B97&gt;0,'Saisie CLASSEMENT'!M95)</f>
        <v xml:space="preserve"> </v>
      </c>
      <c r="J97" s="246" t="str">
        <f>IF(LEN(B97)&gt;0,'Saisie CLASSEMENT'!G95,"")</f>
        <v/>
      </c>
      <c r="K97" s="247" t="str">
        <f>IF(B97&gt;0,'Saisie CLASSEMENT'!P95)</f>
        <v/>
      </c>
    </row>
    <row r="98" spans="1:11" x14ac:dyDescent="0.2">
      <c r="A98" s="235">
        <f t="shared" si="1"/>
        <v>0</v>
      </c>
      <c r="B98" s="243" t="str">
        <f>IF('Saisie CLASSEMENT'!$C96&gt;0,'Saisie CLASSEMENT'!B96,"")</f>
        <v/>
      </c>
      <c r="C98" s="243">
        <f>IF(B98&gt;0,'Saisie CLASSEMENT'!C96)</f>
        <v>0</v>
      </c>
      <c r="D98" s="244" t="str">
        <f>IF($B98&gt;0,'Saisie CLASSEMENT'!$L96)</f>
        <v xml:space="preserve"> </v>
      </c>
      <c r="E98" s="244" t="str">
        <f>IF($B98&gt;0,'Saisie CLASSEMENT'!$K96)</f>
        <v xml:space="preserve"> </v>
      </c>
      <c r="F98" s="245" t="str">
        <f>IF($B98&gt;0,'Saisie CLASSEMENT'!$H96)</f>
        <v xml:space="preserve"> </v>
      </c>
      <c r="G98" s="245" t="str">
        <f>IF($B98&gt;0,'Saisie CLASSEMENT'!$I96)</f>
        <v xml:space="preserve"> </v>
      </c>
      <c r="H98" s="245" t="str">
        <f>IF(B98&gt;0,'Saisie CLASSEMENT'!J96)</f>
        <v xml:space="preserve"> </v>
      </c>
      <c r="I98" s="245" t="str">
        <f>IF(B98&gt;0,'Saisie CLASSEMENT'!M96)</f>
        <v xml:space="preserve"> </v>
      </c>
      <c r="J98" s="246" t="str">
        <f>IF(LEN(B98)&gt;0,'Saisie CLASSEMENT'!G96,"")</f>
        <v/>
      </c>
      <c r="K98" s="247" t="str">
        <f>IF(B98&gt;0,'Saisie CLASSEMENT'!P96)</f>
        <v/>
      </c>
    </row>
    <row r="99" spans="1:11" x14ac:dyDescent="0.2">
      <c r="A99" s="235">
        <f t="shared" si="1"/>
        <v>0</v>
      </c>
      <c r="B99" s="243" t="str">
        <f>IF('Saisie CLASSEMENT'!$C97&gt;0,'Saisie CLASSEMENT'!B97,"")</f>
        <v/>
      </c>
      <c r="C99" s="243">
        <f>IF(B99&gt;0,'Saisie CLASSEMENT'!C97)</f>
        <v>0</v>
      </c>
      <c r="D99" s="244" t="str">
        <f>IF($B99&gt;0,'Saisie CLASSEMENT'!$L97)</f>
        <v xml:space="preserve"> </v>
      </c>
      <c r="E99" s="244" t="str">
        <f>IF($B99&gt;0,'Saisie CLASSEMENT'!$K97)</f>
        <v xml:space="preserve"> </v>
      </c>
      <c r="F99" s="245" t="str">
        <f>IF($B99&gt;0,'Saisie CLASSEMENT'!$H97)</f>
        <v xml:space="preserve"> </v>
      </c>
      <c r="G99" s="245" t="str">
        <f>IF($B99&gt;0,'Saisie CLASSEMENT'!$I97)</f>
        <v xml:space="preserve"> </v>
      </c>
      <c r="H99" s="245" t="str">
        <f>IF(B99&gt;0,'Saisie CLASSEMENT'!J97)</f>
        <v xml:space="preserve"> </v>
      </c>
      <c r="I99" s="245" t="str">
        <f>IF(B99&gt;0,'Saisie CLASSEMENT'!M97)</f>
        <v xml:space="preserve"> </v>
      </c>
      <c r="J99" s="246" t="str">
        <f>IF(LEN(B99)&gt;0,'Saisie CLASSEMENT'!G97,"")</f>
        <v/>
      </c>
      <c r="K99" s="247" t="str">
        <f>IF(B99&gt;0,'Saisie CLASSEMENT'!P97)</f>
        <v/>
      </c>
    </row>
    <row r="100" spans="1:11" x14ac:dyDescent="0.2">
      <c r="A100" s="235">
        <f t="shared" si="1"/>
        <v>0</v>
      </c>
      <c r="B100" s="243" t="str">
        <f>IF('Saisie CLASSEMENT'!$C98&gt;0,'Saisie CLASSEMENT'!B98,"")</f>
        <v/>
      </c>
      <c r="C100" s="243">
        <f>IF(B100&gt;0,'Saisie CLASSEMENT'!C98)</f>
        <v>0</v>
      </c>
      <c r="D100" s="244" t="str">
        <f>IF($B100&gt;0,'Saisie CLASSEMENT'!$L98)</f>
        <v xml:space="preserve"> </v>
      </c>
      <c r="E100" s="244" t="str">
        <f>IF($B100&gt;0,'Saisie CLASSEMENT'!$K98)</f>
        <v xml:space="preserve"> </v>
      </c>
      <c r="F100" s="245" t="str">
        <f>IF($B100&gt;0,'Saisie CLASSEMENT'!$H98)</f>
        <v xml:space="preserve"> </v>
      </c>
      <c r="G100" s="245" t="str">
        <f>IF($B100&gt;0,'Saisie CLASSEMENT'!$I98)</f>
        <v xml:space="preserve"> </v>
      </c>
      <c r="H100" s="245" t="str">
        <f>IF(B100&gt;0,'Saisie CLASSEMENT'!J98)</f>
        <v xml:space="preserve"> </v>
      </c>
      <c r="I100" s="245" t="str">
        <f>IF(B100&gt;0,'Saisie CLASSEMENT'!M98)</f>
        <v xml:space="preserve"> </v>
      </c>
      <c r="J100" s="246" t="str">
        <f>IF(LEN(B100)&gt;0,'Saisie CLASSEMENT'!G98,"")</f>
        <v/>
      </c>
      <c r="K100" s="247" t="str">
        <f>IF(B100&gt;0,'Saisie CLASSEMENT'!P98)</f>
        <v/>
      </c>
    </row>
    <row r="101" spans="1:11" x14ac:dyDescent="0.2">
      <c r="A101" s="235">
        <f t="shared" si="1"/>
        <v>0</v>
      </c>
      <c r="B101" s="243" t="str">
        <f>IF('Saisie CLASSEMENT'!$C99&gt;0,'Saisie CLASSEMENT'!B99,"")</f>
        <v/>
      </c>
      <c r="C101" s="243">
        <f>IF(B101&gt;0,'Saisie CLASSEMENT'!C99)</f>
        <v>0</v>
      </c>
      <c r="D101" s="244" t="str">
        <f>IF($B101&gt;0,'Saisie CLASSEMENT'!$L99)</f>
        <v xml:space="preserve"> </v>
      </c>
      <c r="E101" s="244" t="str">
        <f>IF($B101&gt;0,'Saisie CLASSEMENT'!$K99)</f>
        <v xml:space="preserve"> </v>
      </c>
      <c r="F101" s="245" t="str">
        <f>IF($B101&gt;0,'Saisie CLASSEMENT'!$H99)</f>
        <v xml:space="preserve"> </v>
      </c>
      <c r="G101" s="245" t="str">
        <f>IF($B101&gt;0,'Saisie CLASSEMENT'!$I99)</f>
        <v xml:space="preserve"> </v>
      </c>
      <c r="H101" s="245" t="str">
        <f>IF(B101&gt;0,'Saisie CLASSEMENT'!J99)</f>
        <v xml:space="preserve"> </v>
      </c>
      <c r="I101" s="245" t="str">
        <f>IF(B101&gt;0,'Saisie CLASSEMENT'!M99)</f>
        <v xml:space="preserve"> </v>
      </c>
      <c r="J101" s="246" t="str">
        <f>IF(LEN(B101)&gt;0,'Saisie CLASSEMENT'!G99,"")</f>
        <v/>
      </c>
      <c r="K101" s="247" t="str">
        <f>IF(B101&gt;0,'Saisie CLASSEMENT'!P99)</f>
        <v/>
      </c>
    </row>
    <row r="102" spans="1:11" x14ac:dyDescent="0.2">
      <c r="A102" s="235">
        <f t="shared" si="1"/>
        <v>0</v>
      </c>
      <c r="B102" s="243" t="str">
        <f>IF('Saisie CLASSEMENT'!$C100&gt;0,'Saisie CLASSEMENT'!B100,"")</f>
        <v/>
      </c>
      <c r="C102" s="243">
        <f>IF(B102&gt;0,'Saisie CLASSEMENT'!C100)</f>
        <v>0</v>
      </c>
      <c r="D102" s="244" t="str">
        <f>IF($B102&gt;0,'Saisie CLASSEMENT'!$L100)</f>
        <v xml:space="preserve"> </v>
      </c>
      <c r="E102" s="244" t="str">
        <f>IF($B102&gt;0,'Saisie CLASSEMENT'!$K100)</f>
        <v xml:space="preserve"> </v>
      </c>
      <c r="F102" s="245" t="str">
        <f>IF($B102&gt;0,'Saisie CLASSEMENT'!$H100)</f>
        <v xml:space="preserve"> </v>
      </c>
      <c r="G102" s="245" t="str">
        <f>IF($B102&gt;0,'Saisie CLASSEMENT'!$I100)</f>
        <v xml:space="preserve"> </v>
      </c>
      <c r="H102" s="245" t="str">
        <f>IF(B102&gt;0,'Saisie CLASSEMENT'!J100)</f>
        <v xml:space="preserve"> </v>
      </c>
      <c r="I102" s="245" t="str">
        <f>IF(B102&gt;0,'Saisie CLASSEMENT'!M100)</f>
        <v xml:space="preserve"> </v>
      </c>
      <c r="J102" s="246" t="str">
        <f>IF(LEN(B102)&gt;0,'Saisie CLASSEMENT'!G100,"")</f>
        <v/>
      </c>
      <c r="K102" s="247" t="str">
        <f>IF(B102&gt;0,'Saisie CLASSEMENT'!P100)</f>
        <v/>
      </c>
    </row>
    <row r="103" spans="1:11" x14ac:dyDescent="0.2">
      <c r="A103" s="235">
        <f t="shared" si="1"/>
        <v>0</v>
      </c>
      <c r="B103" s="243" t="str">
        <f>IF('Saisie CLASSEMENT'!$C101&gt;0,'Saisie CLASSEMENT'!B101,"")</f>
        <v/>
      </c>
      <c r="C103" s="243">
        <f>IF(B103&gt;0,'Saisie CLASSEMENT'!C101)</f>
        <v>0</v>
      </c>
      <c r="D103" s="244" t="str">
        <f>IF($B103&gt;0,'Saisie CLASSEMENT'!$L101)</f>
        <v xml:space="preserve"> </v>
      </c>
      <c r="E103" s="244" t="str">
        <f>IF($B103&gt;0,'Saisie CLASSEMENT'!$K101)</f>
        <v xml:space="preserve"> </v>
      </c>
      <c r="F103" s="245" t="str">
        <f>IF($B103&gt;0,'Saisie CLASSEMENT'!$H101)</f>
        <v xml:space="preserve"> </v>
      </c>
      <c r="G103" s="245" t="str">
        <f>IF($B103&gt;0,'Saisie CLASSEMENT'!$I101)</f>
        <v xml:space="preserve"> </v>
      </c>
      <c r="H103" s="245" t="str">
        <f>IF(B103&gt;0,'Saisie CLASSEMENT'!J101)</f>
        <v xml:space="preserve"> </v>
      </c>
      <c r="I103" s="245" t="str">
        <f>IF(B103&gt;0,'Saisie CLASSEMENT'!M101)</f>
        <v xml:space="preserve"> </v>
      </c>
      <c r="J103" s="246" t="str">
        <f>IF(LEN(B103)&gt;0,'Saisie CLASSEMENT'!G101,"")</f>
        <v/>
      </c>
      <c r="K103" s="247" t="str">
        <f>IF(B103&gt;0,'Saisie CLASSEMENT'!P101)</f>
        <v/>
      </c>
    </row>
    <row r="104" spans="1:11" x14ac:dyDescent="0.2">
      <c r="A104" s="235">
        <f t="shared" si="1"/>
        <v>0</v>
      </c>
      <c r="B104" s="243" t="str">
        <f>IF('Saisie CLASSEMENT'!$C102&gt;0,'Saisie CLASSEMENT'!B102,"")</f>
        <v/>
      </c>
      <c r="C104" s="243">
        <f>IF(B104&gt;0,'Saisie CLASSEMENT'!C102)</f>
        <v>0</v>
      </c>
      <c r="D104" s="244" t="str">
        <f>IF($B104&gt;0,'Saisie CLASSEMENT'!$L102)</f>
        <v xml:space="preserve"> </v>
      </c>
      <c r="E104" s="244" t="str">
        <f>IF($B104&gt;0,'Saisie CLASSEMENT'!$K102)</f>
        <v xml:space="preserve"> </v>
      </c>
      <c r="F104" s="245" t="str">
        <f>IF($B104&gt;0,'Saisie CLASSEMENT'!$H102)</f>
        <v xml:space="preserve"> </v>
      </c>
      <c r="G104" s="245" t="str">
        <f>IF($B104&gt;0,'Saisie CLASSEMENT'!$I102)</f>
        <v xml:space="preserve"> </v>
      </c>
      <c r="H104" s="245" t="str">
        <f>IF(B104&gt;0,'Saisie CLASSEMENT'!J102)</f>
        <v xml:space="preserve"> </v>
      </c>
      <c r="I104" s="245" t="str">
        <f>IF(B104&gt;0,'Saisie CLASSEMENT'!M102)</f>
        <v xml:space="preserve"> </v>
      </c>
      <c r="J104" s="246" t="str">
        <f>IF(LEN(B104)&gt;0,'Saisie CLASSEMENT'!G102,"")</f>
        <v/>
      </c>
      <c r="K104" s="247" t="str">
        <f>IF(B104&gt;0,'Saisie CLASSEMENT'!P102)</f>
        <v/>
      </c>
    </row>
    <row r="105" spans="1:11" x14ac:dyDescent="0.2">
      <c r="A105" s="235">
        <f t="shared" si="1"/>
        <v>0</v>
      </c>
      <c r="B105" s="243" t="str">
        <f>IF('Saisie CLASSEMENT'!$C103&gt;0,'Saisie CLASSEMENT'!B103,"")</f>
        <v/>
      </c>
      <c r="C105" s="243">
        <f>IF(B105&gt;0,'Saisie CLASSEMENT'!C103)</f>
        <v>0</v>
      </c>
      <c r="D105" s="244" t="str">
        <f>IF($B105&gt;0,'Saisie CLASSEMENT'!$L103)</f>
        <v xml:space="preserve"> </v>
      </c>
      <c r="E105" s="244" t="str">
        <f>IF($B105&gt;0,'Saisie CLASSEMENT'!$K103)</f>
        <v xml:space="preserve"> </v>
      </c>
      <c r="F105" s="245" t="str">
        <f>IF($B105&gt;0,'Saisie CLASSEMENT'!$H103)</f>
        <v xml:space="preserve"> </v>
      </c>
      <c r="G105" s="245" t="str">
        <f>IF($B105&gt;0,'Saisie CLASSEMENT'!$I103)</f>
        <v xml:space="preserve"> </v>
      </c>
      <c r="H105" s="245" t="str">
        <f>IF(B105&gt;0,'Saisie CLASSEMENT'!J103)</f>
        <v xml:space="preserve"> </v>
      </c>
      <c r="I105" s="245" t="str">
        <f>IF(B105&gt;0,'Saisie CLASSEMENT'!M103)</f>
        <v xml:space="preserve"> </v>
      </c>
      <c r="J105" s="246" t="str">
        <f>IF(LEN(B105)&gt;0,'Saisie CLASSEMENT'!G103,"")</f>
        <v/>
      </c>
      <c r="K105" s="247" t="str">
        <f>IF(B105&gt;0,'Saisie CLASSEMENT'!P103)</f>
        <v/>
      </c>
    </row>
    <row r="106" spans="1:11" x14ac:dyDescent="0.2">
      <c r="A106" s="235">
        <f t="shared" si="1"/>
        <v>0</v>
      </c>
      <c r="B106" s="243" t="str">
        <f>IF('Saisie CLASSEMENT'!$C104&gt;0,'Saisie CLASSEMENT'!B104,"")</f>
        <v/>
      </c>
      <c r="C106" s="243">
        <f>IF(B106&gt;0,'Saisie CLASSEMENT'!C104)</f>
        <v>0</v>
      </c>
      <c r="D106" s="244" t="str">
        <f>IF($B106&gt;0,'Saisie CLASSEMENT'!$L104)</f>
        <v xml:space="preserve"> </v>
      </c>
      <c r="E106" s="244" t="str">
        <f>IF($B106&gt;0,'Saisie CLASSEMENT'!$K104)</f>
        <v xml:space="preserve"> </v>
      </c>
      <c r="F106" s="245" t="str">
        <f>IF($B106&gt;0,'Saisie CLASSEMENT'!$H104)</f>
        <v xml:space="preserve"> </v>
      </c>
      <c r="G106" s="245" t="str">
        <f>IF($B106&gt;0,'Saisie CLASSEMENT'!$I104)</f>
        <v xml:space="preserve"> </v>
      </c>
      <c r="H106" s="245" t="str">
        <f>IF(B106&gt;0,'Saisie CLASSEMENT'!J104)</f>
        <v xml:space="preserve"> </v>
      </c>
      <c r="I106" s="245" t="str">
        <f>IF(B106&gt;0,'Saisie CLASSEMENT'!M104)</f>
        <v xml:space="preserve"> </v>
      </c>
      <c r="J106" s="246" t="str">
        <f>IF(LEN(B106)&gt;0,'Saisie CLASSEMENT'!G104,"")</f>
        <v/>
      </c>
      <c r="K106" s="247" t="str">
        <f>IF(B106&gt;0,'Saisie CLASSEMENT'!P104)</f>
        <v/>
      </c>
    </row>
    <row r="107" spans="1:11" x14ac:dyDescent="0.2">
      <c r="A107" s="235">
        <f t="shared" si="1"/>
        <v>0</v>
      </c>
      <c r="B107" s="243" t="str">
        <f>IF('Saisie CLASSEMENT'!$C105&gt;0,'Saisie CLASSEMENT'!B105,"")</f>
        <v/>
      </c>
      <c r="C107" s="243">
        <f>IF(B107&gt;0,'Saisie CLASSEMENT'!C105)</f>
        <v>0</v>
      </c>
      <c r="D107" s="244" t="str">
        <f>IF($B107&gt;0,'Saisie CLASSEMENT'!$L105)</f>
        <v xml:space="preserve"> </v>
      </c>
      <c r="E107" s="244" t="str">
        <f>IF($B107&gt;0,'Saisie CLASSEMENT'!$K105)</f>
        <v xml:space="preserve"> </v>
      </c>
      <c r="F107" s="245" t="str">
        <f>IF($B107&gt;0,'Saisie CLASSEMENT'!$H105)</f>
        <v xml:space="preserve"> </v>
      </c>
      <c r="G107" s="245" t="str">
        <f>IF($B107&gt;0,'Saisie CLASSEMENT'!$I105)</f>
        <v xml:space="preserve"> </v>
      </c>
      <c r="H107" s="245" t="str">
        <f>IF(B107&gt;0,'Saisie CLASSEMENT'!J105)</f>
        <v xml:space="preserve"> </v>
      </c>
      <c r="I107" s="245" t="str">
        <f>IF(B107&gt;0,'Saisie CLASSEMENT'!M105)</f>
        <v xml:space="preserve"> </v>
      </c>
      <c r="J107" s="246" t="str">
        <f>IF(LEN(B107)&gt;0,'Saisie CLASSEMENT'!G105,"")</f>
        <v/>
      </c>
      <c r="K107" s="247" t="str">
        <f>IF(B107&gt;0,'Saisie CLASSEMENT'!P105)</f>
        <v/>
      </c>
    </row>
    <row r="108" spans="1:11" x14ac:dyDescent="0.2">
      <c r="A108" s="235">
        <f t="shared" si="1"/>
        <v>0</v>
      </c>
      <c r="B108" s="243" t="str">
        <f>IF('Saisie CLASSEMENT'!$C106&gt;0,'Saisie CLASSEMENT'!B106,"")</f>
        <v/>
      </c>
      <c r="C108" s="243">
        <f>IF(B108&gt;0,'Saisie CLASSEMENT'!C106)</f>
        <v>0</v>
      </c>
      <c r="D108" s="244" t="str">
        <f>IF($B108&gt;0,'Saisie CLASSEMENT'!$L106)</f>
        <v xml:space="preserve"> </v>
      </c>
      <c r="E108" s="244" t="str">
        <f>IF($B108&gt;0,'Saisie CLASSEMENT'!$K106)</f>
        <v xml:space="preserve"> </v>
      </c>
      <c r="F108" s="245" t="str">
        <f>IF($B108&gt;0,'Saisie CLASSEMENT'!$H106)</f>
        <v xml:space="preserve"> </v>
      </c>
      <c r="G108" s="245" t="str">
        <f>IF($B108&gt;0,'Saisie CLASSEMENT'!$I106)</f>
        <v xml:space="preserve"> </v>
      </c>
      <c r="H108" s="245" t="str">
        <f>IF(B108&gt;0,'Saisie CLASSEMENT'!J106)</f>
        <v xml:space="preserve"> </v>
      </c>
      <c r="I108" s="245" t="str">
        <f>IF(B108&gt;0,'Saisie CLASSEMENT'!M106)</f>
        <v xml:space="preserve"> </v>
      </c>
      <c r="J108" s="246" t="str">
        <f>IF(LEN(B108)&gt;0,'Saisie CLASSEMENT'!G106,"")</f>
        <v/>
      </c>
      <c r="K108" s="247" t="str">
        <f>IF(B108&gt;0,'Saisie CLASSEMENT'!P106)</f>
        <v/>
      </c>
    </row>
    <row r="109" spans="1:11" x14ac:dyDescent="0.2">
      <c r="A109" s="235">
        <f t="shared" si="1"/>
        <v>0</v>
      </c>
      <c r="B109" s="243" t="str">
        <f>IF('Saisie CLASSEMENT'!$C107&gt;0,'Saisie CLASSEMENT'!B107,"")</f>
        <v/>
      </c>
      <c r="C109" s="243">
        <f>IF(B109&gt;0,'Saisie CLASSEMENT'!C107)</f>
        <v>0</v>
      </c>
      <c r="D109" s="244" t="str">
        <f>IF($B109&gt;0,'Saisie CLASSEMENT'!$L107)</f>
        <v xml:space="preserve"> </v>
      </c>
      <c r="E109" s="244" t="str">
        <f>IF($B109&gt;0,'Saisie CLASSEMENT'!$K107)</f>
        <v xml:space="preserve"> </v>
      </c>
      <c r="F109" s="245" t="str">
        <f>IF($B109&gt;0,'Saisie CLASSEMENT'!$H107)</f>
        <v xml:space="preserve"> </v>
      </c>
      <c r="G109" s="245" t="str">
        <f>IF($B109&gt;0,'Saisie CLASSEMENT'!$I107)</f>
        <v xml:space="preserve"> </v>
      </c>
      <c r="H109" s="245" t="str">
        <f>IF(B109&gt;0,'Saisie CLASSEMENT'!J107)</f>
        <v xml:space="preserve"> </v>
      </c>
      <c r="I109" s="245" t="str">
        <f>IF(B109&gt;0,'Saisie CLASSEMENT'!M107)</f>
        <v xml:space="preserve"> </v>
      </c>
      <c r="J109" s="246" t="str">
        <f>IF(LEN(B109)&gt;0,'Saisie CLASSEMENT'!G107,"")</f>
        <v/>
      </c>
      <c r="K109" s="247" t="str">
        <f>IF(B109&gt;0,'Saisie CLASSEMENT'!P107)</f>
        <v/>
      </c>
    </row>
    <row r="110" spans="1:11" x14ac:dyDescent="0.2">
      <c r="A110" s="235">
        <f t="shared" si="1"/>
        <v>0</v>
      </c>
      <c r="B110" s="243" t="str">
        <f>IF('Saisie CLASSEMENT'!$C108&gt;0,'Saisie CLASSEMENT'!B108,"")</f>
        <v/>
      </c>
      <c r="C110" s="243">
        <f>IF(B110&gt;0,'Saisie CLASSEMENT'!C108)</f>
        <v>0</v>
      </c>
      <c r="D110" s="244" t="str">
        <f>IF($B110&gt;0,'Saisie CLASSEMENT'!$L108)</f>
        <v xml:space="preserve"> </v>
      </c>
      <c r="E110" s="244" t="str">
        <f>IF($B110&gt;0,'Saisie CLASSEMENT'!$K108)</f>
        <v xml:space="preserve"> </v>
      </c>
      <c r="F110" s="245" t="str">
        <f>IF($B110&gt;0,'Saisie CLASSEMENT'!$H108)</f>
        <v xml:space="preserve"> </v>
      </c>
      <c r="G110" s="245" t="str">
        <f>IF($B110&gt;0,'Saisie CLASSEMENT'!$I108)</f>
        <v xml:space="preserve"> </v>
      </c>
      <c r="H110" s="245" t="str">
        <f>IF(B110&gt;0,'Saisie CLASSEMENT'!J108)</f>
        <v xml:space="preserve"> </v>
      </c>
      <c r="I110" s="245" t="str">
        <f>IF(B110&gt;0,'Saisie CLASSEMENT'!M108)</f>
        <v xml:space="preserve"> </v>
      </c>
      <c r="J110" s="246" t="str">
        <f>IF(LEN(B110)&gt;0,'Saisie CLASSEMENT'!G108,"")</f>
        <v/>
      </c>
      <c r="K110" s="247" t="str">
        <f>IF(B110&gt;0,'Saisie CLASSEMENT'!P108)</f>
        <v/>
      </c>
    </row>
    <row r="111" spans="1:11" x14ac:dyDescent="0.2">
      <c r="A111" s="235">
        <f t="shared" si="1"/>
        <v>0</v>
      </c>
      <c r="B111" s="243" t="str">
        <f>IF('Saisie CLASSEMENT'!$C109&gt;0,'Saisie CLASSEMENT'!B109,"")</f>
        <v/>
      </c>
      <c r="C111" s="243">
        <f>IF(B111&gt;0,'Saisie CLASSEMENT'!C109)</f>
        <v>0</v>
      </c>
      <c r="D111" s="244" t="str">
        <f>IF($B111&gt;0,'Saisie CLASSEMENT'!$L109)</f>
        <v xml:space="preserve"> </v>
      </c>
      <c r="E111" s="244" t="str">
        <f>IF($B111&gt;0,'Saisie CLASSEMENT'!$K109)</f>
        <v xml:space="preserve"> </v>
      </c>
      <c r="F111" s="245" t="str">
        <f>IF($B111&gt;0,'Saisie CLASSEMENT'!$H109)</f>
        <v xml:space="preserve"> </v>
      </c>
      <c r="G111" s="245" t="str">
        <f>IF($B111&gt;0,'Saisie CLASSEMENT'!$I109)</f>
        <v xml:space="preserve"> </v>
      </c>
      <c r="H111" s="245" t="str">
        <f>IF(B111&gt;0,'Saisie CLASSEMENT'!J109)</f>
        <v xml:space="preserve"> </v>
      </c>
      <c r="I111" s="245" t="str">
        <f>IF(B111&gt;0,'Saisie CLASSEMENT'!M109)</f>
        <v xml:space="preserve"> </v>
      </c>
      <c r="J111" s="246" t="str">
        <f>IF(LEN(B111)&gt;0,'Saisie CLASSEMENT'!G109,"")</f>
        <v/>
      </c>
      <c r="K111" s="247" t="str">
        <f>IF(B111&gt;0,'Saisie CLASSEMENT'!P109)</f>
        <v/>
      </c>
    </row>
    <row r="112" spans="1:11" x14ac:dyDescent="0.2">
      <c r="A112" s="235">
        <f t="shared" si="1"/>
        <v>0</v>
      </c>
      <c r="B112" s="243" t="str">
        <f>IF('Saisie CLASSEMENT'!$C110&gt;0,'Saisie CLASSEMENT'!B110,"")</f>
        <v/>
      </c>
      <c r="C112" s="243">
        <f>IF(B112&gt;0,'Saisie CLASSEMENT'!C110)</f>
        <v>0</v>
      </c>
      <c r="D112" s="244" t="str">
        <f>IF($B112&gt;0,'Saisie CLASSEMENT'!$L110)</f>
        <v xml:space="preserve"> </v>
      </c>
      <c r="E112" s="244" t="str">
        <f>IF($B112&gt;0,'Saisie CLASSEMENT'!$K110)</f>
        <v xml:space="preserve"> </v>
      </c>
      <c r="F112" s="245" t="str">
        <f>IF($B112&gt;0,'Saisie CLASSEMENT'!$H110)</f>
        <v xml:space="preserve"> </v>
      </c>
      <c r="G112" s="245" t="str">
        <f>IF($B112&gt;0,'Saisie CLASSEMENT'!$I110)</f>
        <v xml:space="preserve"> </v>
      </c>
      <c r="H112" s="245" t="str">
        <f>IF(B112&gt;0,'Saisie CLASSEMENT'!J110)</f>
        <v xml:space="preserve"> </v>
      </c>
      <c r="I112" s="245" t="str">
        <f>IF(B112&gt;0,'Saisie CLASSEMENT'!M110)</f>
        <v xml:space="preserve"> </v>
      </c>
      <c r="J112" s="246" t="str">
        <f>IF(LEN(B112)&gt;0,'Saisie CLASSEMENT'!G110,"")</f>
        <v/>
      </c>
      <c r="K112" s="247" t="str">
        <f>IF(B112&gt;0,'Saisie CLASSEMENT'!P110)</f>
        <v/>
      </c>
    </row>
    <row r="113" spans="1:11" x14ac:dyDescent="0.2">
      <c r="A113" s="235">
        <f t="shared" si="1"/>
        <v>0</v>
      </c>
      <c r="B113" s="243" t="str">
        <f>IF('Saisie CLASSEMENT'!$C111&gt;0,'Saisie CLASSEMENT'!B111,"")</f>
        <v/>
      </c>
      <c r="C113" s="243">
        <f>IF(B113&gt;0,'Saisie CLASSEMENT'!C111)</f>
        <v>0</v>
      </c>
      <c r="D113" s="244" t="str">
        <f>IF($B113&gt;0,'Saisie CLASSEMENT'!$L111)</f>
        <v xml:space="preserve"> </v>
      </c>
      <c r="E113" s="244" t="str">
        <f>IF($B113&gt;0,'Saisie CLASSEMENT'!$K111)</f>
        <v xml:space="preserve"> </v>
      </c>
      <c r="F113" s="245" t="str">
        <f>IF($B113&gt;0,'Saisie CLASSEMENT'!$H111)</f>
        <v xml:space="preserve"> </v>
      </c>
      <c r="G113" s="245" t="str">
        <f>IF($B113&gt;0,'Saisie CLASSEMENT'!$I111)</f>
        <v xml:space="preserve"> </v>
      </c>
      <c r="H113" s="245" t="str">
        <f>IF(B113&gt;0,'Saisie CLASSEMENT'!J111)</f>
        <v xml:space="preserve"> </v>
      </c>
      <c r="I113" s="245" t="str">
        <f>IF(B113&gt;0,'Saisie CLASSEMENT'!M111)</f>
        <v xml:space="preserve"> </v>
      </c>
      <c r="J113" s="246" t="str">
        <f>IF(LEN(B113)&gt;0,'Saisie CLASSEMENT'!G111,"")</f>
        <v/>
      </c>
      <c r="K113" s="247" t="str">
        <f>IF(B113&gt;0,'Saisie CLASSEMENT'!P111)</f>
        <v/>
      </c>
    </row>
    <row r="114" spans="1:11" x14ac:dyDescent="0.2">
      <c r="A114" s="235">
        <f t="shared" si="1"/>
        <v>0</v>
      </c>
      <c r="B114" s="243" t="str">
        <f>IF('Saisie CLASSEMENT'!$C112&gt;0,'Saisie CLASSEMENT'!B112,"")</f>
        <v/>
      </c>
      <c r="C114" s="243">
        <f>IF(B114&gt;0,'Saisie CLASSEMENT'!C112)</f>
        <v>0</v>
      </c>
      <c r="D114" s="244" t="str">
        <f>IF($B114&gt;0,'Saisie CLASSEMENT'!$L112)</f>
        <v xml:space="preserve"> </v>
      </c>
      <c r="E114" s="244" t="str">
        <f>IF($B114&gt;0,'Saisie CLASSEMENT'!$K112)</f>
        <v xml:space="preserve"> </v>
      </c>
      <c r="F114" s="245" t="str">
        <f>IF($B114&gt;0,'Saisie CLASSEMENT'!$H112)</f>
        <v xml:space="preserve"> </v>
      </c>
      <c r="G114" s="245" t="str">
        <f>IF($B114&gt;0,'Saisie CLASSEMENT'!$I112)</f>
        <v xml:space="preserve"> </v>
      </c>
      <c r="H114" s="245" t="str">
        <f>IF(B114&gt;0,'Saisie CLASSEMENT'!J112)</f>
        <v xml:space="preserve"> </v>
      </c>
      <c r="I114" s="245" t="str">
        <f>IF(B114&gt;0,'Saisie CLASSEMENT'!M112)</f>
        <v xml:space="preserve"> </v>
      </c>
      <c r="J114" s="246" t="str">
        <f>IF(LEN(B114)&gt;0,'Saisie CLASSEMENT'!G112,"")</f>
        <v/>
      </c>
      <c r="K114" s="247" t="str">
        <f>IF(B114&gt;0,'Saisie CLASSEMENT'!P112)</f>
        <v/>
      </c>
    </row>
    <row r="115" spans="1:11" x14ac:dyDescent="0.2">
      <c r="A115" s="235">
        <f t="shared" si="1"/>
        <v>0</v>
      </c>
      <c r="B115" s="243" t="str">
        <f>IF('Saisie CLASSEMENT'!$C113&gt;0,'Saisie CLASSEMENT'!B113,"")</f>
        <v/>
      </c>
      <c r="C115" s="243">
        <f>IF(B115&gt;0,'Saisie CLASSEMENT'!C113)</f>
        <v>0</v>
      </c>
      <c r="D115" s="244" t="str">
        <f>IF($B115&gt;0,'Saisie CLASSEMENT'!$L113)</f>
        <v xml:space="preserve"> </v>
      </c>
      <c r="E115" s="244" t="str">
        <f>IF($B115&gt;0,'Saisie CLASSEMENT'!$K113)</f>
        <v xml:space="preserve"> </v>
      </c>
      <c r="F115" s="245" t="str">
        <f>IF($B115&gt;0,'Saisie CLASSEMENT'!$H113)</f>
        <v xml:space="preserve"> </v>
      </c>
      <c r="G115" s="245" t="str">
        <f>IF($B115&gt;0,'Saisie CLASSEMENT'!$I113)</f>
        <v xml:space="preserve"> </v>
      </c>
      <c r="H115" s="245" t="str">
        <f>IF(B115&gt;0,'Saisie CLASSEMENT'!J113)</f>
        <v xml:space="preserve"> </v>
      </c>
      <c r="I115" s="245" t="str">
        <f>IF(B115&gt;0,'Saisie CLASSEMENT'!M113)</f>
        <v xml:space="preserve"> </v>
      </c>
      <c r="J115" s="246" t="str">
        <f>IF(LEN(B115)&gt;0,'Saisie CLASSEMENT'!G113,"")</f>
        <v/>
      </c>
      <c r="K115" s="247" t="str">
        <f>IF(B115&gt;0,'Saisie CLASSEMENT'!P113)</f>
        <v/>
      </c>
    </row>
    <row r="116" spans="1:11" x14ac:dyDescent="0.2">
      <c r="A116" s="235">
        <f t="shared" si="1"/>
        <v>0</v>
      </c>
      <c r="B116" s="243" t="str">
        <f>IF('Saisie CLASSEMENT'!$C114&gt;0,'Saisie CLASSEMENT'!B114,"")</f>
        <v/>
      </c>
      <c r="C116" s="243">
        <f>IF(B116&gt;0,'Saisie CLASSEMENT'!C114)</f>
        <v>0</v>
      </c>
      <c r="D116" s="244" t="str">
        <f>IF($B116&gt;0,'Saisie CLASSEMENT'!$L114)</f>
        <v xml:space="preserve"> </v>
      </c>
      <c r="E116" s="244" t="str">
        <f>IF($B116&gt;0,'Saisie CLASSEMENT'!$K114)</f>
        <v xml:space="preserve"> </v>
      </c>
      <c r="F116" s="245" t="str">
        <f>IF($B116&gt;0,'Saisie CLASSEMENT'!$H114)</f>
        <v xml:space="preserve"> </v>
      </c>
      <c r="G116" s="245" t="str">
        <f>IF($B116&gt;0,'Saisie CLASSEMENT'!$I114)</f>
        <v xml:space="preserve"> </v>
      </c>
      <c r="H116" s="245" t="str">
        <f>IF(B116&gt;0,'Saisie CLASSEMENT'!J114)</f>
        <v xml:space="preserve"> </v>
      </c>
      <c r="I116" s="245" t="str">
        <f>IF(B116&gt;0,'Saisie CLASSEMENT'!M114)</f>
        <v xml:space="preserve"> </v>
      </c>
      <c r="J116" s="246" t="str">
        <f>IF(LEN(B116)&gt;0,'Saisie CLASSEMENT'!G114,"")</f>
        <v/>
      </c>
      <c r="K116" s="247" t="str">
        <f>IF(B116&gt;0,'Saisie CLASSEMENT'!P114)</f>
        <v/>
      </c>
    </row>
    <row r="117" spans="1:11" x14ac:dyDescent="0.2">
      <c r="A117" s="235">
        <f t="shared" si="1"/>
        <v>0</v>
      </c>
      <c r="B117" s="243" t="str">
        <f>IF('Saisie CLASSEMENT'!$C115&gt;0,'Saisie CLASSEMENT'!B115,"")</f>
        <v/>
      </c>
      <c r="C117" s="243">
        <f>IF(B117&gt;0,'Saisie CLASSEMENT'!C115)</f>
        <v>0</v>
      </c>
      <c r="D117" s="244" t="str">
        <f>IF($B117&gt;0,'Saisie CLASSEMENT'!$L115)</f>
        <v xml:space="preserve"> </v>
      </c>
      <c r="E117" s="244" t="str">
        <f>IF($B117&gt;0,'Saisie CLASSEMENT'!$K115)</f>
        <v xml:space="preserve"> </v>
      </c>
      <c r="F117" s="245" t="str">
        <f>IF($B117&gt;0,'Saisie CLASSEMENT'!$H115)</f>
        <v xml:space="preserve"> </v>
      </c>
      <c r="G117" s="245" t="str">
        <f>IF($B117&gt;0,'Saisie CLASSEMENT'!$I115)</f>
        <v xml:space="preserve"> </v>
      </c>
      <c r="H117" s="245" t="str">
        <f>IF(B117&gt;0,'Saisie CLASSEMENT'!J115)</f>
        <v xml:space="preserve"> </v>
      </c>
      <c r="I117" s="245" t="str">
        <f>IF(B117&gt;0,'Saisie CLASSEMENT'!M115)</f>
        <v xml:space="preserve"> </v>
      </c>
      <c r="J117" s="246" t="str">
        <f>IF(LEN(B117)&gt;0,'Saisie CLASSEMENT'!G115,"")</f>
        <v/>
      </c>
      <c r="K117" s="247" t="str">
        <f>IF(B117&gt;0,'Saisie CLASSEMENT'!P115)</f>
        <v/>
      </c>
    </row>
    <row r="118" spans="1:11" x14ac:dyDescent="0.2">
      <c r="A118" s="235">
        <f t="shared" si="1"/>
        <v>0</v>
      </c>
      <c r="B118" s="243" t="str">
        <f>IF('Saisie CLASSEMENT'!$C116&gt;0,'Saisie CLASSEMENT'!B116,"")</f>
        <v/>
      </c>
      <c r="C118" s="243">
        <f>IF(B118&gt;0,'Saisie CLASSEMENT'!C116)</f>
        <v>0</v>
      </c>
      <c r="D118" s="244" t="str">
        <f>IF($B118&gt;0,'Saisie CLASSEMENT'!$L116)</f>
        <v xml:space="preserve"> </v>
      </c>
      <c r="E118" s="244" t="str">
        <f>IF($B118&gt;0,'Saisie CLASSEMENT'!$K116)</f>
        <v xml:space="preserve"> </v>
      </c>
      <c r="F118" s="245" t="str">
        <f>IF($B118&gt;0,'Saisie CLASSEMENT'!$H116)</f>
        <v xml:space="preserve"> </v>
      </c>
      <c r="G118" s="245" t="str">
        <f>IF($B118&gt;0,'Saisie CLASSEMENT'!$I116)</f>
        <v xml:space="preserve"> </v>
      </c>
      <c r="H118" s="245" t="str">
        <f>IF(B118&gt;0,'Saisie CLASSEMENT'!J116)</f>
        <v xml:space="preserve"> </v>
      </c>
      <c r="I118" s="245" t="str">
        <f>IF(B118&gt;0,'Saisie CLASSEMENT'!M116)</f>
        <v xml:space="preserve"> </v>
      </c>
      <c r="J118" s="246" t="str">
        <f>IF(LEN(B118)&gt;0,'Saisie CLASSEMENT'!G116,"")</f>
        <v/>
      </c>
      <c r="K118" s="247" t="str">
        <f>IF(B118&gt;0,'Saisie CLASSEMENT'!P116)</f>
        <v/>
      </c>
    </row>
    <row r="119" spans="1:11" x14ac:dyDescent="0.2">
      <c r="A119" s="235">
        <f t="shared" si="1"/>
        <v>0</v>
      </c>
      <c r="B119" s="243" t="str">
        <f>IF('Saisie CLASSEMENT'!$C117&gt;0,'Saisie CLASSEMENT'!B117,"")</f>
        <v/>
      </c>
      <c r="C119" s="243">
        <f>IF(B119&gt;0,'Saisie CLASSEMENT'!C117)</f>
        <v>0</v>
      </c>
      <c r="D119" s="244" t="str">
        <f>IF($B119&gt;0,'Saisie CLASSEMENT'!$L117)</f>
        <v xml:space="preserve"> </v>
      </c>
      <c r="E119" s="244" t="str">
        <f>IF($B119&gt;0,'Saisie CLASSEMENT'!$K117)</f>
        <v xml:space="preserve"> </v>
      </c>
      <c r="F119" s="245" t="str">
        <f>IF($B119&gt;0,'Saisie CLASSEMENT'!$H117)</f>
        <v xml:space="preserve"> </v>
      </c>
      <c r="G119" s="245" t="str">
        <f>IF($B119&gt;0,'Saisie CLASSEMENT'!$I117)</f>
        <v xml:space="preserve"> </v>
      </c>
      <c r="H119" s="245" t="str">
        <f>IF(B119&gt;0,'Saisie CLASSEMENT'!J117)</f>
        <v xml:space="preserve"> </v>
      </c>
      <c r="I119" s="245" t="str">
        <f>IF(B119&gt;0,'Saisie CLASSEMENT'!M117)</f>
        <v xml:space="preserve"> </v>
      </c>
      <c r="J119" s="246" t="str">
        <f>IF(LEN(B119)&gt;0,'Saisie CLASSEMENT'!G117,"")</f>
        <v/>
      </c>
      <c r="K119" s="247" t="str">
        <f>IF(B119&gt;0,'Saisie CLASSEMENT'!P117)</f>
        <v/>
      </c>
    </row>
    <row r="120" spans="1:11" x14ac:dyDescent="0.2">
      <c r="A120" s="235">
        <f t="shared" si="1"/>
        <v>0</v>
      </c>
      <c r="B120" s="243" t="str">
        <f>IF('Saisie CLASSEMENT'!$C118&gt;0,'Saisie CLASSEMENT'!B118,"")</f>
        <v/>
      </c>
      <c r="C120" s="243">
        <f>IF(B120&gt;0,'Saisie CLASSEMENT'!C118)</f>
        <v>0</v>
      </c>
      <c r="D120" s="244" t="str">
        <f>IF($B120&gt;0,'Saisie CLASSEMENT'!$L118)</f>
        <v xml:space="preserve"> </v>
      </c>
      <c r="E120" s="244" t="str">
        <f>IF($B120&gt;0,'Saisie CLASSEMENT'!$K118)</f>
        <v xml:space="preserve"> </v>
      </c>
      <c r="F120" s="245" t="str">
        <f>IF($B120&gt;0,'Saisie CLASSEMENT'!$H118)</f>
        <v xml:space="preserve"> </v>
      </c>
      <c r="G120" s="245" t="str">
        <f>IF($B120&gt;0,'Saisie CLASSEMENT'!$I118)</f>
        <v xml:space="preserve"> </v>
      </c>
      <c r="H120" s="245" t="str">
        <f>IF(B120&gt;0,'Saisie CLASSEMENT'!J118)</f>
        <v xml:space="preserve"> </v>
      </c>
      <c r="I120" s="245" t="str">
        <f>IF(B120&gt;0,'Saisie CLASSEMENT'!M118)</f>
        <v xml:space="preserve"> </v>
      </c>
      <c r="J120" s="246" t="str">
        <f>IF(LEN(B120)&gt;0,'Saisie CLASSEMENT'!G118,"")</f>
        <v/>
      </c>
      <c r="K120" s="247" t="str">
        <f>IF(B120&gt;0,'Saisie CLASSEMENT'!P118)</f>
        <v/>
      </c>
    </row>
    <row r="121" spans="1:11" x14ac:dyDescent="0.2">
      <c r="A121" s="235">
        <f t="shared" si="1"/>
        <v>0</v>
      </c>
      <c r="B121" s="243" t="str">
        <f>IF('Saisie CLASSEMENT'!$C119&gt;0,'Saisie CLASSEMENT'!B119,"")</f>
        <v/>
      </c>
      <c r="C121" s="243">
        <f>IF(B121&gt;0,'Saisie CLASSEMENT'!C119)</f>
        <v>0</v>
      </c>
      <c r="D121" s="244" t="str">
        <f>IF($B121&gt;0,'Saisie CLASSEMENT'!$L119)</f>
        <v xml:space="preserve"> </v>
      </c>
      <c r="E121" s="244" t="str">
        <f>IF($B121&gt;0,'Saisie CLASSEMENT'!$K119)</f>
        <v xml:space="preserve"> </v>
      </c>
      <c r="F121" s="245" t="str">
        <f>IF($B121&gt;0,'Saisie CLASSEMENT'!$H119)</f>
        <v xml:space="preserve"> </v>
      </c>
      <c r="G121" s="245" t="str">
        <f>IF($B121&gt;0,'Saisie CLASSEMENT'!$I119)</f>
        <v xml:space="preserve"> </v>
      </c>
      <c r="H121" s="245" t="str">
        <f>IF(B121&gt;0,'Saisie CLASSEMENT'!J119)</f>
        <v xml:space="preserve"> </v>
      </c>
      <c r="I121" s="245" t="str">
        <f>IF(B121&gt;0,'Saisie CLASSEMENT'!M119)</f>
        <v xml:space="preserve"> </v>
      </c>
      <c r="J121" s="246" t="str">
        <f>IF(LEN(B121)&gt;0,'Saisie CLASSEMENT'!G119,"")</f>
        <v/>
      </c>
      <c r="K121" s="247" t="str">
        <f>IF(B121&gt;0,'Saisie CLASSEMENT'!P119)</f>
        <v/>
      </c>
    </row>
    <row r="122" spans="1:11" x14ac:dyDescent="0.2">
      <c r="A122" s="235">
        <f t="shared" si="1"/>
        <v>0</v>
      </c>
      <c r="B122" s="243" t="str">
        <f>IF('Saisie CLASSEMENT'!$C120&gt;0,'Saisie CLASSEMENT'!B120,"")</f>
        <v/>
      </c>
      <c r="C122" s="243">
        <f>IF(B122&gt;0,'Saisie CLASSEMENT'!C120)</f>
        <v>0</v>
      </c>
      <c r="D122" s="244" t="str">
        <f>IF($B122&gt;0,'Saisie CLASSEMENT'!$L120)</f>
        <v xml:space="preserve"> </v>
      </c>
      <c r="E122" s="244" t="str">
        <f>IF($B122&gt;0,'Saisie CLASSEMENT'!$K120)</f>
        <v xml:space="preserve"> </v>
      </c>
      <c r="F122" s="245" t="str">
        <f>IF($B122&gt;0,'Saisie CLASSEMENT'!$H120)</f>
        <v xml:space="preserve"> </v>
      </c>
      <c r="G122" s="245" t="str">
        <f>IF($B122&gt;0,'Saisie CLASSEMENT'!$I120)</f>
        <v xml:space="preserve"> </v>
      </c>
      <c r="H122" s="245" t="str">
        <f>IF(B122&gt;0,'Saisie CLASSEMENT'!J120)</f>
        <v xml:space="preserve"> </v>
      </c>
      <c r="I122" s="245" t="str">
        <f>IF(B122&gt;0,'Saisie CLASSEMENT'!M120)</f>
        <v xml:space="preserve"> </v>
      </c>
      <c r="J122" s="246" t="str">
        <f>IF(LEN(B122)&gt;0,'Saisie CLASSEMENT'!G120,"")</f>
        <v/>
      </c>
      <c r="K122" s="247" t="str">
        <f>IF(B122&gt;0,'Saisie CLASSEMENT'!P120)</f>
        <v/>
      </c>
    </row>
    <row r="123" spans="1:11" x14ac:dyDescent="0.2">
      <c r="A123" s="235">
        <f t="shared" si="1"/>
        <v>0</v>
      </c>
      <c r="B123" s="243" t="str">
        <f>IF('Saisie CLASSEMENT'!$C121&gt;0,'Saisie CLASSEMENT'!B121,"")</f>
        <v/>
      </c>
      <c r="C123" s="243">
        <f>IF(B123&gt;0,'Saisie CLASSEMENT'!C121)</f>
        <v>0</v>
      </c>
      <c r="D123" s="244" t="str">
        <f>IF($B123&gt;0,'Saisie CLASSEMENT'!$L121)</f>
        <v xml:space="preserve"> </v>
      </c>
      <c r="E123" s="244" t="str">
        <f>IF($B123&gt;0,'Saisie CLASSEMENT'!$K121)</f>
        <v xml:space="preserve"> </v>
      </c>
      <c r="F123" s="245" t="str">
        <f>IF($B123&gt;0,'Saisie CLASSEMENT'!$H121)</f>
        <v xml:space="preserve"> </v>
      </c>
      <c r="G123" s="245" t="str">
        <f>IF($B123&gt;0,'Saisie CLASSEMENT'!$I121)</f>
        <v xml:space="preserve"> </v>
      </c>
      <c r="H123" s="245" t="str">
        <f>IF(B123&gt;0,'Saisie CLASSEMENT'!J121)</f>
        <v xml:space="preserve"> </v>
      </c>
      <c r="I123" s="245" t="str">
        <f>IF(B123&gt;0,'Saisie CLASSEMENT'!M121)</f>
        <v xml:space="preserve"> </v>
      </c>
      <c r="J123" s="246" t="str">
        <f>IF(LEN(B123)&gt;0,'Saisie CLASSEMENT'!G121,"")</f>
        <v/>
      </c>
      <c r="K123" s="247" t="str">
        <f>IF(B123&gt;0,'Saisie CLASSEMENT'!P121)</f>
        <v/>
      </c>
    </row>
    <row r="124" spans="1:11" x14ac:dyDescent="0.2">
      <c r="A124" s="235">
        <f t="shared" si="1"/>
        <v>0</v>
      </c>
      <c r="B124" s="243" t="str">
        <f>IF('Saisie CLASSEMENT'!$C122&gt;0,'Saisie CLASSEMENT'!B122,"")</f>
        <v/>
      </c>
      <c r="C124" s="243">
        <f>IF(B124&gt;0,'Saisie CLASSEMENT'!C122)</f>
        <v>0</v>
      </c>
      <c r="D124" s="244" t="str">
        <f>IF($B124&gt;0,'Saisie CLASSEMENT'!$L122)</f>
        <v xml:space="preserve"> </v>
      </c>
      <c r="E124" s="244" t="str">
        <f>IF($B124&gt;0,'Saisie CLASSEMENT'!$K122)</f>
        <v xml:space="preserve"> </v>
      </c>
      <c r="F124" s="245" t="str">
        <f>IF($B124&gt;0,'Saisie CLASSEMENT'!$H122)</f>
        <v xml:space="preserve"> </v>
      </c>
      <c r="G124" s="245" t="str">
        <f>IF($B124&gt;0,'Saisie CLASSEMENT'!$I122)</f>
        <v xml:space="preserve"> </v>
      </c>
      <c r="H124" s="245" t="str">
        <f>IF(B124&gt;0,'Saisie CLASSEMENT'!J122)</f>
        <v xml:space="preserve"> </v>
      </c>
      <c r="I124" s="245" t="str">
        <f>IF(B124&gt;0,'Saisie CLASSEMENT'!M122)</f>
        <v xml:space="preserve"> </v>
      </c>
      <c r="J124" s="246" t="str">
        <f>IF(LEN(B124)&gt;0,'Saisie CLASSEMENT'!G122,"")</f>
        <v/>
      </c>
      <c r="K124" s="247" t="str">
        <f>IF(B124&gt;0,'Saisie CLASSEMENT'!P122)</f>
        <v/>
      </c>
    </row>
    <row r="125" spans="1:11" x14ac:dyDescent="0.2">
      <c r="A125" s="235">
        <f t="shared" si="1"/>
        <v>0</v>
      </c>
      <c r="B125" s="243" t="str">
        <f>IF('Saisie CLASSEMENT'!$C123&gt;0,'Saisie CLASSEMENT'!B123,"")</f>
        <v/>
      </c>
      <c r="C125" s="243">
        <f>IF(B125&gt;0,'Saisie CLASSEMENT'!C123)</f>
        <v>0</v>
      </c>
      <c r="D125" s="244" t="str">
        <f>IF($B125&gt;0,'Saisie CLASSEMENT'!$L123)</f>
        <v xml:space="preserve"> </v>
      </c>
      <c r="E125" s="244" t="str">
        <f>IF($B125&gt;0,'Saisie CLASSEMENT'!$K123)</f>
        <v xml:space="preserve"> </v>
      </c>
      <c r="F125" s="245" t="str">
        <f>IF($B125&gt;0,'Saisie CLASSEMENT'!$H123)</f>
        <v xml:space="preserve"> </v>
      </c>
      <c r="G125" s="245" t="str">
        <f>IF($B125&gt;0,'Saisie CLASSEMENT'!$I123)</f>
        <v xml:space="preserve"> </v>
      </c>
      <c r="H125" s="245" t="str">
        <f>IF(B125&gt;0,'Saisie CLASSEMENT'!J123)</f>
        <v xml:space="preserve"> </v>
      </c>
      <c r="I125" s="245" t="str">
        <f>IF(B125&gt;0,'Saisie CLASSEMENT'!M123)</f>
        <v xml:space="preserve"> </v>
      </c>
      <c r="J125" s="246" t="str">
        <f>IF(LEN(B125)&gt;0,'Saisie CLASSEMENT'!G123,"")</f>
        <v/>
      </c>
      <c r="K125" s="247" t="str">
        <f>IF(B125&gt;0,'Saisie CLASSEMENT'!P123)</f>
        <v/>
      </c>
    </row>
    <row r="126" spans="1:11" x14ac:dyDescent="0.2">
      <c r="A126" s="235">
        <f t="shared" si="1"/>
        <v>0</v>
      </c>
      <c r="B126" s="243" t="str">
        <f>IF('Saisie CLASSEMENT'!$C124&gt;0,'Saisie CLASSEMENT'!B124,"")</f>
        <v/>
      </c>
      <c r="C126" s="243">
        <f>IF(B126&gt;0,'Saisie CLASSEMENT'!C124)</f>
        <v>0</v>
      </c>
      <c r="D126" s="244" t="str">
        <f>IF($B126&gt;0,'Saisie CLASSEMENT'!$L124)</f>
        <v xml:space="preserve"> </v>
      </c>
      <c r="E126" s="244" t="str">
        <f>IF($B126&gt;0,'Saisie CLASSEMENT'!$K124)</f>
        <v xml:space="preserve"> </v>
      </c>
      <c r="F126" s="245" t="str">
        <f>IF($B126&gt;0,'Saisie CLASSEMENT'!$H124)</f>
        <v xml:space="preserve"> </v>
      </c>
      <c r="G126" s="245" t="str">
        <f>IF($B126&gt;0,'Saisie CLASSEMENT'!$I124)</f>
        <v xml:space="preserve"> </v>
      </c>
      <c r="H126" s="245" t="str">
        <f>IF(B126&gt;0,'Saisie CLASSEMENT'!J124)</f>
        <v xml:space="preserve"> </v>
      </c>
      <c r="I126" s="245" t="str">
        <f>IF(B126&gt;0,'Saisie CLASSEMENT'!M124)</f>
        <v xml:space="preserve"> </v>
      </c>
      <c r="J126" s="246" t="str">
        <f>IF(LEN(B126)&gt;0,'Saisie CLASSEMENT'!G124,"")</f>
        <v/>
      </c>
      <c r="K126" s="247" t="str">
        <f>IF(B126&gt;0,'Saisie CLASSEMENT'!P124)</f>
        <v/>
      </c>
    </row>
    <row r="127" spans="1:11" x14ac:dyDescent="0.2">
      <c r="A127" s="235">
        <f t="shared" si="1"/>
        <v>0</v>
      </c>
      <c r="B127" s="243" t="str">
        <f>IF('Saisie CLASSEMENT'!$C125&gt;0,'Saisie CLASSEMENT'!B125,"")</f>
        <v/>
      </c>
      <c r="C127" s="243">
        <f>IF(B127&gt;0,'Saisie CLASSEMENT'!C125)</f>
        <v>0</v>
      </c>
      <c r="D127" s="244" t="str">
        <f>IF($B127&gt;0,'Saisie CLASSEMENT'!$L125)</f>
        <v xml:space="preserve"> </v>
      </c>
      <c r="E127" s="244" t="str">
        <f>IF($B127&gt;0,'Saisie CLASSEMENT'!$K125)</f>
        <v xml:space="preserve"> </v>
      </c>
      <c r="F127" s="245" t="str">
        <f>IF($B127&gt;0,'Saisie CLASSEMENT'!$H125)</f>
        <v xml:space="preserve"> </v>
      </c>
      <c r="G127" s="245" t="str">
        <f>IF($B127&gt;0,'Saisie CLASSEMENT'!$I125)</f>
        <v xml:space="preserve"> </v>
      </c>
      <c r="H127" s="245" t="str">
        <f>IF(B127&gt;0,'Saisie CLASSEMENT'!J125)</f>
        <v xml:space="preserve"> </v>
      </c>
      <c r="I127" s="245" t="str">
        <f>IF(B127&gt;0,'Saisie CLASSEMENT'!M125)</f>
        <v xml:space="preserve"> </v>
      </c>
      <c r="J127" s="246" t="str">
        <f>IF(LEN(B127)&gt;0,'Saisie CLASSEMENT'!G125,"")</f>
        <v/>
      </c>
      <c r="K127" s="247" t="str">
        <f>IF(B127&gt;0,'Saisie CLASSEMENT'!P125)</f>
        <v/>
      </c>
    </row>
    <row r="128" spans="1:11" x14ac:dyDescent="0.2">
      <c r="A128" s="235">
        <f t="shared" si="1"/>
        <v>0</v>
      </c>
      <c r="B128" s="243" t="str">
        <f>IF('Saisie CLASSEMENT'!$C126&gt;0,'Saisie CLASSEMENT'!B126,"")</f>
        <v/>
      </c>
      <c r="C128" s="243">
        <f>IF(B128&gt;0,'Saisie CLASSEMENT'!C126)</f>
        <v>0</v>
      </c>
      <c r="D128" s="244" t="str">
        <f>IF($B128&gt;0,'Saisie CLASSEMENT'!$L126)</f>
        <v xml:space="preserve"> </v>
      </c>
      <c r="E128" s="244" t="str">
        <f>IF($B128&gt;0,'Saisie CLASSEMENT'!$K126)</f>
        <v xml:space="preserve"> </v>
      </c>
      <c r="F128" s="245" t="str">
        <f>IF($B128&gt;0,'Saisie CLASSEMENT'!$H126)</f>
        <v xml:space="preserve"> </v>
      </c>
      <c r="G128" s="245" t="str">
        <f>IF($B128&gt;0,'Saisie CLASSEMENT'!$I126)</f>
        <v xml:space="preserve"> </v>
      </c>
      <c r="H128" s="245" t="str">
        <f>IF(B128&gt;0,'Saisie CLASSEMENT'!J126)</f>
        <v xml:space="preserve"> </v>
      </c>
      <c r="I128" s="245" t="str">
        <f>IF(B128&gt;0,'Saisie CLASSEMENT'!M126)</f>
        <v xml:space="preserve"> </v>
      </c>
      <c r="J128" s="246" t="str">
        <f>IF(LEN(B128)&gt;0,'Saisie CLASSEMENT'!G126,"")</f>
        <v/>
      </c>
      <c r="K128" s="247" t="str">
        <f>IF(B128&gt;0,'Saisie CLASSEMENT'!P126)</f>
        <v/>
      </c>
    </row>
    <row r="129" spans="1:11" x14ac:dyDescent="0.2">
      <c r="A129" s="235">
        <f t="shared" si="1"/>
        <v>0</v>
      </c>
      <c r="B129" s="243" t="str">
        <f>IF('Saisie CLASSEMENT'!$C127&gt;0,'Saisie CLASSEMENT'!B127,"")</f>
        <v/>
      </c>
      <c r="C129" s="243">
        <f>IF(B129&gt;0,'Saisie CLASSEMENT'!C127)</f>
        <v>0</v>
      </c>
      <c r="D129" s="244" t="str">
        <f>IF($B129&gt;0,'Saisie CLASSEMENT'!$L127)</f>
        <v xml:space="preserve"> </v>
      </c>
      <c r="E129" s="244" t="str">
        <f>IF($B129&gt;0,'Saisie CLASSEMENT'!$K127)</f>
        <v xml:space="preserve"> </v>
      </c>
      <c r="F129" s="245" t="str">
        <f>IF($B129&gt;0,'Saisie CLASSEMENT'!$H127)</f>
        <v xml:space="preserve"> </v>
      </c>
      <c r="G129" s="245" t="str">
        <f>IF($B129&gt;0,'Saisie CLASSEMENT'!$I127)</f>
        <v xml:space="preserve"> </v>
      </c>
      <c r="H129" s="245" t="str">
        <f>IF(B129&gt;0,'Saisie CLASSEMENT'!J127)</f>
        <v xml:space="preserve"> </v>
      </c>
      <c r="I129" s="245" t="str">
        <f>IF(B129&gt;0,'Saisie CLASSEMENT'!M127)</f>
        <v xml:space="preserve"> </v>
      </c>
      <c r="J129" s="246" t="str">
        <f>IF(LEN(B129)&gt;0,'Saisie CLASSEMENT'!G127,"")</f>
        <v/>
      </c>
      <c r="K129" s="247" t="str">
        <f>IF(B129&gt;0,'Saisie CLASSEMENT'!P127)</f>
        <v/>
      </c>
    </row>
    <row r="130" spans="1:11" x14ac:dyDescent="0.2">
      <c r="A130" s="235">
        <f t="shared" si="1"/>
        <v>0</v>
      </c>
      <c r="B130" s="243" t="str">
        <f>IF('Saisie CLASSEMENT'!$C128&gt;0,'Saisie CLASSEMENT'!B128,"")</f>
        <v/>
      </c>
      <c r="C130" s="243">
        <f>IF(B130&gt;0,'Saisie CLASSEMENT'!C128)</f>
        <v>0</v>
      </c>
      <c r="D130" s="244" t="str">
        <f>IF($B130&gt;0,'Saisie CLASSEMENT'!$L128)</f>
        <v xml:space="preserve"> </v>
      </c>
      <c r="E130" s="244" t="str">
        <f>IF($B130&gt;0,'Saisie CLASSEMENT'!$K128)</f>
        <v xml:space="preserve"> </v>
      </c>
      <c r="F130" s="245" t="str">
        <f>IF($B130&gt;0,'Saisie CLASSEMENT'!$H128)</f>
        <v xml:space="preserve"> </v>
      </c>
      <c r="G130" s="245" t="str">
        <f>IF($B130&gt;0,'Saisie CLASSEMENT'!$I128)</f>
        <v xml:space="preserve"> </v>
      </c>
      <c r="H130" s="245" t="str">
        <f>IF(B130&gt;0,'Saisie CLASSEMENT'!J128)</f>
        <v xml:space="preserve"> </v>
      </c>
      <c r="I130" s="245" t="str">
        <f>IF(B130&gt;0,'Saisie CLASSEMENT'!M128)</f>
        <v xml:space="preserve"> </v>
      </c>
      <c r="J130" s="246" t="str">
        <f>IF(LEN(B130)&gt;0,'Saisie CLASSEMENT'!G128,"")</f>
        <v/>
      </c>
      <c r="K130" s="247" t="str">
        <f>IF(B130&gt;0,'Saisie CLASSEMENT'!P128)</f>
        <v/>
      </c>
    </row>
    <row r="131" spans="1:11" x14ac:dyDescent="0.2">
      <c r="A131" s="235">
        <f t="shared" si="1"/>
        <v>0</v>
      </c>
      <c r="B131" s="243" t="str">
        <f>IF('Saisie CLASSEMENT'!$C129&gt;0,'Saisie CLASSEMENT'!B129,"")</f>
        <v/>
      </c>
      <c r="C131" s="243">
        <f>IF(B131&gt;0,'Saisie CLASSEMENT'!C129)</f>
        <v>0</v>
      </c>
      <c r="D131" s="244" t="str">
        <f>IF($B131&gt;0,'Saisie CLASSEMENT'!$L129)</f>
        <v xml:space="preserve"> </v>
      </c>
      <c r="E131" s="244" t="str">
        <f>IF($B131&gt;0,'Saisie CLASSEMENT'!$K129)</f>
        <v xml:space="preserve"> </v>
      </c>
      <c r="F131" s="245" t="str">
        <f>IF($B131&gt;0,'Saisie CLASSEMENT'!$H129)</f>
        <v xml:space="preserve"> </v>
      </c>
      <c r="G131" s="245" t="str">
        <f>IF($B131&gt;0,'Saisie CLASSEMENT'!$I129)</f>
        <v xml:space="preserve"> </v>
      </c>
      <c r="H131" s="245" t="str">
        <f>IF(B131&gt;0,'Saisie CLASSEMENT'!J129)</f>
        <v xml:space="preserve"> </v>
      </c>
      <c r="I131" s="245" t="str">
        <f>IF(B131&gt;0,'Saisie CLASSEMENT'!M129)</f>
        <v xml:space="preserve"> </v>
      </c>
      <c r="J131" s="246" t="str">
        <f>IF(LEN(B131)&gt;0,'Saisie CLASSEMENT'!G129,"")</f>
        <v/>
      </c>
      <c r="K131" s="247" t="str">
        <f>IF(B131&gt;0,'Saisie CLASSEMENT'!P129)</f>
        <v/>
      </c>
    </row>
    <row r="132" spans="1:11" x14ac:dyDescent="0.2">
      <c r="A132" s="235">
        <f t="shared" si="1"/>
        <v>0</v>
      </c>
      <c r="B132" s="243" t="str">
        <f>IF('Saisie CLASSEMENT'!$C130&gt;0,'Saisie CLASSEMENT'!B130,"")</f>
        <v/>
      </c>
      <c r="C132" s="243">
        <f>IF(B132&gt;0,'Saisie CLASSEMENT'!C130)</f>
        <v>0</v>
      </c>
      <c r="D132" s="244" t="str">
        <f>IF($B132&gt;0,'Saisie CLASSEMENT'!$L130)</f>
        <v xml:space="preserve"> </v>
      </c>
      <c r="E132" s="244" t="str">
        <f>IF($B132&gt;0,'Saisie CLASSEMENT'!$K130)</f>
        <v xml:space="preserve"> </v>
      </c>
      <c r="F132" s="245" t="str">
        <f>IF($B132&gt;0,'Saisie CLASSEMENT'!$H130)</f>
        <v xml:space="preserve"> </v>
      </c>
      <c r="G132" s="245" t="str">
        <f>IF($B132&gt;0,'Saisie CLASSEMENT'!$I130)</f>
        <v xml:space="preserve"> </v>
      </c>
      <c r="H132" s="245" t="str">
        <f>IF(B132&gt;0,'Saisie CLASSEMENT'!J130)</f>
        <v xml:space="preserve"> </v>
      </c>
      <c r="I132" s="245" t="str">
        <f>IF(B132&gt;0,'Saisie CLASSEMENT'!M130)</f>
        <v xml:space="preserve"> </v>
      </c>
      <c r="J132" s="246" t="str">
        <f>IF(LEN(B132)&gt;0,'Saisie CLASSEMENT'!G130,"")</f>
        <v/>
      </c>
      <c r="K132" s="247" t="str">
        <f>IF(B132&gt;0,'Saisie CLASSEMENT'!P130)</f>
        <v/>
      </c>
    </row>
    <row r="133" spans="1:11" x14ac:dyDescent="0.2">
      <c r="A133" s="235">
        <f t="shared" si="1"/>
        <v>0</v>
      </c>
      <c r="B133" s="243" t="str">
        <f>IF('Saisie CLASSEMENT'!$C131&gt;0,'Saisie CLASSEMENT'!B131,"")</f>
        <v/>
      </c>
      <c r="C133" s="243">
        <f>IF(B133&gt;0,'Saisie CLASSEMENT'!C131)</f>
        <v>0</v>
      </c>
      <c r="D133" s="244" t="str">
        <f>IF($B133&gt;0,'Saisie CLASSEMENT'!$L131)</f>
        <v xml:space="preserve"> </v>
      </c>
      <c r="E133" s="244" t="str">
        <f>IF($B133&gt;0,'Saisie CLASSEMENT'!$K131)</f>
        <v xml:space="preserve"> </v>
      </c>
      <c r="F133" s="245" t="str">
        <f>IF($B133&gt;0,'Saisie CLASSEMENT'!$H131)</f>
        <v xml:space="preserve"> </v>
      </c>
      <c r="G133" s="245" t="str">
        <f>IF($B133&gt;0,'Saisie CLASSEMENT'!$I131)</f>
        <v xml:space="preserve"> </v>
      </c>
      <c r="H133" s="245" t="str">
        <f>IF(B133&gt;0,'Saisie CLASSEMENT'!J131)</f>
        <v xml:space="preserve"> </v>
      </c>
      <c r="I133" s="245" t="str">
        <f>IF(B133&gt;0,'Saisie CLASSEMENT'!M131)</f>
        <v xml:space="preserve"> </v>
      </c>
      <c r="J133" s="246" t="str">
        <f>IF(LEN(B133)&gt;0,'Saisie CLASSEMENT'!G131,"")</f>
        <v/>
      </c>
      <c r="K133" s="247" t="str">
        <f>IF(B133&gt;0,'Saisie CLASSEMENT'!P131)</f>
        <v/>
      </c>
    </row>
    <row r="134" spans="1:11" x14ac:dyDescent="0.2">
      <c r="A134" s="235">
        <f t="shared" si="1"/>
        <v>0</v>
      </c>
      <c r="B134" s="243" t="str">
        <f>IF('Saisie CLASSEMENT'!$C132&gt;0,'Saisie CLASSEMENT'!B132,"")</f>
        <v/>
      </c>
      <c r="C134" s="243">
        <f>IF(B134&gt;0,'Saisie CLASSEMENT'!C132)</f>
        <v>0</v>
      </c>
      <c r="D134" s="244" t="str">
        <f>IF($B134&gt;0,'Saisie CLASSEMENT'!$L132)</f>
        <v xml:space="preserve"> </v>
      </c>
      <c r="E134" s="244" t="str">
        <f>IF($B134&gt;0,'Saisie CLASSEMENT'!$K132)</f>
        <v xml:space="preserve"> </v>
      </c>
      <c r="F134" s="245" t="str">
        <f>IF($B134&gt;0,'Saisie CLASSEMENT'!$H132)</f>
        <v xml:space="preserve"> </v>
      </c>
      <c r="G134" s="245" t="str">
        <f>IF($B134&gt;0,'Saisie CLASSEMENT'!$I132)</f>
        <v xml:space="preserve"> </v>
      </c>
      <c r="H134" s="245" t="str">
        <f>IF(B134&gt;0,'Saisie CLASSEMENT'!J132)</f>
        <v xml:space="preserve"> </v>
      </c>
      <c r="I134" s="245" t="str">
        <f>IF(B134&gt;0,'Saisie CLASSEMENT'!M132)</f>
        <v xml:space="preserve"> </v>
      </c>
      <c r="J134" s="246" t="str">
        <f>IF(LEN(B134)&gt;0,'Saisie CLASSEMENT'!G132,"")</f>
        <v/>
      </c>
      <c r="K134" s="247" t="str">
        <f>IF(B134&gt;0,'Saisie CLASSEMENT'!P132)</f>
        <v/>
      </c>
    </row>
    <row r="135" spans="1:11" x14ac:dyDescent="0.2">
      <c r="A135" s="235">
        <f t="shared" si="1"/>
        <v>0</v>
      </c>
      <c r="B135" s="243" t="str">
        <f>IF('Saisie CLASSEMENT'!$C133&gt;0,'Saisie CLASSEMENT'!B133,"")</f>
        <v/>
      </c>
      <c r="C135" s="243">
        <f>IF(B135&gt;0,'Saisie CLASSEMENT'!C133)</f>
        <v>0</v>
      </c>
      <c r="D135" s="244" t="str">
        <f>IF($B135&gt;0,'Saisie CLASSEMENT'!$L133)</f>
        <v xml:space="preserve"> </v>
      </c>
      <c r="E135" s="244" t="str">
        <f>IF($B135&gt;0,'Saisie CLASSEMENT'!$K133)</f>
        <v xml:space="preserve"> </v>
      </c>
      <c r="F135" s="245" t="str">
        <f>IF($B135&gt;0,'Saisie CLASSEMENT'!$H133)</f>
        <v xml:space="preserve"> </v>
      </c>
      <c r="G135" s="245" t="str">
        <f>IF($B135&gt;0,'Saisie CLASSEMENT'!$I133)</f>
        <v xml:space="preserve"> </v>
      </c>
      <c r="H135" s="245" t="str">
        <f>IF(B135&gt;0,'Saisie CLASSEMENT'!J133)</f>
        <v xml:space="preserve"> </v>
      </c>
      <c r="I135" s="245" t="str">
        <f>IF(B135&gt;0,'Saisie CLASSEMENT'!M133)</f>
        <v xml:space="preserve"> </v>
      </c>
      <c r="J135" s="246" t="str">
        <f>IF(LEN(B135)&gt;0,'Saisie CLASSEMENT'!G133,"")</f>
        <v/>
      </c>
      <c r="K135" s="247" t="str">
        <f>IF(B135&gt;0,'Saisie CLASSEMENT'!P133)</f>
        <v/>
      </c>
    </row>
    <row r="136" spans="1:11" x14ac:dyDescent="0.2">
      <c r="A136" s="235">
        <f t="shared" si="1"/>
        <v>0</v>
      </c>
      <c r="B136" s="243" t="str">
        <f>IF('Saisie CLASSEMENT'!$C134&gt;0,'Saisie CLASSEMENT'!B134,"")</f>
        <v/>
      </c>
      <c r="C136" s="243">
        <f>IF(B136&gt;0,'Saisie CLASSEMENT'!C134)</f>
        <v>0</v>
      </c>
      <c r="D136" s="244" t="str">
        <f>IF($B136&gt;0,'Saisie CLASSEMENT'!$L134)</f>
        <v xml:space="preserve"> </v>
      </c>
      <c r="E136" s="244" t="str">
        <f>IF($B136&gt;0,'Saisie CLASSEMENT'!$K134)</f>
        <v xml:space="preserve"> </v>
      </c>
      <c r="F136" s="245" t="str">
        <f>IF($B136&gt;0,'Saisie CLASSEMENT'!$H134)</f>
        <v xml:space="preserve"> </v>
      </c>
      <c r="G136" s="245" t="str">
        <f>IF($B136&gt;0,'Saisie CLASSEMENT'!$I134)</f>
        <v xml:space="preserve"> </v>
      </c>
      <c r="H136" s="245" t="str">
        <f>IF(B136&gt;0,'Saisie CLASSEMENT'!J134)</f>
        <v xml:space="preserve"> </v>
      </c>
      <c r="I136" s="245" t="str">
        <f>IF(B136&gt;0,'Saisie CLASSEMENT'!M134)</f>
        <v xml:space="preserve"> </v>
      </c>
      <c r="J136" s="246" t="str">
        <f>IF(LEN(B136)&gt;0,'Saisie CLASSEMENT'!G134,"")</f>
        <v/>
      </c>
      <c r="K136" s="247" t="str">
        <f>IF(B136&gt;0,'Saisie CLASSEMENT'!P134)</f>
        <v/>
      </c>
    </row>
    <row r="137" spans="1:11" x14ac:dyDescent="0.2">
      <c r="A137" s="235">
        <f t="shared" si="1"/>
        <v>0</v>
      </c>
      <c r="B137" s="243" t="str">
        <f>IF('Saisie CLASSEMENT'!$C135&gt;0,'Saisie CLASSEMENT'!B135,"")</f>
        <v/>
      </c>
      <c r="C137" s="243">
        <f>IF(B137&gt;0,'Saisie CLASSEMENT'!C135)</f>
        <v>0</v>
      </c>
      <c r="D137" s="244" t="str">
        <f>IF($B137&gt;0,'Saisie CLASSEMENT'!$L135)</f>
        <v xml:space="preserve"> </v>
      </c>
      <c r="E137" s="244" t="str">
        <f>IF($B137&gt;0,'Saisie CLASSEMENT'!$K135)</f>
        <v xml:space="preserve"> </v>
      </c>
      <c r="F137" s="245" t="str">
        <f>IF($B137&gt;0,'Saisie CLASSEMENT'!$H135)</f>
        <v xml:space="preserve"> </v>
      </c>
      <c r="G137" s="245" t="str">
        <f>IF($B137&gt;0,'Saisie CLASSEMENT'!$I135)</f>
        <v xml:space="preserve"> </v>
      </c>
      <c r="H137" s="245" t="str">
        <f>IF(B137&gt;0,'Saisie CLASSEMENT'!J135)</f>
        <v xml:space="preserve"> </v>
      </c>
      <c r="I137" s="245" t="str">
        <f>IF(B137&gt;0,'Saisie CLASSEMENT'!M135)</f>
        <v xml:space="preserve"> </v>
      </c>
      <c r="J137" s="246" t="str">
        <f>IF(LEN(B137)&gt;0,'Saisie CLASSEMENT'!G135,"")</f>
        <v/>
      </c>
      <c r="K137" s="247" t="str">
        <f>IF(B137&gt;0,'Saisie CLASSEMENT'!P135)</f>
        <v/>
      </c>
    </row>
    <row r="138" spans="1:11" x14ac:dyDescent="0.2">
      <c r="A138" s="235">
        <f t="shared" ref="A138:A201" si="2">IF(LEN(B138)&gt;0,1,0)</f>
        <v>0</v>
      </c>
      <c r="B138" s="243" t="str">
        <f>IF('Saisie CLASSEMENT'!$C136&gt;0,'Saisie CLASSEMENT'!B136,"")</f>
        <v/>
      </c>
      <c r="C138" s="243">
        <f>IF(B138&gt;0,'Saisie CLASSEMENT'!C136)</f>
        <v>0</v>
      </c>
      <c r="D138" s="244" t="str">
        <f>IF($B138&gt;0,'Saisie CLASSEMENT'!$L136)</f>
        <v xml:space="preserve"> </v>
      </c>
      <c r="E138" s="244" t="str">
        <f>IF($B138&gt;0,'Saisie CLASSEMENT'!$K136)</f>
        <v xml:space="preserve"> </v>
      </c>
      <c r="F138" s="245" t="str">
        <f>IF($B138&gt;0,'Saisie CLASSEMENT'!$H136)</f>
        <v xml:space="preserve"> </v>
      </c>
      <c r="G138" s="245" t="str">
        <f>IF($B138&gt;0,'Saisie CLASSEMENT'!$I136)</f>
        <v xml:space="preserve"> </v>
      </c>
      <c r="H138" s="245" t="str">
        <f>IF(B138&gt;0,'Saisie CLASSEMENT'!J136)</f>
        <v xml:space="preserve"> </v>
      </c>
      <c r="I138" s="245" t="str">
        <f>IF(B138&gt;0,'Saisie CLASSEMENT'!M136)</f>
        <v xml:space="preserve"> </v>
      </c>
      <c r="J138" s="246" t="str">
        <f>IF(LEN(B138)&gt;0,'Saisie CLASSEMENT'!G136,"")</f>
        <v/>
      </c>
      <c r="K138" s="247" t="str">
        <f>IF(B138&gt;0,'Saisie CLASSEMENT'!P136)</f>
        <v/>
      </c>
    </row>
    <row r="139" spans="1:11" x14ac:dyDescent="0.2">
      <c r="A139" s="235">
        <f t="shared" si="2"/>
        <v>0</v>
      </c>
      <c r="B139" s="243" t="str">
        <f>IF('Saisie CLASSEMENT'!$C137&gt;0,'Saisie CLASSEMENT'!B137,"")</f>
        <v/>
      </c>
      <c r="C139" s="243">
        <f>IF(B139&gt;0,'Saisie CLASSEMENT'!C137)</f>
        <v>0</v>
      </c>
      <c r="D139" s="244" t="str">
        <f>IF($B139&gt;0,'Saisie CLASSEMENT'!$L137)</f>
        <v xml:space="preserve"> </v>
      </c>
      <c r="E139" s="244" t="str">
        <f>IF($B139&gt;0,'Saisie CLASSEMENT'!$K137)</f>
        <v xml:space="preserve"> </v>
      </c>
      <c r="F139" s="245" t="str">
        <f>IF($B139&gt;0,'Saisie CLASSEMENT'!$H137)</f>
        <v xml:space="preserve"> </v>
      </c>
      <c r="G139" s="245" t="str">
        <f>IF($B139&gt;0,'Saisie CLASSEMENT'!$I137)</f>
        <v xml:space="preserve"> </v>
      </c>
      <c r="H139" s="245" t="str">
        <f>IF(B139&gt;0,'Saisie CLASSEMENT'!J137)</f>
        <v xml:space="preserve"> </v>
      </c>
      <c r="I139" s="245" t="str">
        <f>IF(B139&gt;0,'Saisie CLASSEMENT'!M137)</f>
        <v xml:space="preserve"> </v>
      </c>
      <c r="J139" s="246" t="str">
        <f>IF(LEN(B139)&gt;0,'Saisie CLASSEMENT'!G137,"")</f>
        <v/>
      </c>
      <c r="K139" s="247" t="str">
        <f>IF(B139&gt;0,'Saisie CLASSEMENT'!P137)</f>
        <v/>
      </c>
    </row>
    <row r="140" spans="1:11" x14ac:dyDescent="0.2">
      <c r="A140" s="235">
        <f t="shared" si="2"/>
        <v>0</v>
      </c>
      <c r="B140" s="243" t="str">
        <f>IF('Saisie CLASSEMENT'!$C138&gt;0,'Saisie CLASSEMENT'!B138,"")</f>
        <v/>
      </c>
      <c r="C140" s="243">
        <f>IF(B140&gt;0,'Saisie CLASSEMENT'!C138)</f>
        <v>0</v>
      </c>
      <c r="D140" s="244" t="str">
        <f>IF($B140&gt;0,'Saisie CLASSEMENT'!$L138)</f>
        <v xml:space="preserve"> </v>
      </c>
      <c r="E140" s="244" t="str">
        <f>IF($B140&gt;0,'Saisie CLASSEMENT'!$K138)</f>
        <v xml:space="preserve"> </v>
      </c>
      <c r="F140" s="245" t="str">
        <f>IF($B140&gt;0,'Saisie CLASSEMENT'!$H138)</f>
        <v xml:space="preserve"> </v>
      </c>
      <c r="G140" s="245" t="str">
        <f>IF($B140&gt;0,'Saisie CLASSEMENT'!$I138)</f>
        <v xml:space="preserve"> </v>
      </c>
      <c r="H140" s="245" t="str">
        <f>IF(B140&gt;0,'Saisie CLASSEMENT'!J138)</f>
        <v xml:space="preserve"> </v>
      </c>
      <c r="I140" s="245" t="str">
        <f>IF(B140&gt;0,'Saisie CLASSEMENT'!M138)</f>
        <v xml:space="preserve"> </v>
      </c>
      <c r="J140" s="246" t="str">
        <f>IF(LEN(B140)&gt;0,'Saisie CLASSEMENT'!G138,"")</f>
        <v/>
      </c>
      <c r="K140" s="247" t="str">
        <f>IF(B140&gt;0,'Saisie CLASSEMENT'!P138)</f>
        <v/>
      </c>
    </row>
    <row r="141" spans="1:11" x14ac:dyDescent="0.2">
      <c r="A141" s="235">
        <f t="shared" si="2"/>
        <v>0</v>
      </c>
      <c r="B141" s="243" t="str">
        <f>IF('Saisie CLASSEMENT'!$C139&gt;0,'Saisie CLASSEMENT'!B139,"")</f>
        <v/>
      </c>
      <c r="C141" s="243">
        <f>IF(B141&gt;0,'Saisie CLASSEMENT'!C139)</f>
        <v>0</v>
      </c>
      <c r="D141" s="244" t="str">
        <f>IF($B141&gt;0,'Saisie CLASSEMENT'!$L139)</f>
        <v xml:space="preserve"> </v>
      </c>
      <c r="E141" s="244" t="str">
        <f>IF($B141&gt;0,'Saisie CLASSEMENT'!$K139)</f>
        <v xml:space="preserve"> </v>
      </c>
      <c r="F141" s="245" t="str">
        <f>IF($B141&gt;0,'Saisie CLASSEMENT'!$H139)</f>
        <v xml:space="preserve"> </v>
      </c>
      <c r="G141" s="245" t="str">
        <f>IF($B141&gt;0,'Saisie CLASSEMENT'!$I139)</f>
        <v xml:space="preserve"> </v>
      </c>
      <c r="H141" s="245" t="str">
        <f>IF(B141&gt;0,'Saisie CLASSEMENT'!J139)</f>
        <v xml:space="preserve"> </v>
      </c>
      <c r="I141" s="245" t="str">
        <f>IF(B141&gt;0,'Saisie CLASSEMENT'!M139)</f>
        <v xml:space="preserve"> </v>
      </c>
      <c r="J141" s="246" t="str">
        <f>IF(LEN(B141)&gt;0,'Saisie CLASSEMENT'!G139,"")</f>
        <v/>
      </c>
      <c r="K141" s="247" t="str">
        <f>IF(B141&gt;0,'Saisie CLASSEMENT'!P139)</f>
        <v/>
      </c>
    </row>
    <row r="142" spans="1:11" x14ac:dyDescent="0.2">
      <c r="A142" s="235">
        <f t="shared" si="2"/>
        <v>0</v>
      </c>
      <c r="B142" s="243" t="str">
        <f>IF('Saisie CLASSEMENT'!$C140&gt;0,'Saisie CLASSEMENT'!B140,"")</f>
        <v/>
      </c>
      <c r="C142" s="243">
        <f>IF(B142&gt;0,'Saisie CLASSEMENT'!C140)</f>
        <v>0</v>
      </c>
      <c r="D142" s="244" t="str">
        <f>IF($B142&gt;0,'Saisie CLASSEMENT'!$L140)</f>
        <v xml:space="preserve"> </v>
      </c>
      <c r="E142" s="244" t="str">
        <f>IF($B142&gt;0,'Saisie CLASSEMENT'!$K140)</f>
        <v xml:space="preserve"> </v>
      </c>
      <c r="F142" s="245" t="str">
        <f>IF($B142&gt;0,'Saisie CLASSEMENT'!$H140)</f>
        <v xml:space="preserve"> </v>
      </c>
      <c r="G142" s="245" t="str">
        <f>IF($B142&gt;0,'Saisie CLASSEMENT'!$I140)</f>
        <v xml:space="preserve"> </v>
      </c>
      <c r="H142" s="245" t="str">
        <f>IF(B142&gt;0,'Saisie CLASSEMENT'!J140)</f>
        <v xml:space="preserve"> </v>
      </c>
      <c r="I142" s="245" t="str">
        <f>IF(B142&gt;0,'Saisie CLASSEMENT'!M140)</f>
        <v xml:space="preserve"> </v>
      </c>
      <c r="J142" s="246" t="str">
        <f>IF(LEN(B142)&gt;0,'Saisie CLASSEMENT'!G140,"")</f>
        <v/>
      </c>
      <c r="K142" s="247" t="str">
        <f>IF(B142&gt;0,'Saisie CLASSEMENT'!P140)</f>
        <v/>
      </c>
    </row>
    <row r="143" spans="1:11" x14ac:dyDescent="0.2">
      <c r="A143" s="235">
        <f t="shared" si="2"/>
        <v>0</v>
      </c>
      <c r="B143" s="243" t="str">
        <f>IF('Saisie CLASSEMENT'!$C141&gt;0,'Saisie CLASSEMENT'!B141,"")</f>
        <v/>
      </c>
      <c r="C143" s="243">
        <f>IF(B143&gt;0,'Saisie CLASSEMENT'!C141)</f>
        <v>0</v>
      </c>
      <c r="D143" s="244" t="str">
        <f>IF($B143&gt;0,'Saisie CLASSEMENT'!$L141)</f>
        <v xml:space="preserve"> </v>
      </c>
      <c r="E143" s="244" t="str">
        <f>IF($B143&gt;0,'Saisie CLASSEMENT'!$K141)</f>
        <v xml:space="preserve"> </v>
      </c>
      <c r="F143" s="245" t="str">
        <f>IF($B143&gt;0,'Saisie CLASSEMENT'!$H141)</f>
        <v xml:space="preserve"> </v>
      </c>
      <c r="G143" s="245" t="str">
        <f>IF($B143&gt;0,'Saisie CLASSEMENT'!$I141)</f>
        <v xml:space="preserve"> </v>
      </c>
      <c r="H143" s="245" t="str">
        <f>IF(B143&gt;0,'Saisie CLASSEMENT'!J141)</f>
        <v xml:space="preserve"> </v>
      </c>
      <c r="I143" s="245" t="str">
        <f>IF(B143&gt;0,'Saisie CLASSEMENT'!M141)</f>
        <v xml:space="preserve"> </v>
      </c>
      <c r="J143" s="246" t="str">
        <f>IF(LEN(B143)&gt;0,'Saisie CLASSEMENT'!G141,"")</f>
        <v/>
      </c>
      <c r="K143" s="247" t="str">
        <f>IF(B143&gt;0,'Saisie CLASSEMENT'!P141)</f>
        <v/>
      </c>
    </row>
    <row r="144" spans="1:11" x14ac:dyDescent="0.2">
      <c r="A144" s="235">
        <f t="shared" si="2"/>
        <v>0</v>
      </c>
      <c r="B144" s="243" t="str">
        <f>IF('Saisie CLASSEMENT'!$C142&gt;0,'Saisie CLASSEMENT'!B142,"")</f>
        <v/>
      </c>
      <c r="C144" s="243">
        <f>IF(B144&gt;0,'Saisie CLASSEMENT'!C142)</f>
        <v>0</v>
      </c>
      <c r="D144" s="244" t="str">
        <f>IF($B144&gt;0,'Saisie CLASSEMENT'!$L142)</f>
        <v xml:space="preserve"> </v>
      </c>
      <c r="E144" s="244" t="str">
        <f>IF($B144&gt;0,'Saisie CLASSEMENT'!$K142)</f>
        <v xml:space="preserve"> </v>
      </c>
      <c r="F144" s="245" t="str">
        <f>IF($B144&gt;0,'Saisie CLASSEMENT'!$H142)</f>
        <v xml:space="preserve"> </v>
      </c>
      <c r="G144" s="245" t="str">
        <f>IF($B144&gt;0,'Saisie CLASSEMENT'!$I142)</f>
        <v xml:space="preserve"> </v>
      </c>
      <c r="H144" s="245" t="str">
        <f>IF(B144&gt;0,'Saisie CLASSEMENT'!J142)</f>
        <v xml:space="preserve"> </v>
      </c>
      <c r="I144" s="245" t="str">
        <f>IF(B144&gt;0,'Saisie CLASSEMENT'!M142)</f>
        <v xml:space="preserve"> </v>
      </c>
      <c r="J144" s="246" t="str">
        <f>IF(LEN(B144)&gt;0,'Saisie CLASSEMENT'!G142,"")</f>
        <v/>
      </c>
      <c r="K144" s="247" t="str">
        <f>IF(B144&gt;0,'Saisie CLASSEMENT'!P142)</f>
        <v/>
      </c>
    </row>
    <row r="145" spans="1:11" x14ac:dyDescent="0.2">
      <c r="A145" s="235">
        <f t="shared" si="2"/>
        <v>0</v>
      </c>
      <c r="B145" s="243" t="str">
        <f>IF('Saisie CLASSEMENT'!$C143&gt;0,'Saisie CLASSEMENT'!B143,"")</f>
        <v/>
      </c>
      <c r="C145" s="243">
        <f>IF(B145&gt;0,'Saisie CLASSEMENT'!C143)</f>
        <v>0</v>
      </c>
      <c r="D145" s="244" t="str">
        <f>IF($B145&gt;0,'Saisie CLASSEMENT'!$L143)</f>
        <v xml:space="preserve"> </v>
      </c>
      <c r="E145" s="244" t="str">
        <f>IF($B145&gt;0,'Saisie CLASSEMENT'!$K143)</f>
        <v xml:space="preserve"> </v>
      </c>
      <c r="F145" s="245" t="str">
        <f>IF($B145&gt;0,'Saisie CLASSEMENT'!$H143)</f>
        <v xml:space="preserve"> </v>
      </c>
      <c r="G145" s="245" t="str">
        <f>IF($B145&gt;0,'Saisie CLASSEMENT'!$I143)</f>
        <v xml:space="preserve"> </v>
      </c>
      <c r="H145" s="245" t="str">
        <f>IF(B145&gt;0,'Saisie CLASSEMENT'!J143)</f>
        <v xml:space="preserve"> </v>
      </c>
      <c r="I145" s="245" t="str">
        <f>IF(B145&gt;0,'Saisie CLASSEMENT'!M143)</f>
        <v xml:space="preserve"> </v>
      </c>
      <c r="J145" s="246" t="str">
        <f>IF(LEN(B145)&gt;0,'Saisie CLASSEMENT'!G143,"")</f>
        <v/>
      </c>
      <c r="K145" s="247" t="str">
        <f>IF(B145&gt;0,'Saisie CLASSEMENT'!P143)</f>
        <v/>
      </c>
    </row>
    <row r="146" spans="1:11" x14ac:dyDescent="0.2">
      <c r="A146" s="235">
        <f t="shared" si="2"/>
        <v>0</v>
      </c>
      <c r="B146" s="243" t="str">
        <f>IF('Saisie CLASSEMENT'!$C144&gt;0,'Saisie CLASSEMENT'!B144,"")</f>
        <v/>
      </c>
      <c r="C146" s="243">
        <f>IF(B146&gt;0,'Saisie CLASSEMENT'!C144)</f>
        <v>0</v>
      </c>
      <c r="D146" s="244" t="str">
        <f>IF($B146&gt;0,'Saisie CLASSEMENT'!$L144)</f>
        <v xml:space="preserve"> </v>
      </c>
      <c r="E146" s="244" t="str">
        <f>IF($B146&gt;0,'Saisie CLASSEMENT'!$K144)</f>
        <v xml:space="preserve"> </v>
      </c>
      <c r="F146" s="245" t="str">
        <f>IF($B146&gt;0,'Saisie CLASSEMENT'!$H144)</f>
        <v xml:space="preserve"> </v>
      </c>
      <c r="G146" s="245" t="str">
        <f>IF($B146&gt;0,'Saisie CLASSEMENT'!$I144)</f>
        <v xml:space="preserve"> </v>
      </c>
      <c r="H146" s="245" t="str">
        <f>IF(B146&gt;0,'Saisie CLASSEMENT'!J144)</f>
        <v xml:space="preserve"> </v>
      </c>
      <c r="I146" s="245" t="str">
        <f>IF(B146&gt;0,'Saisie CLASSEMENT'!M144)</f>
        <v xml:space="preserve"> </v>
      </c>
      <c r="J146" s="246" t="str">
        <f>IF(LEN(B146)&gt;0,'Saisie CLASSEMENT'!G144,"")</f>
        <v/>
      </c>
      <c r="K146" s="247" t="str">
        <f>IF(B146&gt;0,'Saisie CLASSEMENT'!P144)</f>
        <v/>
      </c>
    </row>
    <row r="147" spans="1:11" x14ac:dyDescent="0.2">
      <c r="A147" s="235">
        <f t="shared" si="2"/>
        <v>0</v>
      </c>
      <c r="B147" s="243" t="str">
        <f>IF('Saisie CLASSEMENT'!$C145&gt;0,'Saisie CLASSEMENT'!B145,"")</f>
        <v/>
      </c>
      <c r="C147" s="243">
        <f>IF(B147&gt;0,'Saisie CLASSEMENT'!C145)</f>
        <v>0</v>
      </c>
      <c r="D147" s="244" t="str">
        <f>IF($B147&gt;0,'Saisie CLASSEMENT'!$L145)</f>
        <v xml:space="preserve"> </v>
      </c>
      <c r="E147" s="244" t="str">
        <f>IF($B147&gt;0,'Saisie CLASSEMENT'!$K145)</f>
        <v xml:space="preserve"> </v>
      </c>
      <c r="F147" s="245" t="str">
        <f>IF($B147&gt;0,'Saisie CLASSEMENT'!$H145)</f>
        <v xml:space="preserve"> </v>
      </c>
      <c r="G147" s="245" t="str">
        <f>IF($B147&gt;0,'Saisie CLASSEMENT'!$I145)</f>
        <v xml:space="preserve"> </v>
      </c>
      <c r="H147" s="245" t="str">
        <f>IF(B147&gt;0,'Saisie CLASSEMENT'!J145)</f>
        <v xml:space="preserve"> </v>
      </c>
      <c r="I147" s="245" t="str">
        <f>IF(B147&gt;0,'Saisie CLASSEMENT'!M145)</f>
        <v xml:space="preserve"> </v>
      </c>
      <c r="J147" s="246" t="str">
        <f>IF(LEN(B147)&gt;0,'Saisie CLASSEMENT'!G145,"")</f>
        <v/>
      </c>
      <c r="K147" s="247" t="str">
        <f>IF(B147&gt;0,'Saisie CLASSEMENT'!P145)</f>
        <v/>
      </c>
    </row>
    <row r="148" spans="1:11" x14ac:dyDescent="0.2">
      <c r="A148" s="235">
        <f t="shared" si="2"/>
        <v>0</v>
      </c>
      <c r="B148" s="243" t="str">
        <f>IF('Saisie CLASSEMENT'!$C146&gt;0,'Saisie CLASSEMENT'!B146,"")</f>
        <v/>
      </c>
      <c r="C148" s="243">
        <f>IF(B148&gt;0,'Saisie CLASSEMENT'!C146)</f>
        <v>0</v>
      </c>
      <c r="D148" s="244" t="str">
        <f>IF($B148&gt;0,'Saisie CLASSEMENT'!$L146)</f>
        <v xml:space="preserve"> </v>
      </c>
      <c r="E148" s="244" t="str">
        <f>IF($B148&gt;0,'Saisie CLASSEMENT'!$K146)</f>
        <v xml:space="preserve"> </v>
      </c>
      <c r="F148" s="245" t="str">
        <f>IF($B148&gt;0,'Saisie CLASSEMENT'!$H146)</f>
        <v xml:space="preserve"> </v>
      </c>
      <c r="G148" s="245" t="str">
        <f>IF($B148&gt;0,'Saisie CLASSEMENT'!$I146)</f>
        <v xml:space="preserve"> </v>
      </c>
      <c r="H148" s="245" t="str">
        <f>IF(B148&gt;0,'Saisie CLASSEMENT'!J146)</f>
        <v xml:space="preserve"> </v>
      </c>
      <c r="I148" s="245" t="str">
        <f>IF(B148&gt;0,'Saisie CLASSEMENT'!M146)</f>
        <v xml:space="preserve"> </v>
      </c>
      <c r="J148" s="246" t="str">
        <f>IF(LEN(B148)&gt;0,'Saisie CLASSEMENT'!G146,"")</f>
        <v/>
      </c>
      <c r="K148" s="247" t="str">
        <f>IF(B148&gt;0,'Saisie CLASSEMENT'!P146)</f>
        <v/>
      </c>
    </row>
    <row r="149" spans="1:11" x14ac:dyDescent="0.2">
      <c r="A149" s="235">
        <f t="shared" si="2"/>
        <v>0</v>
      </c>
      <c r="B149" s="243" t="str">
        <f>IF('Saisie CLASSEMENT'!$C147&gt;0,'Saisie CLASSEMENT'!B147,"")</f>
        <v/>
      </c>
      <c r="C149" s="243">
        <f>IF(B149&gt;0,'Saisie CLASSEMENT'!C147)</f>
        <v>0</v>
      </c>
      <c r="D149" s="244" t="str">
        <f>IF($B149&gt;0,'Saisie CLASSEMENT'!$L147)</f>
        <v xml:space="preserve"> </v>
      </c>
      <c r="E149" s="244" t="str">
        <f>IF($B149&gt;0,'Saisie CLASSEMENT'!$K147)</f>
        <v xml:space="preserve"> </v>
      </c>
      <c r="F149" s="245" t="str">
        <f>IF($B149&gt;0,'Saisie CLASSEMENT'!$H147)</f>
        <v xml:space="preserve"> </v>
      </c>
      <c r="G149" s="245" t="str">
        <f>IF($B149&gt;0,'Saisie CLASSEMENT'!$I147)</f>
        <v xml:space="preserve"> </v>
      </c>
      <c r="H149" s="245" t="str">
        <f>IF(B149&gt;0,'Saisie CLASSEMENT'!J147)</f>
        <v xml:space="preserve"> </v>
      </c>
      <c r="I149" s="245" t="str">
        <f>IF(B149&gt;0,'Saisie CLASSEMENT'!M147)</f>
        <v xml:space="preserve"> </v>
      </c>
      <c r="J149" s="246" t="str">
        <f>IF(LEN(B149)&gt;0,'Saisie CLASSEMENT'!G147,"")</f>
        <v/>
      </c>
      <c r="K149" s="247" t="str">
        <f>IF(B149&gt;0,'Saisie CLASSEMENT'!P147)</f>
        <v/>
      </c>
    </row>
    <row r="150" spans="1:11" x14ac:dyDescent="0.2">
      <c r="A150" s="235">
        <f t="shared" si="2"/>
        <v>0</v>
      </c>
      <c r="B150" s="243" t="str">
        <f>IF('Saisie CLASSEMENT'!$C148&gt;0,'Saisie CLASSEMENT'!B148,"")</f>
        <v/>
      </c>
      <c r="C150" s="243">
        <f>IF(B150&gt;0,'Saisie CLASSEMENT'!C148)</f>
        <v>0</v>
      </c>
      <c r="D150" s="244" t="str">
        <f>IF($B150&gt;0,'Saisie CLASSEMENT'!$L148)</f>
        <v xml:space="preserve"> </v>
      </c>
      <c r="E150" s="244" t="str">
        <f>IF($B150&gt;0,'Saisie CLASSEMENT'!$K148)</f>
        <v xml:space="preserve"> </v>
      </c>
      <c r="F150" s="245" t="str">
        <f>IF($B150&gt;0,'Saisie CLASSEMENT'!$H148)</f>
        <v xml:space="preserve"> </v>
      </c>
      <c r="G150" s="245" t="str">
        <f>IF($B150&gt;0,'Saisie CLASSEMENT'!$I148)</f>
        <v xml:space="preserve"> </v>
      </c>
      <c r="H150" s="245" t="str">
        <f>IF(B150&gt;0,'Saisie CLASSEMENT'!J148)</f>
        <v xml:space="preserve"> </v>
      </c>
      <c r="I150" s="245" t="str">
        <f>IF(B150&gt;0,'Saisie CLASSEMENT'!M148)</f>
        <v xml:space="preserve"> </v>
      </c>
      <c r="J150" s="246" t="str">
        <f>IF(LEN(B150)&gt;0,'Saisie CLASSEMENT'!G148,"")</f>
        <v/>
      </c>
      <c r="K150" s="247" t="str">
        <f>IF(B150&gt;0,'Saisie CLASSEMENT'!P148)</f>
        <v/>
      </c>
    </row>
    <row r="151" spans="1:11" x14ac:dyDescent="0.2">
      <c r="A151" s="235">
        <f t="shared" si="2"/>
        <v>0</v>
      </c>
      <c r="B151" s="243" t="str">
        <f>IF('Saisie CLASSEMENT'!$C149&gt;0,'Saisie CLASSEMENT'!B149,"")</f>
        <v/>
      </c>
      <c r="C151" s="243">
        <f>IF(B151&gt;0,'Saisie CLASSEMENT'!C149)</f>
        <v>0</v>
      </c>
      <c r="D151" s="244" t="str">
        <f>IF($B151&gt;0,'Saisie CLASSEMENT'!$L149)</f>
        <v xml:space="preserve"> </v>
      </c>
      <c r="E151" s="244" t="str">
        <f>IF($B151&gt;0,'Saisie CLASSEMENT'!$K149)</f>
        <v xml:space="preserve"> </v>
      </c>
      <c r="F151" s="245" t="str">
        <f>IF($B151&gt;0,'Saisie CLASSEMENT'!$H149)</f>
        <v xml:space="preserve"> </v>
      </c>
      <c r="G151" s="245" t="str">
        <f>IF($B151&gt;0,'Saisie CLASSEMENT'!$I149)</f>
        <v xml:space="preserve"> </v>
      </c>
      <c r="H151" s="245" t="str">
        <f>IF(B151&gt;0,'Saisie CLASSEMENT'!J149)</f>
        <v xml:space="preserve"> </v>
      </c>
      <c r="I151" s="245" t="str">
        <f>IF(B151&gt;0,'Saisie CLASSEMENT'!M149)</f>
        <v xml:space="preserve"> </v>
      </c>
      <c r="J151" s="246" t="str">
        <f>IF(LEN(B151)&gt;0,'Saisie CLASSEMENT'!G149,"")</f>
        <v/>
      </c>
      <c r="K151" s="247" t="str">
        <f>IF(B151&gt;0,'Saisie CLASSEMENT'!P149)</f>
        <v/>
      </c>
    </row>
    <row r="152" spans="1:11" x14ac:dyDescent="0.2">
      <c r="A152" s="235">
        <f t="shared" si="2"/>
        <v>0</v>
      </c>
      <c r="B152" s="243" t="str">
        <f>IF('Saisie CLASSEMENT'!$C150&gt;0,'Saisie CLASSEMENT'!B150,"")</f>
        <v/>
      </c>
      <c r="C152" s="243">
        <f>IF(B152&gt;0,'Saisie CLASSEMENT'!C150)</f>
        <v>0</v>
      </c>
      <c r="D152" s="244" t="str">
        <f>IF($B152&gt;0,'Saisie CLASSEMENT'!$L150)</f>
        <v xml:space="preserve"> </v>
      </c>
      <c r="E152" s="244" t="str">
        <f>IF($B152&gt;0,'Saisie CLASSEMENT'!$K150)</f>
        <v xml:space="preserve"> </v>
      </c>
      <c r="F152" s="245" t="str">
        <f>IF($B152&gt;0,'Saisie CLASSEMENT'!$H150)</f>
        <v xml:space="preserve"> </v>
      </c>
      <c r="G152" s="245" t="str">
        <f>IF($B152&gt;0,'Saisie CLASSEMENT'!$I150)</f>
        <v xml:space="preserve"> </v>
      </c>
      <c r="H152" s="245" t="str">
        <f>IF(B152&gt;0,'Saisie CLASSEMENT'!J150)</f>
        <v xml:space="preserve"> </v>
      </c>
      <c r="I152" s="245" t="str">
        <f>IF(B152&gt;0,'Saisie CLASSEMENT'!M150)</f>
        <v xml:space="preserve"> </v>
      </c>
      <c r="J152" s="246" t="str">
        <f>IF(LEN(B152)&gt;0,'Saisie CLASSEMENT'!G150,"")</f>
        <v/>
      </c>
      <c r="K152" s="247" t="str">
        <f>IF(B152&gt;0,'Saisie CLASSEMENT'!P150)</f>
        <v/>
      </c>
    </row>
    <row r="153" spans="1:11" x14ac:dyDescent="0.2">
      <c r="A153" s="235">
        <f t="shared" si="2"/>
        <v>0</v>
      </c>
      <c r="B153" s="243" t="str">
        <f>IF('Saisie CLASSEMENT'!$C151&gt;0,'Saisie CLASSEMENT'!B151,"")</f>
        <v/>
      </c>
      <c r="C153" s="243">
        <f>IF(B153&gt;0,'Saisie CLASSEMENT'!C151)</f>
        <v>0</v>
      </c>
      <c r="D153" s="244" t="str">
        <f>IF($B153&gt;0,'Saisie CLASSEMENT'!$L151)</f>
        <v xml:space="preserve"> </v>
      </c>
      <c r="E153" s="244" t="str">
        <f>IF($B153&gt;0,'Saisie CLASSEMENT'!$K151)</f>
        <v xml:space="preserve"> </v>
      </c>
      <c r="F153" s="245" t="str">
        <f>IF($B153&gt;0,'Saisie CLASSEMENT'!$H151)</f>
        <v xml:space="preserve"> </v>
      </c>
      <c r="G153" s="245" t="str">
        <f>IF($B153&gt;0,'Saisie CLASSEMENT'!$I151)</f>
        <v xml:space="preserve"> </v>
      </c>
      <c r="H153" s="245" t="str">
        <f>IF(B153&gt;0,'Saisie CLASSEMENT'!J151)</f>
        <v xml:space="preserve"> </v>
      </c>
      <c r="I153" s="245" t="str">
        <f>IF(B153&gt;0,'Saisie CLASSEMENT'!M151)</f>
        <v xml:space="preserve"> </v>
      </c>
      <c r="J153" s="246" t="str">
        <f>IF(LEN(B153)&gt;0,'Saisie CLASSEMENT'!G151,"")</f>
        <v/>
      </c>
      <c r="K153" s="247" t="str">
        <f>IF(B153&gt;0,'Saisie CLASSEMENT'!P151)</f>
        <v/>
      </c>
    </row>
    <row r="154" spans="1:11" x14ac:dyDescent="0.2">
      <c r="A154" s="235">
        <f t="shared" si="2"/>
        <v>0</v>
      </c>
      <c r="B154" s="243" t="str">
        <f>IF('Saisie CLASSEMENT'!$C152&gt;0,'Saisie CLASSEMENT'!B152,"")</f>
        <v/>
      </c>
      <c r="C154" s="243">
        <f>IF(B154&gt;0,'Saisie CLASSEMENT'!C152)</f>
        <v>0</v>
      </c>
      <c r="D154" s="244" t="str">
        <f>IF($B154&gt;0,'Saisie CLASSEMENT'!$L152)</f>
        <v xml:space="preserve"> </v>
      </c>
      <c r="E154" s="244" t="str">
        <f>IF($B154&gt;0,'Saisie CLASSEMENT'!$K152)</f>
        <v xml:space="preserve"> </v>
      </c>
      <c r="F154" s="245" t="str">
        <f>IF($B154&gt;0,'Saisie CLASSEMENT'!$H152)</f>
        <v xml:space="preserve"> </v>
      </c>
      <c r="G154" s="245" t="str">
        <f>IF($B154&gt;0,'Saisie CLASSEMENT'!$I152)</f>
        <v xml:space="preserve"> </v>
      </c>
      <c r="H154" s="245" t="str">
        <f>IF(B154&gt;0,'Saisie CLASSEMENT'!J152)</f>
        <v xml:space="preserve"> </v>
      </c>
      <c r="I154" s="245" t="str">
        <f>IF(B154&gt;0,'Saisie CLASSEMENT'!M152)</f>
        <v xml:space="preserve"> </v>
      </c>
      <c r="J154" s="246" t="str">
        <f>IF(LEN(B154)&gt;0,'Saisie CLASSEMENT'!G152,"")</f>
        <v/>
      </c>
      <c r="K154" s="247" t="str">
        <f>IF(B154&gt;0,'Saisie CLASSEMENT'!P152)</f>
        <v/>
      </c>
    </row>
    <row r="155" spans="1:11" x14ac:dyDescent="0.2">
      <c r="A155" s="235">
        <f t="shared" si="2"/>
        <v>0</v>
      </c>
      <c r="B155" s="243" t="str">
        <f>IF('Saisie CLASSEMENT'!$C153&gt;0,'Saisie CLASSEMENT'!B153,"")</f>
        <v/>
      </c>
      <c r="C155" s="243">
        <f>IF(B155&gt;0,'Saisie CLASSEMENT'!C153)</f>
        <v>0</v>
      </c>
      <c r="D155" s="244" t="str">
        <f>IF($B155&gt;0,'Saisie CLASSEMENT'!$L153)</f>
        <v xml:space="preserve"> </v>
      </c>
      <c r="E155" s="244" t="str">
        <f>IF($B155&gt;0,'Saisie CLASSEMENT'!$K153)</f>
        <v xml:space="preserve"> </v>
      </c>
      <c r="F155" s="245" t="str">
        <f>IF($B155&gt;0,'Saisie CLASSEMENT'!$H153)</f>
        <v xml:space="preserve"> </v>
      </c>
      <c r="G155" s="245" t="str">
        <f>IF($B155&gt;0,'Saisie CLASSEMENT'!$I153)</f>
        <v xml:space="preserve"> </v>
      </c>
      <c r="H155" s="245" t="str">
        <f>IF(B155&gt;0,'Saisie CLASSEMENT'!J153)</f>
        <v xml:space="preserve"> </v>
      </c>
      <c r="I155" s="245" t="str">
        <f>IF(B155&gt;0,'Saisie CLASSEMENT'!M153)</f>
        <v xml:space="preserve"> </v>
      </c>
      <c r="J155" s="246" t="str">
        <f>IF(LEN(B155)&gt;0,'Saisie CLASSEMENT'!G153,"")</f>
        <v/>
      </c>
      <c r="K155" s="247" t="str">
        <f>IF(B155&gt;0,'Saisie CLASSEMENT'!P153)</f>
        <v/>
      </c>
    </row>
    <row r="156" spans="1:11" x14ac:dyDescent="0.2">
      <c r="A156" s="235">
        <f t="shared" si="2"/>
        <v>0</v>
      </c>
      <c r="B156" s="243" t="str">
        <f>IF('Saisie CLASSEMENT'!$C154&gt;0,'Saisie CLASSEMENT'!B154,"")</f>
        <v/>
      </c>
      <c r="C156" s="243">
        <f>IF(B156&gt;0,'Saisie CLASSEMENT'!C154)</f>
        <v>0</v>
      </c>
      <c r="D156" s="244" t="str">
        <f>IF($B156&gt;0,'Saisie CLASSEMENT'!$L154)</f>
        <v xml:space="preserve"> </v>
      </c>
      <c r="E156" s="244" t="str">
        <f>IF($B156&gt;0,'Saisie CLASSEMENT'!$K154)</f>
        <v xml:space="preserve"> </v>
      </c>
      <c r="F156" s="245" t="str">
        <f>IF($B156&gt;0,'Saisie CLASSEMENT'!$H154)</f>
        <v xml:space="preserve"> </v>
      </c>
      <c r="G156" s="245" t="str">
        <f>IF($B156&gt;0,'Saisie CLASSEMENT'!$I154)</f>
        <v xml:space="preserve"> </v>
      </c>
      <c r="H156" s="245" t="str">
        <f>IF(B156&gt;0,'Saisie CLASSEMENT'!J154)</f>
        <v xml:space="preserve"> </v>
      </c>
      <c r="I156" s="245" t="str">
        <f>IF(B156&gt;0,'Saisie CLASSEMENT'!M154)</f>
        <v xml:space="preserve"> </v>
      </c>
      <c r="J156" s="246" t="str">
        <f>IF(LEN(B156)&gt;0,'Saisie CLASSEMENT'!G154,"")</f>
        <v/>
      </c>
      <c r="K156" s="247" t="str">
        <f>IF(B156&gt;0,'Saisie CLASSEMENT'!P154)</f>
        <v/>
      </c>
    </row>
    <row r="157" spans="1:11" x14ac:dyDescent="0.2">
      <c r="A157" s="235">
        <f t="shared" si="2"/>
        <v>0</v>
      </c>
      <c r="B157" s="243" t="str">
        <f>IF('Saisie CLASSEMENT'!$C155&gt;0,'Saisie CLASSEMENT'!B155,"")</f>
        <v/>
      </c>
      <c r="C157" s="243">
        <f>IF(B157&gt;0,'Saisie CLASSEMENT'!C155)</f>
        <v>0</v>
      </c>
      <c r="D157" s="244" t="str">
        <f>IF($B157&gt;0,'Saisie CLASSEMENT'!$L155)</f>
        <v xml:space="preserve"> </v>
      </c>
      <c r="E157" s="244" t="str">
        <f>IF($B157&gt;0,'Saisie CLASSEMENT'!$K155)</f>
        <v xml:space="preserve"> </v>
      </c>
      <c r="F157" s="245" t="str">
        <f>IF($B157&gt;0,'Saisie CLASSEMENT'!$H155)</f>
        <v xml:space="preserve"> </v>
      </c>
      <c r="G157" s="245" t="str">
        <f>IF($B157&gt;0,'Saisie CLASSEMENT'!$I155)</f>
        <v xml:space="preserve"> </v>
      </c>
      <c r="H157" s="245" t="str">
        <f>IF(B157&gt;0,'Saisie CLASSEMENT'!J155)</f>
        <v xml:space="preserve"> </v>
      </c>
      <c r="I157" s="245" t="str">
        <f>IF(B157&gt;0,'Saisie CLASSEMENT'!M155)</f>
        <v xml:space="preserve"> </v>
      </c>
      <c r="J157" s="246" t="str">
        <f>IF(LEN(B157)&gt;0,'Saisie CLASSEMENT'!G155,"")</f>
        <v/>
      </c>
      <c r="K157" s="247" t="str">
        <f>IF(B157&gt;0,'Saisie CLASSEMENT'!P155)</f>
        <v/>
      </c>
    </row>
    <row r="158" spans="1:11" x14ac:dyDescent="0.2">
      <c r="A158" s="235">
        <f t="shared" si="2"/>
        <v>0</v>
      </c>
      <c r="B158" s="243" t="str">
        <f>IF('Saisie CLASSEMENT'!$C156&gt;0,'Saisie CLASSEMENT'!B156,"")</f>
        <v/>
      </c>
      <c r="C158" s="243">
        <f>IF(B158&gt;0,'Saisie CLASSEMENT'!C156)</f>
        <v>0</v>
      </c>
      <c r="D158" s="244" t="str">
        <f>IF($B158&gt;0,'Saisie CLASSEMENT'!$L156)</f>
        <v xml:space="preserve"> </v>
      </c>
      <c r="E158" s="244" t="str">
        <f>IF($B158&gt;0,'Saisie CLASSEMENT'!$K156)</f>
        <v xml:space="preserve"> </v>
      </c>
      <c r="F158" s="245" t="str">
        <f>IF($B158&gt;0,'Saisie CLASSEMENT'!$H156)</f>
        <v xml:space="preserve"> </v>
      </c>
      <c r="G158" s="245" t="str">
        <f>IF($B158&gt;0,'Saisie CLASSEMENT'!$I156)</f>
        <v xml:space="preserve"> </v>
      </c>
      <c r="H158" s="245" t="str">
        <f>IF(B158&gt;0,'Saisie CLASSEMENT'!J156)</f>
        <v xml:space="preserve"> </v>
      </c>
      <c r="I158" s="245" t="str">
        <f>IF(B158&gt;0,'Saisie CLASSEMENT'!M156)</f>
        <v xml:space="preserve"> </v>
      </c>
      <c r="J158" s="246" t="str">
        <f>IF(LEN(B158)&gt;0,'Saisie CLASSEMENT'!G156,"")</f>
        <v/>
      </c>
      <c r="K158" s="247" t="str">
        <f>IF(B158&gt;0,'Saisie CLASSEMENT'!P156)</f>
        <v/>
      </c>
    </row>
    <row r="159" spans="1:11" x14ac:dyDescent="0.2">
      <c r="A159" s="235">
        <f t="shared" si="2"/>
        <v>0</v>
      </c>
      <c r="B159" s="243" t="str">
        <f>IF('Saisie CLASSEMENT'!$C157&gt;0,'Saisie CLASSEMENT'!B157,"")</f>
        <v/>
      </c>
      <c r="C159" s="243">
        <f>IF(B159&gt;0,'Saisie CLASSEMENT'!C157)</f>
        <v>0</v>
      </c>
      <c r="D159" s="244" t="str">
        <f>IF($B159&gt;0,'Saisie CLASSEMENT'!$L157)</f>
        <v xml:space="preserve"> </v>
      </c>
      <c r="E159" s="244" t="str">
        <f>IF($B159&gt;0,'Saisie CLASSEMENT'!$K157)</f>
        <v xml:space="preserve"> </v>
      </c>
      <c r="F159" s="245" t="str">
        <f>IF($B159&gt;0,'Saisie CLASSEMENT'!$H157)</f>
        <v xml:space="preserve"> </v>
      </c>
      <c r="G159" s="245" t="str">
        <f>IF($B159&gt;0,'Saisie CLASSEMENT'!$I157)</f>
        <v xml:space="preserve"> </v>
      </c>
      <c r="H159" s="245" t="str">
        <f>IF(B159&gt;0,'Saisie CLASSEMENT'!J157)</f>
        <v xml:space="preserve"> </v>
      </c>
      <c r="I159" s="245" t="str">
        <f>IF(B159&gt;0,'Saisie CLASSEMENT'!M157)</f>
        <v xml:space="preserve"> </v>
      </c>
      <c r="J159" s="246" t="str">
        <f>IF(LEN(B159)&gt;0,'Saisie CLASSEMENT'!G157,"")</f>
        <v/>
      </c>
      <c r="K159" s="247" t="str">
        <f>IF(B159&gt;0,'Saisie CLASSEMENT'!P157)</f>
        <v/>
      </c>
    </row>
    <row r="160" spans="1:11" x14ac:dyDescent="0.2">
      <c r="A160" s="235">
        <f t="shared" si="2"/>
        <v>0</v>
      </c>
      <c r="B160" s="243" t="str">
        <f>IF('Saisie CLASSEMENT'!$C158&gt;0,'Saisie CLASSEMENT'!B158,"")</f>
        <v/>
      </c>
      <c r="C160" s="243">
        <f>IF(B160&gt;0,'Saisie CLASSEMENT'!C158)</f>
        <v>0</v>
      </c>
      <c r="D160" s="244" t="str">
        <f>IF($B160&gt;0,'Saisie CLASSEMENT'!$L158)</f>
        <v xml:space="preserve"> </v>
      </c>
      <c r="E160" s="244" t="str">
        <f>IF($B160&gt;0,'Saisie CLASSEMENT'!$K158)</f>
        <v xml:space="preserve"> </v>
      </c>
      <c r="F160" s="245" t="str">
        <f>IF($B160&gt;0,'Saisie CLASSEMENT'!$H158)</f>
        <v xml:space="preserve"> </v>
      </c>
      <c r="G160" s="245" t="str">
        <f>IF($B160&gt;0,'Saisie CLASSEMENT'!$I158)</f>
        <v xml:space="preserve"> </v>
      </c>
      <c r="H160" s="245" t="str">
        <f>IF(B160&gt;0,'Saisie CLASSEMENT'!J158)</f>
        <v xml:space="preserve"> </v>
      </c>
      <c r="I160" s="245" t="str">
        <f>IF(B160&gt;0,'Saisie CLASSEMENT'!M158)</f>
        <v xml:space="preserve"> </v>
      </c>
      <c r="J160" s="246" t="str">
        <f>IF(LEN(B160)&gt;0,'Saisie CLASSEMENT'!G158,"")</f>
        <v/>
      </c>
      <c r="K160" s="247" t="str">
        <f>IF(B160&gt;0,'Saisie CLASSEMENT'!P158)</f>
        <v/>
      </c>
    </row>
    <row r="161" spans="1:11" x14ac:dyDescent="0.2">
      <c r="A161" s="235">
        <f t="shared" si="2"/>
        <v>0</v>
      </c>
      <c r="B161" s="243" t="str">
        <f>IF('Saisie CLASSEMENT'!$C159&gt;0,'Saisie CLASSEMENT'!B159,"")</f>
        <v/>
      </c>
      <c r="C161" s="243">
        <f>IF(B161&gt;0,'Saisie CLASSEMENT'!C159)</f>
        <v>0</v>
      </c>
      <c r="D161" s="244" t="str">
        <f>IF($B161&gt;0,'Saisie CLASSEMENT'!$L159)</f>
        <v xml:space="preserve"> </v>
      </c>
      <c r="E161" s="244" t="str">
        <f>IF($B161&gt;0,'Saisie CLASSEMENT'!$K159)</f>
        <v xml:space="preserve"> </v>
      </c>
      <c r="F161" s="245" t="str">
        <f>IF($B161&gt;0,'Saisie CLASSEMENT'!$H159)</f>
        <v xml:space="preserve"> </v>
      </c>
      <c r="G161" s="245" t="str">
        <f>IF($B161&gt;0,'Saisie CLASSEMENT'!$I159)</f>
        <v xml:space="preserve"> </v>
      </c>
      <c r="H161" s="245" t="str">
        <f>IF(B161&gt;0,'Saisie CLASSEMENT'!J159)</f>
        <v xml:space="preserve"> </v>
      </c>
      <c r="I161" s="245" t="str">
        <f>IF(B161&gt;0,'Saisie CLASSEMENT'!M159)</f>
        <v xml:space="preserve"> </v>
      </c>
      <c r="J161" s="246" t="str">
        <f>IF(LEN(B161)&gt;0,'Saisie CLASSEMENT'!G159,"")</f>
        <v/>
      </c>
      <c r="K161" s="247" t="str">
        <f>IF(B161&gt;0,'Saisie CLASSEMENT'!P159)</f>
        <v/>
      </c>
    </row>
    <row r="162" spans="1:11" x14ac:dyDescent="0.2">
      <c r="A162" s="235">
        <f t="shared" si="2"/>
        <v>0</v>
      </c>
      <c r="B162" s="243" t="str">
        <f>IF('Saisie CLASSEMENT'!$C160&gt;0,'Saisie CLASSEMENT'!B160,"")</f>
        <v/>
      </c>
      <c r="C162" s="243">
        <f>IF(B162&gt;0,'Saisie CLASSEMENT'!C160)</f>
        <v>0</v>
      </c>
      <c r="D162" s="244" t="str">
        <f>IF($B162&gt;0,'Saisie CLASSEMENT'!$L160)</f>
        <v xml:space="preserve"> </v>
      </c>
      <c r="E162" s="244" t="str">
        <f>IF($B162&gt;0,'Saisie CLASSEMENT'!$K160)</f>
        <v xml:space="preserve"> </v>
      </c>
      <c r="F162" s="245" t="str">
        <f>IF($B162&gt;0,'Saisie CLASSEMENT'!$H160)</f>
        <v xml:space="preserve"> </v>
      </c>
      <c r="G162" s="245" t="str">
        <f>IF($B162&gt;0,'Saisie CLASSEMENT'!$I160)</f>
        <v xml:space="preserve"> </v>
      </c>
      <c r="H162" s="245" t="str">
        <f>IF(B162&gt;0,'Saisie CLASSEMENT'!J160)</f>
        <v xml:space="preserve"> </v>
      </c>
      <c r="I162" s="245" t="str">
        <f>IF(B162&gt;0,'Saisie CLASSEMENT'!M160)</f>
        <v xml:space="preserve"> </v>
      </c>
      <c r="J162" s="246" t="str">
        <f>IF(LEN(B162)&gt;0,'Saisie CLASSEMENT'!G160,"")</f>
        <v/>
      </c>
      <c r="K162" s="247" t="str">
        <f>IF(B162&gt;0,'Saisie CLASSEMENT'!P160)</f>
        <v/>
      </c>
    </row>
    <row r="163" spans="1:11" x14ac:dyDescent="0.2">
      <c r="A163" s="235">
        <f t="shared" si="2"/>
        <v>0</v>
      </c>
      <c r="B163" s="243" t="str">
        <f>IF('Saisie CLASSEMENT'!$C161&gt;0,'Saisie CLASSEMENT'!B161,"")</f>
        <v/>
      </c>
      <c r="C163" s="243">
        <f>IF(B163&gt;0,'Saisie CLASSEMENT'!C161)</f>
        <v>0</v>
      </c>
      <c r="D163" s="244" t="str">
        <f>IF($B163&gt;0,'Saisie CLASSEMENT'!$L161)</f>
        <v xml:space="preserve"> </v>
      </c>
      <c r="E163" s="244" t="str">
        <f>IF($B163&gt;0,'Saisie CLASSEMENT'!$K161)</f>
        <v xml:space="preserve"> </v>
      </c>
      <c r="F163" s="245" t="str">
        <f>IF($B163&gt;0,'Saisie CLASSEMENT'!$H161)</f>
        <v xml:space="preserve"> </v>
      </c>
      <c r="G163" s="245" t="str">
        <f>IF($B163&gt;0,'Saisie CLASSEMENT'!$I161)</f>
        <v xml:space="preserve"> </v>
      </c>
      <c r="H163" s="245" t="str">
        <f>IF(B163&gt;0,'Saisie CLASSEMENT'!J161)</f>
        <v xml:space="preserve"> </v>
      </c>
      <c r="I163" s="245" t="str">
        <f>IF(B163&gt;0,'Saisie CLASSEMENT'!M161)</f>
        <v xml:space="preserve"> </v>
      </c>
      <c r="J163" s="246" t="str">
        <f>IF(LEN(B163)&gt;0,'Saisie CLASSEMENT'!G161,"")</f>
        <v/>
      </c>
      <c r="K163" s="247" t="str">
        <f>IF(B163&gt;0,'Saisie CLASSEMENT'!P161)</f>
        <v/>
      </c>
    </row>
    <row r="164" spans="1:11" x14ac:dyDescent="0.2">
      <c r="A164" s="235">
        <f t="shared" si="2"/>
        <v>0</v>
      </c>
      <c r="B164" s="243" t="str">
        <f>IF('Saisie CLASSEMENT'!$C162&gt;0,'Saisie CLASSEMENT'!B162,"")</f>
        <v/>
      </c>
      <c r="C164" s="243">
        <f>IF(B164&gt;0,'Saisie CLASSEMENT'!C162)</f>
        <v>0</v>
      </c>
      <c r="D164" s="244" t="str">
        <f>IF($B164&gt;0,'Saisie CLASSEMENT'!$L162)</f>
        <v xml:space="preserve"> </v>
      </c>
      <c r="E164" s="244" t="str">
        <f>IF($B164&gt;0,'Saisie CLASSEMENT'!$K162)</f>
        <v xml:space="preserve"> </v>
      </c>
      <c r="F164" s="245" t="str">
        <f>IF($B164&gt;0,'Saisie CLASSEMENT'!$H162)</f>
        <v xml:space="preserve"> </v>
      </c>
      <c r="G164" s="245" t="str">
        <f>IF($B164&gt;0,'Saisie CLASSEMENT'!$I162)</f>
        <v xml:space="preserve"> </v>
      </c>
      <c r="H164" s="245" t="str">
        <f>IF(B164&gt;0,'Saisie CLASSEMENT'!J162)</f>
        <v xml:space="preserve"> </v>
      </c>
      <c r="I164" s="245" t="str">
        <f>IF(B164&gt;0,'Saisie CLASSEMENT'!M162)</f>
        <v xml:space="preserve"> </v>
      </c>
      <c r="J164" s="246" t="str">
        <f>IF(LEN(B164)&gt;0,'Saisie CLASSEMENT'!G162,"")</f>
        <v/>
      </c>
      <c r="K164" s="247" t="str">
        <f>IF(B164&gt;0,'Saisie CLASSEMENT'!P162)</f>
        <v/>
      </c>
    </row>
    <row r="165" spans="1:11" x14ac:dyDescent="0.2">
      <c r="A165" s="235">
        <f t="shared" si="2"/>
        <v>0</v>
      </c>
      <c r="B165" s="243" t="str">
        <f>IF('Saisie CLASSEMENT'!$C163&gt;0,'Saisie CLASSEMENT'!B163,"")</f>
        <v/>
      </c>
      <c r="C165" s="243">
        <f>IF(B165&gt;0,'Saisie CLASSEMENT'!C163)</f>
        <v>0</v>
      </c>
      <c r="D165" s="244" t="str">
        <f>IF($B165&gt;0,'Saisie CLASSEMENT'!$L163)</f>
        <v xml:space="preserve"> </v>
      </c>
      <c r="E165" s="244" t="str">
        <f>IF($B165&gt;0,'Saisie CLASSEMENT'!$K163)</f>
        <v xml:space="preserve"> </v>
      </c>
      <c r="F165" s="245" t="str">
        <f>IF($B165&gt;0,'Saisie CLASSEMENT'!$H163)</f>
        <v xml:space="preserve"> </v>
      </c>
      <c r="G165" s="245" t="str">
        <f>IF($B165&gt;0,'Saisie CLASSEMENT'!$I163)</f>
        <v xml:space="preserve"> </v>
      </c>
      <c r="H165" s="245" t="str">
        <f>IF(B165&gt;0,'Saisie CLASSEMENT'!J163)</f>
        <v xml:space="preserve"> </v>
      </c>
      <c r="I165" s="245" t="str">
        <f>IF(B165&gt;0,'Saisie CLASSEMENT'!M163)</f>
        <v xml:space="preserve"> </v>
      </c>
      <c r="J165" s="246" t="str">
        <f>IF(LEN(B165)&gt;0,'Saisie CLASSEMENT'!G163,"")</f>
        <v/>
      </c>
      <c r="K165" s="247" t="str">
        <f>IF(B165&gt;0,'Saisie CLASSEMENT'!P163)</f>
        <v/>
      </c>
    </row>
    <row r="166" spans="1:11" x14ac:dyDescent="0.2">
      <c r="A166" s="235">
        <f t="shared" si="2"/>
        <v>0</v>
      </c>
      <c r="B166" s="243" t="str">
        <f>IF('Saisie CLASSEMENT'!$C164&gt;0,'Saisie CLASSEMENT'!B164,"")</f>
        <v/>
      </c>
      <c r="C166" s="243">
        <f>IF(B166&gt;0,'Saisie CLASSEMENT'!C164)</f>
        <v>0</v>
      </c>
      <c r="D166" s="244" t="str">
        <f>IF($B166&gt;0,'Saisie CLASSEMENT'!$L164)</f>
        <v xml:space="preserve"> </v>
      </c>
      <c r="E166" s="244" t="str">
        <f>IF($B166&gt;0,'Saisie CLASSEMENT'!$K164)</f>
        <v xml:space="preserve"> </v>
      </c>
      <c r="F166" s="245" t="str">
        <f>IF($B166&gt;0,'Saisie CLASSEMENT'!$H164)</f>
        <v xml:space="preserve"> </v>
      </c>
      <c r="G166" s="245" t="str">
        <f>IF($B166&gt;0,'Saisie CLASSEMENT'!$I164)</f>
        <v xml:space="preserve"> </v>
      </c>
      <c r="H166" s="245" t="str">
        <f>IF(B166&gt;0,'Saisie CLASSEMENT'!J164)</f>
        <v xml:space="preserve"> </v>
      </c>
      <c r="I166" s="245" t="str">
        <f>IF(B166&gt;0,'Saisie CLASSEMENT'!M164)</f>
        <v xml:space="preserve"> </v>
      </c>
      <c r="J166" s="246" t="str">
        <f>IF(LEN(B166)&gt;0,'Saisie CLASSEMENT'!G164,"")</f>
        <v/>
      </c>
      <c r="K166" s="247" t="str">
        <f>IF(B166&gt;0,'Saisie CLASSEMENT'!P164)</f>
        <v/>
      </c>
    </row>
    <row r="167" spans="1:11" x14ac:dyDescent="0.2">
      <c r="A167" s="235">
        <f t="shared" si="2"/>
        <v>0</v>
      </c>
      <c r="B167" s="243" t="str">
        <f>IF('Saisie CLASSEMENT'!$C165&gt;0,'Saisie CLASSEMENT'!B165,"")</f>
        <v/>
      </c>
      <c r="C167" s="243">
        <f>IF(B167&gt;0,'Saisie CLASSEMENT'!C165)</f>
        <v>0</v>
      </c>
      <c r="D167" s="244" t="str">
        <f>IF($B167&gt;0,'Saisie CLASSEMENT'!$L165)</f>
        <v xml:space="preserve"> </v>
      </c>
      <c r="E167" s="244" t="str">
        <f>IF($B167&gt;0,'Saisie CLASSEMENT'!$K165)</f>
        <v xml:space="preserve"> </v>
      </c>
      <c r="F167" s="245" t="str">
        <f>IF($B167&gt;0,'Saisie CLASSEMENT'!$H165)</f>
        <v xml:space="preserve"> </v>
      </c>
      <c r="G167" s="245" t="str">
        <f>IF($B167&gt;0,'Saisie CLASSEMENT'!$I165)</f>
        <v xml:space="preserve"> </v>
      </c>
      <c r="H167" s="245" t="str">
        <f>IF(B167&gt;0,'Saisie CLASSEMENT'!J165)</f>
        <v xml:space="preserve"> </v>
      </c>
      <c r="I167" s="245" t="str">
        <f>IF(B167&gt;0,'Saisie CLASSEMENT'!M165)</f>
        <v xml:space="preserve"> </v>
      </c>
      <c r="J167" s="246" t="str">
        <f>IF(LEN(B167)&gt;0,'Saisie CLASSEMENT'!G165,"")</f>
        <v/>
      </c>
      <c r="K167" s="247" t="str">
        <f>IF(B167&gt;0,'Saisie CLASSEMENT'!P165)</f>
        <v/>
      </c>
    </row>
    <row r="168" spans="1:11" x14ac:dyDescent="0.2">
      <c r="A168" s="235">
        <f t="shared" si="2"/>
        <v>0</v>
      </c>
      <c r="B168" s="243" t="str">
        <f>IF('Saisie CLASSEMENT'!$C166&gt;0,'Saisie CLASSEMENT'!B166,"")</f>
        <v/>
      </c>
      <c r="C168" s="243">
        <f>IF(B168&gt;0,'Saisie CLASSEMENT'!C166)</f>
        <v>0</v>
      </c>
      <c r="D168" s="244" t="str">
        <f>IF($B168&gt;0,'Saisie CLASSEMENT'!$L166)</f>
        <v xml:space="preserve"> </v>
      </c>
      <c r="E168" s="244" t="str">
        <f>IF($B168&gt;0,'Saisie CLASSEMENT'!$K166)</f>
        <v xml:space="preserve"> </v>
      </c>
      <c r="F168" s="245" t="str">
        <f>IF($B168&gt;0,'Saisie CLASSEMENT'!$H166)</f>
        <v xml:space="preserve"> </v>
      </c>
      <c r="G168" s="245" t="str">
        <f>IF($B168&gt;0,'Saisie CLASSEMENT'!$I166)</f>
        <v xml:space="preserve"> </v>
      </c>
      <c r="H168" s="245" t="str">
        <f>IF(B168&gt;0,'Saisie CLASSEMENT'!J166)</f>
        <v xml:space="preserve"> </v>
      </c>
      <c r="I168" s="245" t="str">
        <f>IF(B168&gt;0,'Saisie CLASSEMENT'!M166)</f>
        <v xml:space="preserve"> </v>
      </c>
      <c r="J168" s="246" t="str">
        <f>IF(LEN(B168)&gt;0,'Saisie CLASSEMENT'!G166,"")</f>
        <v/>
      </c>
      <c r="K168" s="247" t="str">
        <f>IF(B168&gt;0,'Saisie CLASSEMENT'!P166)</f>
        <v/>
      </c>
    </row>
    <row r="169" spans="1:11" x14ac:dyDescent="0.2">
      <c r="A169" s="235">
        <f t="shared" si="2"/>
        <v>0</v>
      </c>
      <c r="B169" s="243" t="str">
        <f>IF('Saisie CLASSEMENT'!$C167&gt;0,'Saisie CLASSEMENT'!B167,"")</f>
        <v/>
      </c>
      <c r="C169" s="243">
        <f>IF(B169&gt;0,'Saisie CLASSEMENT'!C167)</f>
        <v>0</v>
      </c>
      <c r="D169" s="244" t="str">
        <f>IF($B169&gt;0,'Saisie CLASSEMENT'!$L167)</f>
        <v xml:space="preserve"> </v>
      </c>
      <c r="E169" s="244" t="str">
        <f>IF($B169&gt;0,'Saisie CLASSEMENT'!$K167)</f>
        <v xml:space="preserve"> </v>
      </c>
      <c r="F169" s="245" t="str">
        <f>IF($B169&gt;0,'Saisie CLASSEMENT'!$H167)</f>
        <v xml:space="preserve"> </v>
      </c>
      <c r="G169" s="245" t="str">
        <f>IF($B169&gt;0,'Saisie CLASSEMENT'!$I167)</f>
        <v xml:space="preserve"> </v>
      </c>
      <c r="H169" s="245" t="str">
        <f>IF(B169&gt;0,'Saisie CLASSEMENT'!J167)</f>
        <v xml:space="preserve"> </v>
      </c>
      <c r="I169" s="245" t="str">
        <f>IF(B169&gt;0,'Saisie CLASSEMENT'!M167)</f>
        <v xml:space="preserve"> </v>
      </c>
      <c r="J169" s="246" t="str">
        <f>IF(LEN(B169)&gt;0,'Saisie CLASSEMENT'!G167,"")</f>
        <v/>
      </c>
      <c r="K169" s="247" t="str">
        <f>IF(B169&gt;0,'Saisie CLASSEMENT'!P167)</f>
        <v/>
      </c>
    </row>
    <row r="170" spans="1:11" x14ac:dyDescent="0.2">
      <c r="A170" s="235">
        <f t="shared" si="2"/>
        <v>0</v>
      </c>
      <c r="B170" s="243" t="str">
        <f>IF('Saisie CLASSEMENT'!$C168&gt;0,'Saisie CLASSEMENT'!B168,"")</f>
        <v/>
      </c>
      <c r="C170" s="243">
        <f>IF(B170&gt;0,'Saisie CLASSEMENT'!C168)</f>
        <v>0</v>
      </c>
      <c r="D170" s="244" t="str">
        <f>IF($B170&gt;0,'Saisie CLASSEMENT'!$L168)</f>
        <v xml:space="preserve"> </v>
      </c>
      <c r="E170" s="244" t="str">
        <f>IF($B170&gt;0,'Saisie CLASSEMENT'!$K168)</f>
        <v xml:space="preserve"> </v>
      </c>
      <c r="F170" s="245" t="str">
        <f>IF($B170&gt;0,'Saisie CLASSEMENT'!$H168)</f>
        <v xml:space="preserve"> </v>
      </c>
      <c r="G170" s="245" t="str">
        <f>IF($B170&gt;0,'Saisie CLASSEMENT'!$I168)</f>
        <v xml:space="preserve"> </v>
      </c>
      <c r="H170" s="245" t="str">
        <f>IF(B170&gt;0,'Saisie CLASSEMENT'!J168)</f>
        <v xml:space="preserve"> </v>
      </c>
      <c r="I170" s="245" t="str">
        <f>IF(B170&gt;0,'Saisie CLASSEMENT'!M168)</f>
        <v xml:space="preserve"> </v>
      </c>
      <c r="J170" s="246" t="str">
        <f>IF(LEN(B170)&gt;0,'Saisie CLASSEMENT'!G168,"")</f>
        <v/>
      </c>
      <c r="K170" s="247" t="str">
        <f>IF(B170&gt;0,'Saisie CLASSEMENT'!P168)</f>
        <v/>
      </c>
    </row>
    <row r="171" spans="1:11" x14ac:dyDescent="0.2">
      <c r="A171" s="235">
        <f t="shared" si="2"/>
        <v>0</v>
      </c>
      <c r="B171" s="243" t="str">
        <f>IF('Saisie CLASSEMENT'!$C169&gt;0,'Saisie CLASSEMENT'!B169,"")</f>
        <v/>
      </c>
      <c r="C171" s="243">
        <f>IF(B171&gt;0,'Saisie CLASSEMENT'!C169)</f>
        <v>0</v>
      </c>
      <c r="D171" s="244" t="str">
        <f>IF($B171&gt;0,'Saisie CLASSEMENT'!$L169)</f>
        <v xml:space="preserve"> </v>
      </c>
      <c r="E171" s="244" t="str">
        <f>IF($B171&gt;0,'Saisie CLASSEMENT'!$K169)</f>
        <v xml:space="preserve"> </v>
      </c>
      <c r="F171" s="245" t="str">
        <f>IF($B171&gt;0,'Saisie CLASSEMENT'!$H169)</f>
        <v xml:space="preserve"> </v>
      </c>
      <c r="G171" s="245" t="str">
        <f>IF($B171&gt;0,'Saisie CLASSEMENT'!$I169)</f>
        <v xml:space="preserve"> </v>
      </c>
      <c r="H171" s="245" t="str">
        <f>IF(B171&gt;0,'Saisie CLASSEMENT'!J169)</f>
        <v xml:space="preserve"> </v>
      </c>
      <c r="I171" s="245" t="str">
        <f>IF(B171&gt;0,'Saisie CLASSEMENT'!M169)</f>
        <v xml:space="preserve"> </v>
      </c>
      <c r="J171" s="246" t="str">
        <f>IF(LEN(B171)&gt;0,'Saisie CLASSEMENT'!G169,"")</f>
        <v/>
      </c>
      <c r="K171" s="247" t="str">
        <f>IF(B171&gt;0,'Saisie CLASSEMENT'!P169)</f>
        <v/>
      </c>
    </row>
    <row r="172" spans="1:11" x14ac:dyDescent="0.2">
      <c r="A172" s="235">
        <f t="shared" si="2"/>
        <v>0</v>
      </c>
      <c r="B172" s="243" t="str">
        <f>IF('Saisie CLASSEMENT'!$C170&gt;0,'Saisie CLASSEMENT'!B170,"")</f>
        <v/>
      </c>
      <c r="C172" s="243">
        <f>IF(B172&gt;0,'Saisie CLASSEMENT'!C170)</f>
        <v>0</v>
      </c>
      <c r="D172" s="244" t="str">
        <f>IF($B172&gt;0,'Saisie CLASSEMENT'!$L170)</f>
        <v xml:space="preserve"> </v>
      </c>
      <c r="E172" s="244" t="str">
        <f>IF($B172&gt;0,'Saisie CLASSEMENT'!$K170)</f>
        <v xml:space="preserve"> </v>
      </c>
      <c r="F172" s="245" t="str">
        <f>IF($B172&gt;0,'Saisie CLASSEMENT'!$H170)</f>
        <v xml:space="preserve"> </v>
      </c>
      <c r="G172" s="245" t="str">
        <f>IF($B172&gt;0,'Saisie CLASSEMENT'!$I170)</f>
        <v xml:space="preserve"> </v>
      </c>
      <c r="H172" s="245" t="str">
        <f>IF(B172&gt;0,'Saisie CLASSEMENT'!J170)</f>
        <v xml:space="preserve"> </v>
      </c>
      <c r="I172" s="245" t="str">
        <f>IF(B172&gt;0,'Saisie CLASSEMENT'!M170)</f>
        <v xml:space="preserve"> </v>
      </c>
      <c r="J172" s="246" t="str">
        <f>IF(LEN(B172)&gt;0,'Saisie CLASSEMENT'!G170,"")</f>
        <v/>
      </c>
      <c r="K172" s="247" t="str">
        <f>IF(B172&gt;0,'Saisie CLASSEMENT'!P170)</f>
        <v/>
      </c>
    </row>
    <row r="173" spans="1:11" x14ac:dyDescent="0.2">
      <c r="A173" s="235">
        <f t="shared" si="2"/>
        <v>0</v>
      </c>
      <c r="B173" s="243" t="str">
        <f>IF('Saisie CLASSEMENT'!$C171&gt;0,'Saisie CLASSEMENT'!B171,"")</f>
        <v/>
      </c>
      <c r="C173" s="243">
        <f>IF(B173&gt;0,'Saisie CLASSEMENT'!C171)</f>
        <v>0</v>
      </c>
      <c r="D173" s="244" t="str">
        <f>IF($B173&gt;0,'Saisie CLASSEMENT'!$L171)</f>
        <v xml:space="preserve"> </v>
      </c>
      <c r="E173" s="244" t="str">
        <f>IF($B173&gt;0,'Saisie CLASSEMENT'!$K171)</f>
        <v xml:space="preserve"> </v>
      </c>
      <c r="F173" s="245" t="str">
        <f>IF($B173&gt;0,'Saisie CLASSEMENT'!$H171)</f>
        <v xml:space="preserve"> </v>
      </c>
      <c r="G173" s="245" t="str">
        <f>IF($B173&gt;0,'Saisie CLASSEMENT'!$I171)</f>
        <v xml:space="preserve"> </v>
      </c>
      <c r="H173" s="245" t="str">
        <f>IF(B173&gt;0,'Saisie CLASSEMENT'!J171)</f>
        <v xml:space="preserve"> </v>
      </c>
      <c r="I173" s="245" t="str">
        <f>IF(B173&gt;0,'Saisie CLASSEMENT'!M171)</f>
        <v xml:space="preserve"> </v>
      </c>
      <c r="J173" s="246" t="str">
        <f>IF(LEN(B173)&gt;0,'Saisie CLASSEMENT'!G171,"")</f>
        <v/>
      </c>
      <c r="K173" s="247" t="str">
        <f>IF(B173&gt;0,'Saisie CLASSEMENT'!P171)</f>
        <v/>
      </c>
    </row>
    <row r="174" spans="1:11" x14ac:dyDescent="0.2">
      <c r="A174" s="235">
        <f t="shared" si="2"/>
        <v>0</v>
      </c>
      <c r="B174" s="243" t="str">
        <f>IF('Saisie CLASSEMENT'!$C172&gt;0,'Saisie CLASSEMENT'!B172,"")</f>
        <v/>
      </c>
      <c r="C174" s="243">
        <f>IF(B174&gt;0,'Saisie CLASSEMENT'!C172)</f>
        <v>0</v>
      </c>
      <c r="D174" s="244" t="str">
        <f>IF($B174&gt;0,'Saisie CLASSEMENT'!$L172)</f>
        <v xml:space="preserve"> </v>
      </c>
      <c r="E174" s="244" t="str">
        <f>IF($B174&gt;0,'Saisie CLASSEMENT'!$K172)</f>
        <v xml:space="preserve"> </v>
      </c>
      <c r="F174" s="245" t="str">
        <f>IF($B174&gt;0,'Saisie CLASSEMENT'!$H172)</f>
        <v xml:space="preserve"> </v>
      </c>
      <c r="G174" s="245" t="str">
        <f>IF($B174&gt;0,'Saisie CLASSEMENT'!$I172)</f>
        <v xml:space="preserve"> </v>
      </c>
      <c r="H174" s="245" t="str">
        <f>IF(B174&gt;0,'Saisie CLASSEMENT'!J172)</f>
        <v xml:space="preserve"> </v>
      </c>
      <c r="I174" s="245" t="str">
        <f>IF(B174&gt;0,'Saisie CLASSEMENT'!M172)</f>
        <v xml:space="preserve"> </v>
      </c>
      <c r="J174" s="246" t="str">
        <f>IF(LEN(B174)&gt;0,'Saisie CLASSEMENT'!G172,"")</f>
        <v/>
      </c>
      <c r="K174" s="247" t="str">
        <f>IF(B174&gt;0,'Saisie CLASSEMENT'!P172)</f>
        <v/>
      </c>
    </row>
    <row r="175" spans="1:11" x14ac:dyDescent="0.2">
      <c r="A175" s="235">
        <f t="shared" si="2"/>
        <v>0</v>
      </c>
      <c r="B175" s="243" t="str">
        <f>IF('Saisie CLASSEMENT'!$C173&gt;0,'Saisie CLASSEMENT'!B173,"")</f>
        <v/>
      </c>
      <c r="C175" s="243">
        <f>IF(B175&gt;0,'Saisie CLASSEMENT'!C173)</f>
        <v>0</v>
      </c>
      <c r="D175" s="244" t="str">
        <f>IF($B175&gt;0,'Saisie CLASSEMENT'!$L173)</f>
        <v xml:space="preserve"> </v>
      </c>
      <c r="E175" s="244" t="str">
        <f>IF($B175&gt;0,'Saisie CLASSEMENT'!$K173)</f>
        <v xml:space="preserve"> </v>
      </c>
      <c r="F175" s="245" t="str">
        <f>IF($B175&gt;0,'Saisie CLASSEMENT'!$H173)</f>
        <v xml:space="preserve"> </v>
      </c>
      <c r="G175" s="245" t="str">
        <f>IF($B175&gt;0,'Saisie CLASSEMENT'!$I173)</f>
        <v xml:space="preserve"> </v>
      </c>
      <c r="H175" s="245" t="str">
        <f>IF(B175&gt;0,'Saisie CLASSEMENT'!J173)</f>
        <v xml:space="preserve"> </v>
      </c>
      <c r="I175" s="245" t="str">
        <f>IF(B175&gt;0,'Saisie CLASSEMENT'!M173)</f>
        <v xml:space="preserve"> </v>
      </c>
      <c r="J175" s="246" t="str">
        <f>IF(LEN(B175)&gt;0,'Saisie CLASSEMENT'!G173,"")</f>
        <v/>
      </c>
      <c r="K175" s="247" t="str">
        <f>IF(B175&gt;0,'Saisie CLASSEMENT'!P173)</f>
        <v/>
      </c>
    </row>
    <row r="176" spans="1:11" x14ac:dyDescent="0.2">
      <c r="A176" s="235">
        <f t="shared" si="2"/>
        <v>0</v>
      </c>
      <c r="B176" s="243" t="str">
        <f>IF('Saisie CLASSEMENT'!$C174&gt;0,'Saisie CLASSEMENT'!B174,"")</f>
        <v/>
      </c>
      <c r="C176" s="243">
        <f>IF(B176&gt;0,'Saisie CLASSEMENT'!C174)</f>
        <v>0</v>
      </c>
      <c r="D176" s="244" t="str">
        <f>IF($B176&gt;0,'Saisie CLASSEMENT'!$L174)</f>
        <v xml:space="preserve"> </v>
      </c>
      <c r="E176" s="244" t="str">
        <f>IF($B176&gt;0,'Saisie CLASSEMENT'!$K174)</f>
        <v xml:space="preserve"> </v>
      </c>
      <c r="F176" s="245" t="str">
        <f>IF($B176&gt;0,'Saisie CLASSEMENT'!$H174)</f>
        <v xml:space="preserve"> </v>
      </c>
      <c r="G176" s="245" t="str">
        <f>IF($B176&gt;0,'Saisie CLASSEMENT'!$I174)</f>
        <v xml:space="preserve"> </v>
      </c>
      <c r="H176" s="245" t="str">
        <f>IF(B176&gt;0,'Saisie CLASSEMENT'!J174)</f>
        <v xml:space="preserve"> </v>
      </c>
      <c r="I176" s="245" t="str">
        <f>IF(B176&gt;0,'Saisie CLASSEMENT'!M174)</f>
        <v xml:space="preserve"> </v>
      </c>
      <c r="J176" s="246" t="str">
        <f>IF(LEN(B176)&gt;0,'Saisie CLASSEMENT'!G174,"")</f>
        <v/>
      </c>
      <c r="K176" s="247" t="str">
        <f>IF(B176&gt;0,'Saisie CLASSEMENT'!P174)</f>
        <v/>
      </c>
    </row>
    <row r="177" spans="1:11" x14ac:dyDescent="0.2">
      <c r="A177" s="235">
        <f t="shared" si="2"/>
        <v>0</v>
      </c>
      <c r="B177" s="243" t="str">
        <f>IF('Saisie CLASSEMENT'!$C175&gt;0,'Saisie CLASSEMENT'!B175,"")</f>
        <v/>
      </c>
      <c r="C177" s="243">
        <f>IF(B177&gt;0,'Saisie CLASSEMENT'!C175)</f>
        <v>0</v>
      </c>
      <c r="D177" s="244" t="str">
        <f>IF($B177&gt;0,'Saisie CLASSEMENT'!$L175)</f>
        <v xml:space="preserve"> </v>
      </c>
      <c r="E177" s="244" t="str">
        <f>IF($B177&gt;0,'Saisie CLASSEMENT'!$K175)</f>
        <v xml:space="preserve"> </v>
      </c>
      <c r="F177" s="245" t="str">
        <f>IF($B177&gt;0,'Saisie CLASSEMENT'!$H175)</f>
        <v xml:space="preserve"> </v>
      </c>
      <c r="G177" s="245" t="str">
        <f>IF($B177&gt;0,'Saisie CLASSEMENT'!$I175)</f>
        <v xml:space="preserve"> </v>
      </c>
      <c r="H177" s="245" t="str">
        <f>IF(B177&gt;0,'Saisie CLASSEMENT'!J175)</f>
        <v xml:space="preserve"> </v>
      </c>
      <c r="I177" s="245" t="str">
        <f>IF(B177&gt;0,'Saisie CLASSEMENT'!M175)</f>
        <v xml:space="preserve"> </v>
      </c>
      <c r="J177" s="246" t="str">
        <f>IF(LEN(B177)&gt;0,'Saisie CLASSEMENT'!G175,"")</f>
        <v/>
      </c>
      <c r="K177" s="247" t="str">
        <f>IF(B177&gt;0,'Saisie CLASSEMENT'!P175)</f>
        <v/>
      </c>
    </row>
    <row r="178" spans="1:11" x14ac:dyDescent="0.2">
      <c r="A178" s="235">
        <f t="shared" si="2"/>
        <v>0</v>
      </c>
      <c r="B178" s="243" t="str">
        <f>IF('Saisie CLASSEMENT'!$C176&gt;0,'Saisie CLASSEMENT'!B176,"")</f>
        <v/>
      </c>
      <c r="C178" s="243">
        <f>IF(B178&gt;0,'Saisie CLASSEMENT'!C176)</f>
        <v>0</v>
      </c>
      <c r="D178" s="244" t="str">
        <f>IF($B178&gt;0,'Saisie CLASSEMENT'!$L176)</f>
        <v xml:space="preserve"> </v>
      </c>
      <c r="E178" s="244" t="str">
        <f>IF($B178&gt;0,'Saisie CLASSEMENT'!$K176)</f>
        <v xml:space="preserve"> </v>
      </c>
      <c r="F178" s="245" t="str">
        <f>IF($B178&gt;0,'Saisie CLASSEMENT'!$H176)</f>
        <v xml:space="preserve"> </v>
      </c>
      <c r="G178" s="245" t="str">
        <f>IF($B178&gt;0,'Saisie CLASSEMENT'!$I176)</f>
        <v xml:space="preserve"> </v>
      </c>
      <c r="H178" s="245" t="str">
        <f>IF(B178&gt;0,'Saisie CLASSEMENT'!J176)</f>
        <v xml:space="preserve"> </v>
      </c>
      <c r="I178" s="245" t="str">
        <f>IF(B178&gt;0,'Saisie CLASSEMENT'!M176)</f>
        <v xml:space="preserve"> </v>
      </c>
      <c r="J178" s="246" t="str">
        <f>IF(LEN(B178)&gt;0,'Saisie CLASSEMENT'!G176,"")</f>
        <v/>
      </c>
      <c r="K178" s="247" t="str">
        <f>IF(B178&gt;0,'Saisie CLASSEMENT'!P176)</f>
        <v/>
      </c>
    </row>
    <row r="179" spans="1:11" x14ac:dyDescent="0.2">
      <c r="A179" s="235">
        <f t="shared" si="2"/>
        <v>0</v>
      </c>
      <c r="B179" s="243" t="str">
        <f>IF('Saisie CLASSEMENT'!$C177&gt;0,'Saisie CLASSEMENT'!B177,"")</f>
        <v/>
      </c>
      <c r="C179" s="243">
        <f>IF(B179&gt;0,'Saisie CLASSEMENT'!C177)</f>
        <v>0</v>
      </c>
      <c r="D179" s="244" t="str">
        <f>IF($B179&gt;0,'Saisie CLASSEMENT'!$L177)</f>
        <v xml:space="preserve"> </v>
      </c>
      <c r="E179" s="244" t="str">
        <f>IF($B179&gt;0,'Saisie CLASSEMENT'!$K177)</f>
        <v xml:space="preserve"> </v>
      </c>
      <c r="F179" s="245" t="str">
        <f>IF($B179&gt;0,'Saisie CLASSEMENT'!$H177)</f>
        <v xml:space="preserve"> </v>
      </c>
      <c r="G179" s="245" t="str">
        <f>IF($B179&gt;0,'Saisie CLASSEMENT'!$I177)</f>
        <v xml:space="preserve"> </v>
      </c>
      <c r="H179" s="245" t="str">
        <f>IF(B179&gt;0,'Saisie CLASSEMENT'!J177)</f>
        <v xml:space="preserve"> </v>
      </c>
      <c r="I179" s="245" t="str">
        <f>IF(B179&gt;0,'Saisie CLASSEMENT'!M177)</f>
        <v xml:space="preserve"> </v>
      </c>
      <c r="J179" s="246" t="str">
        <f>IF(LEN(B179)&gt;0,'Saisie CLASSEMENT'!G177,"")</f>
        <v/>
      </c>
      <c r="K179" s="247" t="str">
        <f>IF(B179&gt;0,'Saisie CLASSEMENT'!P177)</f>
        <v/>
      </c>
    </row>
    <row r="180" spans="1:11" x14ac:dyDescent="0.2">
      <c r="A180" s="235">
        <f t="shared" si="2"/>
        <v>0</v>
      </c>
      <c r="B180" s="243" t="str">
        <f>IF('Saisie CLASSEMENT'!$C178&gt;0,'Saisie CLASSEMENT'!B178,"")</f>
        <v/>
      </c>
      <c r="C180" s="243">
        <f>IF(B180&gt;0,'Saisie CLASSEMENT'!C178)</f>
        <v>0</v>
      </c>
      <c r="D180" s="244" t="str">
        <f>IF($B180&gt;0,'Saisie CLASSEMENT'!$L178)</f>
        <v xml:space="preserve"> </v>
      </c>
      <c r="E180" s="244" t="str">
        <f>IF($B180&gt;0,'Saisie CLASSEMENT'!$K178)</f>
        <v xml:space="preserve"> </v>
      </c>
      <c r="F180" s="245" t="str">
        <f>IF($B180&gt;0,'Saisie CLASSEMENT'!$H178)</f>
        <v xml:space="preserve"> </v>
      </c>
      <c r="G180" s="245" t="str">
        <f>IF($B180&gt;0,'Saisie CLASSEMENT'!$I178)</f>
        <v xml:space="preserve"> </v>
      </c>
      <c r="H180" s="245" t="str">
        <f>IF(B180&gt;0,'Saisie CLASSEMENT'!J178)</f>
        <v xml:space="preserve"> </v>
      </c>
      <c r="I180" s="245" t="str">
        <f>IF(B180&gt;0,'Saisie CLASSEMENT'!M178)</f>
        <v xml:space="preserve"> </v>
      </c>
      <c r="J180" s="246" t="str">
        <f>IF(LEN(B180)&gt;0,'Saisie CLASSEMENT'!G178,"")</f>
        <v/>
      </c>
      <c r="K180" s="247" t="str">
        <f>IF(B180&gt;0,'Saisie CLASSEMENT'!P178)</f>
        <v/>
      </c>
    </row>
    <row r="181" spans="1:11" x14ac:dyDescent="0.2">
      <c r="A181" s="235">
        <f t="shared" si="2"/>
        <v>0</v>
      </c>
      <c r="B181" s="243" t="str">
        <f>IF('Saisie CLASSEMENT'!$C179&gt;0,'Saisie CLASSEMENT'!B179,"")</f>
        <v/>
      </c>
      <c r="C181" s="243">
        <f>IF(B181&gt;0,'Saisie CLASSEMENT'!C179)</f>
        <v>0</v>
      </c>
      <c r="D181" s="244" t="str">
        <f>IF($B181&gt;0,'Saisie CLASSEMENT'!$L179)</f>
        <v xml:space="preserve"> </v>
      </c>
      <c r="E181" s="244" t="str">
        <f>IF($B181&gt;0,'Saisie CLASSEMENT'!$K179)</f>
        <v xml:space="preserve"> </v>
      </c>
      <c r="F181" s="245" t="str">
        <f>IF($B181&gt;0,'Saisie CLASSEMENT'!$H179)</f>
        <v xml:space="preserve"> </v>
      </c>
      <c r="G181" s="245" t="str">
        <f>IF($B181&gt;0,'Saisie CLASSEMENT'!$I179)</f>
        <v xml:space="preserve"> </v>
      </c>
      <c r="H181" s="245" t="str">
        <f>IF(B181&gt;0,'Saisie CLASSEMENT'!J179)</f>
        <v xml:space="preserve"> </v>
      </c>
      <c r="I181" s="245" t="str">
        <f>IF(B181&gt;0,'Saisie CLASSEMENT'!M179)</f>
        <v xml:space="preserve"> </v>
      </c>
      <c r="J181" s="246" t="str">
        <f>IF(LEN(B181)&gt;0,'Saisie CLASSEMENT'!G179,"")</f>
        <v/>
      </c>
      <c r="K181" s="247" t="str">
        <f>IF(B181&gt;0,'Saisie CLASSEMENT'!P179)</f>
        <v/>
      </c>
    </row>
    <row r="182" spans="1:11" x14ac:dyDescent="0.2">
      <c r="A182" s="235">
        <f t="shared" si="2"/>
        <v>0</v>
      </c>
      <c r="B182" s="243" t="str">
        <f>IF('Saisie CLASSEMENT'!$C180&gt;0,'Saisie CLASSEMENT'!B180,"")</f>
        <v/>
      </c>
      <c r="C182" s="243">
        <f>IF(B182&gt;0,'Saisie CLASSEMENT'!C180)</f>
        <v>0</v>
      </c>
      <c r="D182" s="244" t="str">
        <f>IF($B182&gt;0,'Saisie CLASSEMENT'!$L180)</f>
        <v xml:space="preserve"> </v>
      </c>
      <c r="E182" s="244" t="str">
        <f>IF($B182&gt;0,'Saisie CLASSEMENT'!$K180)</f>
        <v xml:space="preserve"> </v>
      </c>
      <c r="F182" s="245" t="str">
        <f>IF($B182&gt;0,'Saisie CLASSEMENT'!$H180)</f>
        <v xml:space="preserve"> </v>
      </c>
      <c r="G182" s="245" t="str">
        <f>IF($B182&gt;0,'Saisie CLASSEMENT'!$I180)</f>
        <v xml:space="preserve"> </v>
      </c>
      <c r="H182" s="245" t="str">
        <f>IF(B182&gt;0,'Saisie CLASSEMENT'!J180)</f>
        <v xml:space="preserve"> </v>
      </c>
      <c r="I182" s="245" t="str">
        <f>IF(B182&gt;0,'Saisie CLASSEMENT'!M180)</f>
        <v xml:space="preserve"> </v>
      </c>
      <c r="J182" s="246" t="str">
        <f>IF(LEN(B182)&gt;0,'Saisie CLASSEMENT'!G180,"")</f>
        <v/>
      </c>
      <c r="K182" s="247" t="str">
        <f>IF(B182&gt;0,'Saisie CLASSEMENT'!P180)</f>
        <v/>
      </c>
    </row>
    <row r="183" spans="1:11" x14ac:dyDescent="0.2">
      <c r="A183" s="235">
        <f t="shared" si="2"/>
        <v>0</v>
      </c>
      <c r="B183" s="243" t="str">
        <f>IF('Saisie CLASSEMENT'!$C181&gt;0,'Saisie CLASSEMENT'!B181,"")</f>
        <v/>
      </c>
      <c r="C183" s="243">
        <f>IF(B183&gt;0,'Saisie CLASSEMENT'!C181)</f>
        <v>0</v>
      </c>
      <c r="D183" s="244" t="str">
        <f>IF($B183&gt;0,'Saisie CLASSEMENT'!$L181)</f>
        <v xml:space="preserve"> </v>
      </c>
      <c r="E183" s="244" t="str">
        <f>IF($B183&gt;0,'Saisie CLASSEMENT'!$K181)</f>
        <v xml:space="preserve"> </v>
      </c>
      <c r="F183" s="245" t="str">
        <f>IF($B183&gt;0,'Saisie CLASSEMENT'!$H181)</f>
        <v xml:space="preserve"> </v>
      </c>
      <c r="G183" s="245" t="str">
        <f>IF($B183&gt;0,'Saisie CLASSEMENT'!$I181)</f>
        <v xml:space="preserve"> </v>
      </c>
      <c r="H183" s="245" t="str">
        <f>IF(B183&gt;0,'Saisie CLASSEMENT'!J181)</f>
        <v xml:space="preserve"> </v>
      </c>
      <c r="I183" s="245" t="str">
        <f>IF(B183&gt;0,'Saisie CLASSEMENT'!M181)</f>
        <v xml:space="preserve"> </v>
      </c>
      <c r="J183" s="246" t="str">
        <f>IF(LEN(B183)&gt;0,'Saisie CLASSEMENT'!G181,"")</f>
        <v/>
      </c>
      <c r="K183" s="247" t="str">
        <f>IF(B183&gt;0,'Saisie CLASSEMENT'!P181)</f>
        <v/>
      </c>
    </row>
    <row r="184" spans="1:11" x14ac:dyDescent="0.2">
      <c r="A184" s="235">
        <f t="shared" si="2"/>
        <v>0</v>
      </c>
      <c r="B184" s="243" t="str">
        <f>IF('Saisie CLASSEMENT'!$C182&gt;0,'Saisie CLASSEMENT'!B182,"")</f>
        <v/>
      </c>
      <c r="C184" s="243">
        <f>IF(B184&gt;0,'Saisie CLASSEMENT'!C182)</f>
        <v>0</v>
      </c>
      <c r="D184" s="244" t="str">
        <f>IF($B184&gt;0,'Saisie CLASSEMENT'!$L182)</f>
        <v xml:space="preserve"> </v>
      </c>
      <c r="E184" s="244" t="str">
        <f>IF($B184&gt;0,'Saisie CLASSEMENT'!$K182)</f>
        <v xml:space="preserve"> </v>
      </c>
      <c r="F184" s="245" t="str">
        <f>IF($B184&gt;0,'Saisie CLASSEMENT'!$H182)</f>
        <v xml:space="preserve"> </v>
      </c>
      <c r="G184" s="245" t="str">
        <f>IF($B184&gt;0,'Saisie CLASSEMENT'!$I182)</f>
        <v xml:space="preserve"> </v>
      </c>
      <c r="H184" s="245" t="str">
        <f>IF(B184&gt;0,'Saisie CLASSEMENT'!J182)</f>
        <v xml:space="preserve"> </v>
      </c>
      <c r="I184" s="245" t="str">
        <f>IF(B184&gt;0,'Saisie CLASSEMENT'!M182)</f>
        <v xml:space="preserve"> </v>
      </c>
      <c r="J184" s="246" t="str">
        <f>IF(LEN(B184)&gt;0,'Saisie CLASSEMENT'!G182,"")</f>
        <v/>
      </c>
      <c r="K184" s="247" t="str">
        <f>IF(B184&gt;0,'Saisie CLASSEMENT'!P182)</f>
        <v/>
      </c>
    </row>
    <row r="185" spans="1:11" x14ac:dyDescent="0.2">
      <c r="A185" s="235">
        <f t="shared" si="2"/>
        <v>0</v>
      </c>
      <c r="B185" s="243" t="str">
        <f>IF('Saisie CLASSEMENT'!$C183&gt;0,'Saisie CLASSEMENT'!B183,"")</f>
        <v/>
      </c>
      <c r="C185" s="243">
        <f>IF(B185&gt;0,'Saisie CLASSEMENT'!C183)</f>
        <v>0</v>
      </c>
      <c r="D185" s="244" t="str">
        <f>IF($B185&gt;0,'Saisie CLASSEMENT'!$L183)</f>
        <v xml:space="preserve"> </v>
      </c>
      <c r="E185" s="244" t="str">
        <f>IF($B185&gt;0,'Saisie CLASSEMENT'!$K183)</f>
        <v xml:space="preserve"> </v>
      </c>
      <c r="F185" s="245" t="str">
        <f>IF($B185&gt;0,'Saisie CLASSEMENT'!$H183)</f>
        <v xml:space="preserve"> </v>
      </c>
      <c r="G185" s="245" t="str">
        <f>IF($B185&gt;0,'Saisie CLASSEMENT'!$I183)</f>
        <v xml:space="preserve"> </v>
      </c>
      <c r="H185" s="245" t="str">
        <f>IF(B185&gt;0,'Saisie CLASSEMENT'!J183)</f>
        <v xml:space="preserve"> </v>
      </c>
      <c r="I185" s="245" t="str">
        <f>IF(B185&gt;0,'Saisie CLASSEMENT'!M183)</f>
        <v xml:space="preserve"> </v>
      </c>
      <c r="J185" s="246" t="str">
        <f>IF(LEN(B185)&gt;0,'Saisie CLASSEMENT'!G183,"")</f>
        <v/>
      </c>
      <c r="K185" s="247" t="str">
        <f>IF(B185&gt;0,'Saisie CLASSEMENT'!P183)</f>
        <v/>
      </c>
    </row>
    <row r="186" spans="1:11" x14ac:dyDescent="0.2">
      <c r="A186" s="235">
        <f t="shared" si="2"/>
        <v>0</v>
      </c>
      <c r="B186" s="243" t="str">
        <f>IF('Saisie CLASSEMENT'!$C184&gt;0,'Saisie CLASSEMENT'!B184,"")</f>
        <v/>
      </c>
      <c r="C186" s="243">
        <f>IF(B186&gt;0,'Saisie CLASSEMENT'!C184)</f>
        <v>0</v>
      </c>
      <c r="D186" s="244" t="str">
        <f>IF($B186&gt;0,'Saisie CLASSEMENT'!$L184)</f>
        <v xml:space="preserve"> </v>
      </c>
      <c r="E186" s="244" t="str">
        <f>IF($B186&gt;0,'Saisie CLASSEMENT'!$K184)</f>
        <v xml:space="preserve"> </v>
      </c>
      <c r="F186" s="245" t="str">
        <f>IF($B186&gt;0,'Saisie CLASSEMENT'!$H184)</f>
        <v xml:space="preserve"> </v>
      </c>
      <c r="G186" s="245" t="str">
        <f>IF($B186&gt;0,'Saisie CLASSEMENT'!$I184)</f>
        <v xml:space="preserve"> </v>
      </c>
      <c r="H186" s="245" t="str">
        <f>IF(B186&gt;0,'Saisie CLASSEMENT'!J184)</f>
        <v xml:space="preserve"> </v>
      </c>
      <c r="I186" s="245" t="str">
        <f>IF(B186&gt;0,'Saisie CLASSEMENT'!M184)</f>
        <v xml:space="preserve"> </v>
      </c>
      <c r="J186" s="246" t="str">
        <f>IF(LEN(B186)&gt;0,'Saisie CLASSEMENT'!G184,"")</f>
        <v/>
      </c>
      <c r="K186" s="247" t="str">
        <f>IF(B186&gt;0,'Saisie CLASSEMENT'!P184)</f>
        <v/>
      </c>
    </row>
    <row r="187" spans="1:11" x14ac:dyDescent="0.2">
      <c r="A187" s="235">
        <f t="shared" si="2"/>
        <v>0</v>
      </c>
      <c r="B187" s="243" t="str">
        <f>IF('Saisie CLASSEMENT'!$C185&gt;0,'Saisie CLASSEMENT'!B185,"")</f>
        <v/>
      </c>
      <c r="C187" s="243">
        <f>IF(B187&gt;0,'Saisie CLASSEMENT'!C185)</f>
        <v>0</v>
      </c>
      <c r="D187" s="244" t="str">
        <f>IF($B187&gt;0,'Saisie CLASSEMENT'!$L185)</f>
        <v xml:space="preserve"> </v>
      </c>
      <c r="E187" s="244" t="str">
        <f>IF($B187&gt;0,'Saisie CLASSEMENT'!$K185)</f>
        <v xml:space="preserve"> </v>
      </c>
      <c r="F187" s="245" t="str">
        <f>IF($B187&gt;0,'Saisie CLASSEMENT'!$H185)</f>
        <v xml:space="preserve"> </v>
      </c>
      <c r="G187" s="245" t="str">
        <f>IF($B187&gt;0,'Saisie CLASSEMENT'!$I185)</f>
        <v xml:space="preserve"> </v>
      </c>
      <c r="H187" s="245" t="str">
        <f>IF(B187&gt;0,'Saisie CLASSEMENT'!J185)</f>
        <v xml:space="preserve"> </v>
      </c>
      <c r="I187" s="245" t="str">
        <f>IF(B187&gt;0,'Saisie CLASSEMENT'!M185)</f>
        <v xml:space="preserve"> </v>
      </c>
      <c r="J187" s="246" t="str">
        <f>IF(LEN(B187)&gt;0,'Saisie CLASSEMENT'!G185,"")</f>
        <v/>
      </c>
      <c r="K187" s="247" t="str">
        <f>IF(B187&gt;0,'Saisie CLASSEMENT'!P185)</f>
        <v/>
      </c>
    </row>
    <row r="188" spans="1:11" x14ac:dyDescent="0.2">
      <c r="A188" s="235">
        <f t="shared" si="2"/>
        <v>0</v>
      </c>
      <c r="B188" s="243" t="str">
        <f>IF('Saisie CLASSEMENT'!$C186&gt;0,'Saisie CLASSEMENT'!B186,"")</f>
        <v/>
      </c>
      <c r="C188" s="243">
        <f>IF(B188&gt;0,'Saisie CLASSEMENT'!C186)</f>
        <v>0</v>
      </c>
      <c r="D188" s="244" t="str">
        <f>IF($B188&gt;0,'Saisie CLASSEMENT'!$L186)</f>
        <v xml:space="preserve"> </v>
      </c>
      <c r="E188" s="244" t="str">
        <f>IF($B188&gt;0,'Saisie CLASSEMENT'!$K186)</f>
        <v xml:space="preserve"> </v>
      </c>
      <c r="F188" s="245" t="str">
        <f>IF($B188&gt;0,'Saisie CLASSEMENT'!$H186)</f>
        <v xml:space="preserve"> </v>
      </c>
      <c r="G188" s="245" t="str">
        <f>IF($B188&gt;0,'Saisie CLASSEMENT'!$I186)</f>
        <v xml:space="preserve"> </v>
      </c>
      <c r="H188" s="245" t="str">
        <f>IF(B188&gt;0,'Saisie CLASSEMENT'!J186)</f>
        <v xml:space="preserve"> </v>
      </c>
      <c r="I188" s="245" t="str">
        <f>IF(B188&gt;0,'Saisie CLASSEMENT'!M186)</f>
        <v xml:space="preserve"> </v>
      </c>
      <c r="J188" s="246" t="str">
        <f>IF(LEN(B188)&gt;0,'Saisie CLASSEMENT'!G186,"")</f>
        <v/>
      </c>
      <c r="K188" s="247" t="str">
        <f>IF(B188&gt;0,'Saisie CLASSEMENT'!P186)</f>
        <v/>
      </c>
    </row>
    <row r="189" spans="1:11" x14ac:dyDescent="0.2">
      <c r="A189" s="235">
        <f t="shared" si="2"/>
        <v>0</v>
      </c>
      <c r="B189" s="243" t="str">
        <f>IF('Saisie CLASSEMENT'!$C187&gt;0,'Saisie CLASSEMENT'!B187,"")</f>
        <v/>
      </c>
      <c r="C189" s="243">
        <f>IF(B189&gt;0,'Saisie CLASSEMENT'!C187)</f>
        <v>0</v>
      </c>
      <c r="D189" s="244" t="str">
        <f>IF($B189&gt;0,'Saisie CLASSEMENT'!$L187)</f>
        <v xml:space="preserve"> </v>
      </c>
      <c r="E189" s="244" t="str">
        <f>IF($B189&gt;0,'Saisie CLASSEMENT'!$K187)</f>
        <v xml:space="preserve"> </v>
      </c>
      <c r="F189" s="245" t="str">
        <f>IF($B189&gt;0,'Saisie CLASSEMENT'!$H187)</f>
        <v xml:space="preserve"> </v>
      </c>
      <c r="G189" s="245" t="str">
        <f>IF($B189&gt;0,'Saisie CLASSEMENT'!$I187)</f>
        <v xml:space="preserve"> </v>
      </c>
      <c r="H189" s="245" t="str">
        <f>IF(B189&gt;0,'Saisie CLASSEMENT'!J187)</f>
        <v xml:space="preserve"> </v>
      </c>
      <c r="I189" s="245" t="str">
        <f>IF(B189&gt;0,'Saisie CLASSEMENT'!M187)</f>
        <v xml:space="preserve"> </v>
      </c>
      <c r="J189" s="246" t="str">
        <f>IF(LEN(B189)&gt;0,'Saisie CLASSEMENT'!G187,"")</f>
        <v/>
      </c>
      <c r="K189" s="247" t="str">
        <f>IF(B189&gt;0,'Saisie CLASSEMENT'!P187)</f>
        <v/>
      </c>
    </row>
    <row r="190" spans="1:11" x14ac:dyDescent="0.2">
      <c r="A190" s="235">
        <f t="shared" si="2"/>
        <v>0</v>
      </c>
      <c r="B190" s="243" t="str">
        <f>IF('Saisie CLASSEMENT'!$C188&gt;0,'Saisie CLASSEMENT'!B188,"")</f>
        <v/>
      </c>
      <c r="C190" s="243">
        <f>IF(B190&gt;0,'Saisie CLASSEMENT'!C188)</f>
        <v>0</v>
      </c>
      <c r="D190" s="244" t="str">
        <f>IF($B190&gt;0,'Saisie CLASSEMENT'!$L188)</f>
        <v xml:space="preserve"> </v>
      </c>
      <c r="E190" s="244" t="str">
        <f>IF($B190&gt;0,'Saisie CLASSEMENT'!$K188)</f>
        <v xml:space="preserve"> </v>
      </c>
      <c r="F190" s="245" t="str">
        <f>IF($B190&gt;0,'Saisie CLASSEMENT'!$H188)</f>
        <v xml:space="preserve"> </v>
      </c>
      <c r="G190" s="245" t="str">
        <f>IF($B190&gt;0,'Saisie CLASSEMENT'!$I188)</f>
        <v xml:space="preserve"> </v>
      </c>
      <c r="H190" s="245" t="str">
        <f>IF(B190&gt;0,'Saisie CLASSEMENT'!J188)</f>
        <v xml:space="preserve"> </v>
      </c>
      <c r="I190" s="245" t="str">
        <f>IF(B190&gt;0,'Saisie CLASSEMENT'!M188)</f>
        <v xml:space="preserve"> </v>
      </c>
      <c r="J190" s="246" t="str">
        <f>IF(LEN(B190)&gt;0,'Saisie CLASSEMENT'!G188,"")</f>
        <v/>
      </c>
      <c r="K190" s="247" t="str">
        <f>IF(B190&gt;0,'Saisie CLASSEMENT'!P188)</f>
        <v/>
      </c>
    </row>
    <row r="191" spans="1:11" x14ac:dyDescent="0.2">
      <c r="A191" s="235">
        <f t="shared" si="2"/>
        <v>0</v>
      </c>
      <c r="B191" s="243" t="str">
        <f>IF('Saisie CLASSEMENT'!$C189&gt;0,'Saisie CLASSEMENT'!B189,"")</f>
        <v/>
      </c>
      <c r="C191" s="243">
        <f>IF(B191&gt;0,'Saisie CLASSEMENT'!C189)</f>
        <v>0</v>
      </c>
      <c r="D191" s="244" t="str">
        <f>IF($B191&gt;0,'Saisie CLASSEMENT'!$L189)</f>
        <v xml:space="preserve"> </v>
      </c>
      <c r="E191" s="244" t="str">
        <f>IF($B191&gt;0,'Saisie CLASSEMENT'!$K189)</f>
        <v xml:space="preserve"> </v>
      </c>
      <c r="F191" s="245" t="str">
        <f>IF($B191&gt;0,'Saisie CLASSEMENT'!$H189)</f>
        <v xml:space="preserve"> </v>
      </c>
      <c r="G191" s="245" t="str">
        <f>IF($B191&gt;0,'Saisie CLASSEMENT'!$I189)</f>
        <v xml:space="preserve"> </v>
      </c>
      <c r="H191" s="245" t="str">
        <f>IF(B191&gt;0,'Saisie CLASSEMENT'!J189)</f>
        <v xml:space="preserve"> </v>
      </c>
      <c r="I191" s="245" t="str">
        <f>IF(B191&gt;0,'Saisie CLASSEMENT'!M189)</f>
        <v xml:space="preserve"> </v>
      </c>
      <c r="J191" s="246" t="str">
        <f>IF(LEN(B191)&gt;0,'Saisie CLASSEMENT'!G189,"")</f>
        <v/>
      </c>
      <c r="K191" s="247" t="str">
        <f>IF(B191&gt;0,'Saisie CLASSEMENT'!P189)</f>
        <v/>
      </c>
    </row>
    <row r="192" spans="1:11" x14ac:dyDescent="0.2">
      <c r="A192" s="235">
        <f t="shared" si="2"/>
        <v>0</v>
      </c>
      <c r="B192" s="243" t="str">
        <f>IF('Saisie CLASSEMENT'!$C190&gt;0,'Saisie CLASSEMENT'!B190,"")</f>
        <v/>
      </c>
      <c r="C192" s="243">
        <f>IF(B192&gt;0,'Saisie CLASSEMENT'!C190)</f>
        <v>0</v>
      </c>
      <c r="D192" s="244" t="str">
        <f>IF($B192&gt;0,'Saisie CLASSEMENT'!$L190)</f>
        <v xml:space="preserve"> </v>
      </c>
      <c r="E192" s="244" t="str">
        <f>IF($B192&gt;0,'Saisie CLASSEMENT'!$K190)</f>
        <v xml:space="preserve"> </v>
      </c>
      <c r="F192" s="245" t="str">
        <f>IF($B192&gt;0,'Saisie CLASSEMENT'!$H190)</f>
        <v xml:space="preserve"> </v>
      </c>
      <c r="G192" s="245" t="str">
        <f>IF($B192&gt;0,'Saisie CLASSEMENT'!$I190)</f>
        <v xml:space="preserve"> </v>
      </c>
      <c r="H192" s="245" t="str">
        <f>IF(B192&gt;0,'Saisie CLASSEMENT'!J190)</f>
        <v xml:space="preserve"> </v>
      </c>
      <c r="I192" s="245" t="str">
        <f>IF(B192&gt;0,'Saisie CLASSEMENT'!M190)</f>
        <v xml:space="preserve"> </v>
      </c>
      <c r="J192" s="246" t="str">
        <f>IF(LEN(B192)&gt;0,'Saisie CLASSEMENT'!G190,"")</f>
        <v/>
      </c>
      <c r="K192" s="247" t="str">
        <f>IF(B192&gt;0,'Saisie CLASSEMENT'!P190)</f>
        <v/>
      </c>
    </row>
    <row r="193" spans="1:11" x14ac:dyDescent="0.2">
      <c r="A193" s="235">
        <f t="shared" si="2"/>
        <v>0</v>
      </c>
      <c r="B193" s="243" t="str">
        <f>IF('Saisie CLASSEMENT'!$C191&gt;0,'Saisie CLASSEMENT'!B191,"")</f>
        <v/>
      </c>
      <c r="C193" s="243">
        <f>IF(B193&gt;0,'Saisie CLASSEMENT'!C191)</f>
        <v>0</v>
      </c>
      <c r="D193" s="244" t="str">
        <f>IF($B193&gt;0,'Saisie CLASSEMENT'!$L191)</f>
        <v xml:space="preserve"> </v>
      </c>
      <c r="E193" s="244" t="str">
        <f>IF($B193&gt;0,'Saisie CLASSEMENT'!$K191)</f>
        <v xml:space="preserve"> </v>
      </c>
      <c r="F193" s="245" t="str">
        <f>IF($B193&gt;0,'Saisie CLASSEMENT'!$H191)</f>
        <v xml:space="preserve"> </v>
      </c>
      <c r="G193" s="245" t="str">
        <f>IF($B193&gt;0,'Saisie CLASSEMENT'!$I191)</f>
        <v xml:space="preserve"> </v>
      </c>
      <c r="H193" s="245" t="str">
        <f>IF(B193&gt;0,'Saisie CLASSEMENT'!J191)</f>
        <v xml:space="preserve"> </v>
      </c>
      <c r="I193" s="245" t="str">
        <f>IF(B193&gt;0,'Saisie CLASSEMENT'!M191)</f>
        <v xml:space="preserve"> </v>
      </c>
      <c r="J193" s="246" t="str">
        <f>IF(LEN(B193)&gt;0,'Saisie CLASSEMENT'!G191,"")</f>
        <v/>
      </c>
      <c r="K193" s="247" t="str">
        <f>IF(B193&gt;0,'Saisie CLASSEMENT'!P191)</f>
        <v/>
      </c>
    </row>
    <row r="194" spans="1:11" x14ac:dyDescent="0.2">
      <c r="A194" s="235">
        <f t="shared" si="2"/>
        <v>0</v>
      </c>
      <c r="B194" s="243" t="str">
        <f>IF('Saisie CLASSEMENT'!$C192&gt;0,'Saisie CLASSEMENT'!B192,"")</f>
        <v/>
      </c>
      <c r="C194" s="243">
        <f>IF(B194&gt;0,'Saisie CLASSEMENT'!C192)</f>
        <v>0</v>
      </c>
      <c r="D194" s="244" t="str">
        <f>IF($B194&gt;0,'Saisie CLASSEMENT'!$L192)</f>
        <v xml:space="preserve"> </v>
      </c>
      <c r="E194" s="244" t="str">
        <f>IF($B194&gt;0,'Saisie CLASSEMENT'!$K192)</f>
        <v xml:space="preserve"> </v>
      </c>
      <c r="F194" s="245" t="str">
        <f>IF($B194&gt;0,'Saisie CLASSEMENT'!$H192)</f>
        <v xml:space="preserve"> </v>
      </c>
      <c r="G194" s="245" t="str">
        <f>IF($B194&gt;0,'Saisie CLASSEMENT'!$I192)</f>
        <v xml:space="preserve"> </v>
      </c>
      <c r="H194" s="245" t="str">
        <f>IF(B194&gt;0,'Saisie CLASSEMENT'!J192)</f>
        <v xml:space="preserve"> </v>
      </c>
      <c r="I194" s="245" t="str">
        <f>IF(B194&gt;0,'Saisie CLASSEMENT'!M192)</f>
        <v xml:space="preserve"> </v>
      </c>
      <c r="J194" s="246" t="str">
        <f>IF(LEN(B194)&gt;0,'Saisie CLASSEMENT'!G192,"")</f>
        <v/>
      </c>
      <c r="K194" s="247" t="str">
        <f>IF(B194&gt;0,'Saisie CLASSEMENT'!P192)</f>
        <v/>
      </c>
    </row>
    <row r="195" spans="1:11" x14ac:dyDescent="0.2">
      <c r="A195" s="235">
        <f t="shared" si="2"/>
        <v>0</v>
      </c>
      <c r="B195" s="243" t="str">
        <f>IF('Saisie CLASSEMENT'!$C193&gt;0,'Saisie CLASSEMENT'!B193,"")</f>
        <v/>
      </c>
      <c r="C195" s="243">
        <f>IF(B195&gt;0,'Saisie CLASSEMENT'!C193)</f>
        <v>0</v>
      </c>
      <c r="D195" s="244" t="str">
        <f>IF($B195&gt;0,'Saisie CLASSEMENT'!$L193)</f>
        <v xml:space="preserve"> </v>
      </c>
      <c r="E195" s="244" t="str">
        <f>IF($B195&gt;0,'Saisie CLASSEMENT'!$K193)</f>
        <v xml:space="preserve"> </v>
      </c>
      <c r="F195" s="245" t="str">
        <f>IF($B195&gt;0,'Saisie CLASSEMENT'!$H193)</f>
        <v xml:space="preserve"> </v>
      </c>
      <c r="G195" s="245" t="str">
        <f>IF($B195&gt;0,'Saisie CLASSEMENT'!$I193)</f>
        <v xml:space="preserve"> </v>
      </c>
      <c r="H195" s="245" t="str">
        <f>IF(B195&gt;0,'Saisie CLASSEMENT'!J193)</f>
        <v xml:space="preserve"> </v>
      </c>
      <c r="I195" s="245" t="str">
        <f>IF(B195&gt;0,'Saisie CLASSEMENT'!M193)</f>
        <v xml:space="preserve"> </v>
      </c>
      <c r="J195" s="246" t="str">
        <f>IF(LEN(B195)&gt;0,'Saisie CLASSEMENT'!G193,"")</f>
        <v/>
      </c>
      <c r="K195" s="247" t="str">
        <f>IF(B195&gt;0,'Saisie CLASSEMENT'!P193)</f>
        <v/>
      </c>
    </row>
    <row r="196" spans="1:11" x14ac:dyDescent="0.2">
      <c r="A196" s="235">
        <f t="shared" si="2"/>
        <v>0</v>
      </c>
      <c r="B196" s="243" t="str">
        <f>IF('Saisie CLASSEMENT'!$C194&gt;0,'Saisie CLASSEMENT'!B194,"")</f>
        <v/>
      </c>
      <c r="C196" s="243">
        <f>IF(B196&gt;0,'Saisie CLASSEMENT'!C194)</f>
        <v>0</v>
      </c>
      <c r="D196" s="244" t="str">
        <f>IF($B196&gt;0,'Saisie CLASSEMENT'!$L194)</f>
        <v xml:space="preserve"> </v>
      </c>
      <c r="E196" s="244" t="str">
        <f>IF($B196&gt;0,'Saisie CLASSEMENT'!$K194)</f>
        <v xml:space="preserve"> </v>
      </c>
      <c r="F196" s="245" t="str">
        <f>IF($B196&gt;0,'Saisie CLASSEMENT'!$H194)</f>
        <v xml:space="preserve"> </v>
      </c>
      <c r="G196" s="245" t="str">
        <f>IF($B196&gt;0,'Saisie CLASSEMENT'!$I194)</f>
        <v xml:space="preserve"> </v>
      </c>
      <c r="H196" s="245" t="str">
        <f>IF(B196&gt;0,'Saisie CLASSEMENT'!J194)</f>
        <v xml:space="preserve"> </v>
      </c>
      <c r="I196" s="245" t="str">
        <f>IF(B196&gt;0,'Saisie CLASSEMENT'!M194)</f>
        <v xml:space="preserve"> </v>
      </c>
      <c r="J196" s="246" t="str">
        <f>IF(LEN(B196)&gt;0,'Saisie CLASSEMENT'!G194,"")</f>
        <v/>
      </c>
      <c r="K196" s="247" t="str">
        <f>IF(B196&gt;0,'Saisie CLASSEMENT'!P194)</f>
        <v/>
      </c>
    </row>
    <row r="197" spans="1:11" x14ac:dyDescent="0.2">
      <c r="A197" s="235">
        <f t="shared" si="2"/>
        <v>0</v>
      </c>
      <c r="B197" s="243" t="str">
        <f>IF('Saisie CLASSEMENT'!$C195&gt;0,'Saisie CLASSEMENT'!B195,"")</f>
        <v/>
      </c>
      <c r="C197" s="243">
        <f>IF(B197&gt;0,'Saisie CLASSEMENT'!C195)</f>
        <v>0</v>
      </c>
      <c r="D197" s="244" t="str">
        <f>IF($B197&gt;0,'Saisie CLASSEMENT'!$L195)</f>
        <v xml:space="preserve"> </v>
      </c>
      <c r="E197" s="244" t="str">
        <f>IF($B197&gt;0,'Saisie CLASSEMENT'!$K195)</f>
        <v xml:space="preserve"> </v>
      </c>
      <c r="F197" s="245" t="str">
        <f>IF($B197&gt;0,'Saisie CLASSEMENT'!$H195)</f>
        <v xml:space="preserve"> </v>
      </c>
      <c r="G197" s="245" t="str">
        <f>IF($B197&gt;0,'Saisie CLASSEMENT'!$I195)</f>
        <v xml:space="preserve"> </v>
      </c>
      <c r="H197" s="245" t="str">
        <f>IF(B197&gt;0,'Saisie CLASSEMENT'!J195)</f>
        <v xml:space="preserve"> </v>
      </c>
      <c r="I197" s="245" t="str">
        <f>IF(B197&gt;0,'Saisie CLASSEMENT'!M195)</f>
        <v xml:space="preserve"> </v>
      </c>
      <c r="J197" s="246" t="str">
        <f>IF(LEN(B197)&gt;0,'Saisie CLASSEMENT'!G195,"")</f>
        <v/>
      </c>
      <c r="K197" s="247" t="str">
        <f>IF(B197&gt;0,'Saisie CLASSEMENT'!P195)</f>
        <v/>
      </c>
    </row>
    <row r="198" spans="1:11" x14ac:dyDescent="0.2">
      <c r="A198" s="235">
        <f t="shared" si="2"/>
        <v>0</v>
      </c>
      <c r="B198" s="243" t="str">
        <f>IF('Saisie CLASSEMENT'!$C196&gt;0,'Saisie CLASSEMENT'!B196,"")</f>
        <v/>
      </c>
      <c r="C198" s="243">
        <f>IF(B198&gt;0,'Saisie CLASSEMENT'!C196)</f>
        <v>0</v>
      </c>
      <c r="D198" s="244" t="str">
        <f>IF($B198&gt;0,'Saisie CLASSEMENT'!$L196)</f>
        <v xml:space="preserve"> </v>
      </c>
      <c r="E198" s="244" t="str">
        <f>IF($B198&gt;0,'Saisie CLASSEMENT'!$K196)</f>
        <v xml:space="preserve"> </v>
      </c>
      <c r="F198" s="245" t="str">
        <f>IF($B198&gt;0,'Saisie CLASSEMENT'!$H196)</f>
        <v xml:space="preserve"> </v>
      </c>
      <c r="G198" s="245" t="str">
        <f>IF($B198&gt;0,'Saisie CLASSEMENT'!$I196)</f>
        <v xml:space="preserve"> </v>
      </c>
      <c r="H198" s="245" t="str">
        <f>IF(B198&gt;0,'Saisie CLASSEMENT'!J196)</f>
        <v xml:space="preserve"> </v>
      </c>
      <c r="I198" s="245" t="str">
        <f>IF(B198&gt;0,'Saisie CLASSEMENT'!M196)</f>
        <v xml:space="preserve"> </v>
      </c>
      <c r="J198" s="246" t="str">
        <f>IF(LEN(B198)&gt;0,'Saisie CLASSEMENT'!G196,"")</f>
        <v/>
      </c>
      <c r="K198" s="247" t="str">
        <f>IF(B198&gt;0,'Saisie CLASSEMENT'!P196)</f>
        <v/>
      </c>
    </row>
    <row r="199" spans="1:11" x14ac:dyDescent="0.2">
      <c r="A199" s="235">
        <f t="shared" si="2"/>
        <v>0</v>
      </c>
      <c r="B199" s="243" t="str">
        <f>IF('Saisie CLASSEMENT'!$C197&gt;0,'Saisie CLASSEMENT'!B197,"")</f>
        <v/>
      </c>
      <c r="C199" s="243">
        <f>IF(B199&gt;0,'Saisie CLASSEMENT'!C197)</f>
        <v>0</v>
      </c>
      <c r="D199" s="244" t="str">
        <f>IF($B199&gt;0,'Saisie CLASSEMENT'!$L197)</f>
        <v xml:space="preserve"> </v>
      </c>
      <c r="E199" s="244" t="str">
        <f>IF($B199&gt;0,'Saisie CLASSEMENT'!$K197)</f>
        <v xml:space="preserve"> </v>
      </c>
      <c r="F199" s="245" t="str">
        <f>IF($B199&gt;0,'Saisie CLASSEMENT'!$H197)</f>
        <v xml:space="preserve"> </v>
      </c>
      <c r="G199" s="245" t="str">
        <f>IF($B199&gt;0,'Saisie CLASSEMENT'!$I197)</f>
        <v xml:space="preserve"> </v>
      </c>
      <c r="H199" s="245" t="str">
        <f>IF(B199&gt;0,'Saisie CLASSEMENT'!J197)</f>
        <v xml:space="preserve"> </v>
      </c>
      <c r="I199" s="245" t="str">
        <f>IF(B199&gt;0,'Saisie CLASSEMENT'!M197)</f>
        <v xml:space="preserve"> </v>
      </c>
      <c r="J199" s="246" t="str">
        <f>IF(LEN(B199)&gt;0,'Saisie CLASSEMENT'!G197,"")</f>
        <v/>
      </c>
      <c r="K199" s="247" t="str">
        <f>IF(B199&gt;0,'Saisie CLASSEMENT'!P197)</f>
        <v/>
      </c>
    </row>
    <row r="200" spans="1:11" x14ac:dyDescent="0.2">
      <c r="A200" s="235">
        <f t="shared" si="2"/>
        <v>0</v>
      </c>
      <c r="B200" s="243" t="str">
        <f>IF('Saisie CLASSEMENT'!$C198&gt;0,'Saisie CLASSEMENT'!B198,"")</f>
        <v/>
      </c>
      <c r="C200" s="243">
        <f>IF(B200&gt;0,'Saisie CLASSEMENT'!C198)</f>
        <v>0</v>
      </c>
      <c r="D200" s="244" t="str">
        <f>IF($B200&gt;0,'Saisie CLASSEMENT'!$L198)</f>
        <v xml:space="preserve"> </v>
      </c>
      <c r="E200" s="244" t="str">
        <f>IF($B200&gt;0,'Saisie CLASSEMENT'!$K198)</f>
        <v xml:space="preserve"> </v>
      </c>
      <c r="F200" s="245" t="str">
        <f>IF($B200&gt;0,'Saisie CLASSEMENT'!$H198)</f>
        <v xml:space="preserve"> </v>
      </c>
      <c r="G200" s="245" t="str">
        <f>IF($B200&gt;0,'Saisie CLASSEMENT'!$I198)</f>
        <v xml:space="preserve"> </v>
      </c>
      <c r="H200" s="245" t="str">
        <f>IF(B200&gt;0,'Saisie CLASSEMENT'!J198)</f>
        <v xml:space="preserve"> </v>
      </c>
      <c r="I200" s="245" t="str">
        <f>IF(B200&gt;0,'Saisie CLASSEMENT'!M198)</f>
        <v xml:space="preserve"> </v>
      </c>
      <c r="J200" s="246" t="str">
        <f>IF(LEN(B200)&gt;0,'Saisie CLASSEMENT'!G198,"")</f>
        <v/>
      </c>
      <c r="K200" s="247" t="str">
        <f>IF(B200&gt;0,'Saisie CLASSEMENT'!P198)</f>
        <v/>
      </c>
    </row>
    <row r="201" spans="1:11" x14ac:dyDescent="0.2">
      <c r="A201" s="235">
        <f t="shared" si="2"/>
        <v>0</v>
      </c>
      <c r="B201" s="243" t="str">
        <f>IF('Saisie CLASSEMENT'!$C199&gt;0,'Saisie CLASSEMENT'!B199,"")</f>
        <v/>
      </c>
      <c r="C201" s="243">
        <f>IF(B201&gt;0,'Saisie CLASSEMENT'!C199)</f>
        <v>0</v>
      </c>
      <c r="D201" s="244" t="str">
        <f>IF($B201&gt;0,'Saisie CLASSEMENT'!$L199)</f>
        <v xml:space="preserve"> </v>
      </c>
      <c r="E201" s="244" t="str">
        <f>IF($B201&gt;0,'Saisie CLASSEMENT'!$K199)</f>
        <v xml:space="preserve"> </v>
      </c>
      <c r="F201" s="245" t="str">
        <f>IF($B201&gt;0,'Saisie CLASSEMENT'!$H199)</f>
        <v xml:space="preserve"> </v>
      </c>
      <c r="G201" s="245" t="str">
        <f>IF($B201&gt;0,'Saisie CLASSEMENT'!$I199)</f>
        <v xml:space="preserve"> </v>
      </c>
      <c r="H201" s="245" t="str">
        <f>IF(B201&gt;0,'Saisie CLASSEMENT'!J199)</f>
        <v xml:space="preserve"> </v>
      </c>
      <c r="I201" s="245" t="str">
        <f>IF(B201&gt;0,'Saisie CLASSEMENT'!M199)</f>
        <v xml:space="preserve"> </v>
      </c>
      <c r="J201" s="246" t="str">
        <f>IF(LEN(B201)&gt;0,'Saisie CLASSEMENT'!G199,"")</f>
        <v/>
      </c>
      <c r="K201" s="247" t="str">
        <f>IF(B201&gt;0,'Saisie CLASSEMENT'!P199)</f>
        <v/>
      </c>
    </row>
    <row r="202" spans="1:11" x14ac:dyDescent="0.2">
      <c r="A202" s="235">
        <f t="shared" ref="A202:A208" si="3">IF(LEN(B202)&gt;0,1,0)</f>
        <v>0</v>
      </c>
      <c r="B202" s="243" t="str">
        <f>IF('Saisie CLASSEMENT'!$C200&gt;0,'Saisie CLASSEMENT'!B200,"")</f>
        <v/>
      </c>
      <c r="C202" s="243">
        <f>IF(B202&gt;0,'Saisie CLASSEMENT'!C200)</f>
        <v>0</v>
      </c>
      <c r="D202" s="244" t="str">
        <f>IF($B202&gt;0,'Saisie CLASSEMENT'!$L200)</f>
        <v xml:space="preserve"> </v>
      </c>
      <c r="E202" s="244" t="str">
        <f>IF($B202&gt;0,'Saisie CLASSEMENT'!$K200)</f>
        <v xml:space="preserve"> </v>
      </c>
      <c r="F202" s="245" t="str">
        <f>IF($B202&gt;0,'Saisie CLASSEMENT'!$H200)</f>
        <v xml:space="preserve"> </v>
      </c>
      <c r="G202" s="245" t="str">
        <f>IF($B202&gt;0,'Saisie CLASSEMENT'!$I200)</f>
        <v xml:space="preserve"> </v>
      </c>
      <c r="H202" s="245" t="str">
        <f>IF(B202&gt;0,'Saisie CLASSEMENT'!J200)</f>
        <v xml:space="preserve"> </v>
      </c>
      <c r="I202" s="245" t="str">
        <f>IF(B202&gt;0,'Saisie CLASSEMENT'!M200)</f>
        <v xml:space="preserve"> </v>
      </c>
      <c r="J202" s="246" t="str">
        <f>IF(LEN(B202)&gt;0,'Saisie CLASSEMENT'!G200,"")</f>
        <v/>
      </c>
      <c r="K202" s="247" t="str">
        <f>IF(B202&gt;0,'Saisie CLASSEMENT'!P200)</f>
        <v/>
      </c>
    </row>
    <row r="203" spans="1:11" x14ac:dyDescent="0.2">
      <c r="A203" s="235">
        <f t="shared" si="3"/>
        <v>0</v>
      </c>
      <c r="B203" s="243" t="str">
        <f>IF('Saisie CLASSEMENT'!$C201&gt;0,'Saisie CLASSEMENT'!B201,"")</f>
        <v/>
      </c>
      <c r="C203" s="243">
        <f>IF(B203&gt;0,'Saisie CLASSEMENT'!C201)</f>
        <v>0</v>
      </c>
      <c r="D203" s="244" t="str">
        <f>IF($B203&gt;0,'Saisie CLASSEMENT'!$L201)</f>
        <v xml:space="preserve"> </v>
      </c>
      <c r="E203" s="244" t="str">
        <f>IF($B203&gt;0,'Saisie CLASSEMENT'!$K201)</f>
        <v xml:space="preserve"> </v>
      </c>
      <c r="F203" s="245" t="str">
        <f>IF($B203&gt;0,'Saisie CLASSEMENT'!$H201)</f>
        <v xml:space="preserve"> </v>
      </c>
      <c r="G203" s="245" t="str">
        <f>IF($B203&gt;0,'Saisie CLASSEMENT'!$I201)</f>
        <v xml:space="preserve"> </v>
      </c>
      <c r="H203" s="245" t="str">
        <f>IF(B203&gt;0,'Saisie CLASSEMENT'!J201)</f>
        <v xml:space="preserve"> </v>
      </c>
      <c r="I203" s="245" t="str">
        <f>IF(B203&gt;0,'Saisie CLASSEMENT'!M201)</f>
        <v xml:space="preserve"> </v>
      </c>
      <c r="J203" s="246" t="str">
        <f>IF(LEN(B203)&gt;0,'Saisie CLASSEMENT'!G201,"")</f>
        <v/>
      </c>
      <c r="K203" s="247" t="str">
        <f>IF(B203&gt;0,'Saisie CLASSEMENT'!P201)</f>
        <v/>
      </c>
    </row>
    <row r="204" spans="1:11" x14ac:dyDescent="0.2">
      <c r="A204" s="235">
        <f t="shared" si="3"/>
        <v>0</v>
      </c>
      <c r="B204" s="243" t="str">
        <f>IF('Saisie CLASSEMENT'!$C202&gt;0,'Saisie CLASSEMENT'!B202,"")</f>
        <v/>
      </c>
      <c r="C204" s="243">
        <f>IF(B204&gt;0,'Saisie CLASSEMENT'!C202)</f>
        <v>0</v>
      </c>
      <c r="D204" s="244" t="str">
        <f>IF($B204&gt;0,'Saisie CLASSEMENT'!$L202)</f>
        <v xml:space="preserve"> </v>
      </c>
      <c r="E204" s="244" t="str">
        <f>IF($B204&gt;0,'Saisie CLASSEMENT'!$K202)</f>
        <v xml:space="preserve"> </v>
      </c>
      <c r="F204" s="245" t="str">
        <f>IF($B204&gt;0,'Saisie CLASSEMENT'!$H202)</f>
        <v xml:space="preserve"> </v>
      </c>
      <c r="G204" s="245" t="str">
        <f>IF($B204&gt;0,'Saisie CLASSEMENT'!$I202)</f>
        <v xml:space="preserve"> </v>
      </c>
      <c r="H204" s="245" t="str">
        <f>IF(B204&gt;0,'Saisie CLASSEMENT'!J202)</f>
        <v xml:space="preserve"> </v>
      </c>
      <c r="I204" s="245" t="str">
        <f>IF(B204&gt;0,'Saisie CLASSEMENT'!M202)</f>
        <v xml:space="preserve"> </v>
      </c>
      <c r="J204" s="246" t="str">
        <f>IF(LEN(B204)&gt;0,'Saisie CLASSEMENT'!G202,"")</f>
        <v/>
      </c>
      <c r="K204" s="247" t="str">
        <f>IF(B204&gt;0,'Saisie CLASSEMENT'!P202)</f>
        <v/>
      </c>
    </row>
    <row r="205" spans="1:11" x14ac:dyDescent="0.2">
      <c r="A205" s="235">
        <f t="shared" si="3"/>
        <v>0</v>
      </c>
      <c r="B205" s="243" t="str">
        <f>IF('Saisie CLASSEMENT'!$C203&gt;0,'Saisie CLASSEMENT'!B203,"")</f>
        <v/>
      </c>
      <c r="C205" s="243">
        <f>IF(B205&gt;0,'Saisie CLASSEMENT'!C203)</f>
        <v>0</v>
      </c>
      <c r="D205" s="244" t="str">
        <f>IF($B205&gt;0,'Saisie CLASSEMENT'!$L203)</f>
        <v xml:space="preserve"> </v>
      </c>
      <c r="E205" s="244" t="str">
        <f>IF($B205&gt;0,'Saisie CLASSEMENT'!$K203)</f>
        <v xml:space="preserve"> </v>
      </c>
      <c r="F205" s="245" t="str">
        <f>IF($B205&gt;0,'Saisie CLASSEMENT'!$H203)</f>
        <v xml:space="preserve"> </v>
      </c>
      <c r="G205" s="245" t="str">
        <f>IF($B205&gt;0,'Saisie CLASSEMENT'!$I203)</f>
        <v xml:space="preserve"> </v>
      </c>
      <c r="H205" s="245" t="str">
        <f>IF(B205&gt;0,'Saisie CLASSEMENT'!J203)</f>
        <v xml:space="preserve"> </v>
      </c>
      <c r="I205" s="245" t="str">
        <f>IF(B205&gt;0,'Saisie CLASSEMENT'!M203)</f>
        <v xml:space="preserve"> </v>
      </c>
      <c r="J205" s="246" t="str">
        <f>IF(LEN(B205)&gt;0,'Saisie CLASSEMENT'!G203,"")</f>
        <v/>
      </c>
      <c r="K205" s="247" t="str">
        <f>IF(B205&gt;0,'Saisie CLASSEMENT'!P203)</f>
        <v/>
      </c>
    </row>
    <row r="206" spans="1:11" x14ac:dyDescent="0.2">
      <c r="A206" s="235">
        <f t="shared" si="3"/>
        <v>0</v>
      </c>
      <c r="B206" s="243" t="str">
        <f>IF('Saisie CLASSEMENT'!$C204&gt;0,'Saisie CLASSEMENT'!B204,"")</f>
        <v/>
      </c>
      <c r="C206" s="243">
        <f>IF(B206&gt;0,'Saisie CLASSEMENT'!C204)</f>
        <v>0</v>
      </c>
      <c r="D206" s="244" t="str">
        <f>IF($B206&gt;0,'Saisie CLASSEMENT'!$L204)</f>
        <v xml:space="preserve"> </v>
      </c>
      <c r="E206" s="244" t="str">
        <f>IF($B206&gt;0,'Saisie CLASSEMENT'!$K204)</f>
        <v xml:space="preserve"> </v>
      </c>
      <c r="F206" s="245" t="str">
        <f>IF($B206&gt;0,'Saisie CLASSEMENT'!$H204)</f>
        <v xml:space="preserve"> </v>
      </c>
      <c r="G206" s="245" t="str">
        <f>IF($B206&gt;0,'Saisie CLASSEMENT'!$I204)</f>
        <v xml:space="preserve"> </v>
      </c>
      <c r="H206" s="245" t="str">
        <f>IF(B206&gt;0,'Saisie CLASSEMENT'!J204)</f>
        <v xml:space="preserve"> </v>
      </c>
      <c r="I206" s="245" t="str">
        <f>IF(B206&gt;0,'Saisie CLASSEMENT'!M204)</f>
        <v xml:space="preserve"> </v>
      </c>
      <c r="J206" s="246" t="str">
        <f>IF(LEN(B206)&gt;0,'Saisie CLASSEMENT'!G204,"")</f>
        <v/>
      </c>
      <c r="K206" s="247" t="str">
        <f>IF(B206&gt;0,'Saisie CLASSEMENT'!P204)</f>
        <v/>
      </c>
    </row>
    <row r="207" spans="1:11" x14ac:dyDescent="0.2">
      <c r="A207" s="235">
        <f t="shared" si="3"/>
        <v>0</v>
      </c>
      <c r="B207" s="243" t="str">
        <f>IF('Saisie CLASSEMENT'!$C205&gt;0,'Saisie CLASSEMENT'!B205,"")</f>
        <v/>
      </c>
      <c r="C207" s="243">
        <f>IF(B207&gt;0,'Saisie CLASSEMENT'!C205)</f>
        <v>0</v>
      </c>
      <c r="D207" s="244" t="str">
        <f>IF($B207&gt;0,'Saisie CLASSEMENT'!$L205)</f>
        <v xml:space="preserve"> </v>
      </c>
      <c r="E207" s="244" t="str">
        <f>IF($B207&gt;0,'Saisie CLASSEMENT'!$K205)</f>
        <v xml:space="preserve"> </v>
      </c>
      <c r="F207" s="245" t="str">
        <f>IF($B207&gt;0,'Saisie CLASSEMENT'!$H205)</f>
        <v xml:space="preserve"> </v>
      </c>
      <c r="G207" s="245" t="str">
        <f>IF($B207&gt;0,'Saisie CLASSEMENT'!$I205)</f>
        <v xml:space="preserve"> </v>
      </c>
      <c r="H207" s="245" t="str">
        <f>IF(B207&gt;0,'Saisie CLASSEMENT'!J205)</f>
        <v xml:space="preserve"> </v>
      </c>
      <c r="I207" s="245" t="str">
        <f>IF(B207&gt;0,'Saisie CLASSEMENT'!M205)</f>
        <v xml:space="preserve"> </v>
      </c>
      <c r="J207" s="246" t="str">
        <f>IF(LEN(B207)&gt;0,'Saisie CLASSEMENT'!G205,"")</f>
        <v/>
      </c>
      <c r="K207" s="247" t="str">
        <f>IF(B207&gt;0,'Saisie CLASSEMENT'!P205)</f>
        <v/>
      </c>
    </row>
    <row r="208" spans="1:11" x14ac:dyDescent="0.2">
      <c r="A208" s="235">
        <f t="shared" si="3"/>
        <v>0</v>
      </c>
      <c r="B208" s="243" t="str">
        <f>IF('Saisie CLASSEMENT'!$C206&gt;0,'Saisie CLASSEMENT'!B206,"")</f>
        <v/>
      </c>
      <c r="C208" s="243">
        <f>IF(B208&gt;0,'Saisie CLASSEMENT'!C206)</f>
        <v>0</v>
      </c>
      <c r="D208" s="244" t="str">
        <f>IF($B208&gt;0,'Saisie CLASSEMENT'!$L206)</f>
        <v xml:space="preserve"> </v>
      </c>
      <c r="E208" s="244" t="str">
        <f>IF($B208&gt;0,'Saisie CLASSEMENT'!$K206)</f>
        <v xml:space="preserve"> </v>
      </c>
      <c r="F208" s="245" t="str">
        <f>IF($B208&gt;0,'Saisie CLASSEMENT'!$H206)</f>
        <v xml:space="preserve"> </v>
      </c>
      <c r="G208" s="245" t="str">
        <f>IF($B208&gt;0,'Saisie CLASSEMENT'!$I206)</f>
        <v xml:space="preserve"> </v>
      </c>
      <c r="H208" s="245" t="str">
        <f>IF(B208&gt;0,'Saisie CLASSEMENT'!J206)</f>
        <v xml:space="preserve"> </v>
      </c>
      <c r="I208" s="245" t="str">
        <f>IF(B208&gt;0,'Saisie CLASSEMENT'!M206)</f>
        <v xml:space="preserve"> </v>
      </c>
      <c r="J208" s="246" t="str">
        <f>IF(LEN(B208)&gt;0,'Saisie CLASSEMENT'!G206,"")</f>
        <v/>
      </c>
      <c r="K208" s="247" t="str">
        <f>IF(B208&gt;0,'Saisie CLASSEMENT'!P206)</f>
        <v/>
      </c>
    </row>
    <row r="209" spans="1:11" x14ac:dyDescent="0.2">
      <c r="A209" s="235"/>
      <c r="B209" s="248"/>
      <c r="C209" s="248"/>
      <c r="D209" s="249"/>
      <c r="E209" s="249"/>
      <c r="F209" s="235"/>
      <c r="G209" s="235"/>
      <c r="H209" s="250"/>
      <c r="I209" s="235"/>
      <c r="J209" s="235"/>
      <c r="K209" s="235"/>
    </row>
    <row r="210" spans="1:11" x14ac:dyDescent="0.2">
      <c r="A210" s="235"/>
      <c r="B210" s="248"/>
      <c r="C210" s="248"/>
      <c r="D210" s="249"/>
      <c r="E210" s="249"/>
      <c r="F210" s="235"/>
      <c r="G210" s="235"/>
      <c r="H210" s="250"/>
      <c r="I210" s="235"/>
      <c r="J210" s="235"/>
      <c r="K210" s="235"/>
    </row>
    <row r="211" spans="1:11" x14ac:dyDescent="0.2">
      <c r="A211" s="235"/>
      <c r="B211" s="248"/>
      <c r="C211" s="248"/>
      <c r="D211" s="249"/>
      <c r="E211" s="249"/>
      <c r="F211" s="235"/>
      <c r="G211" s="235"/>
      <c r="H211" s="250"/>
      <c r="I211" s="235"/>
      <c r="J211" s="235"/>
      <c r="K211" s="235"/>
    </row>
    <row r="212" spans="1:11" x14ac:dyDescent="0.2">
      <c r="A212" s="235"/>
      <c r="B212" s="248"/>
      <c r="C212" s="248"/>
      <c r="D212" s="249"/>
      <c r="E212" s="249"/>
      <c r="F212" s="235"/>
      <c r="G212" s="235"/>
      <c r="H212" s="250"/>
      <c r="I212" s="235"/>
      <c r="J212" s="235"/>
      <c r="K212" s="235"/>
    </row>
    <row r="213" spans="1:11" x14ac:dyDescent="0.2">
      <c r="A213" s="235"/>
      <c r="B213" s="248"/>
      <c r="C213" s="248"/>
      <c r="D213" s="249"/>
      <c r="E213" s="249"/>
      <c r="F213" s="235"/>
      <c r="G213" s="235"/>
      <c r="H213" s="250"/>
      <c r="I213" s="235"/>
      <c r="J213" s="235"/>
      <c r="K213" s="235"/>
    </row>
    <row r="214" spans="1:11" x14ac:dyDescent="0.2">
      <c r="A214" s="235"/>
      <c r="B214" s="248"/>
      <c r="C214" s="248"/>
      <c r="D214" s="249"/>
      <c r="E214" s="249"/>
      <c r="F214" s="235"/>
      <c r="G214" s="235"/>
      <c r="H214" s="250"/>
      <c r="I214" s="235"/>
      <c r="J214" s="235"/>
      <c r="K214" s="235"/>
    </row>
    <row r="215" spans="1:11" x14ac:dyDescent="0.2">
      <c r="A215" s="235"/>
      <c r="B215" s="248"/>
      <c r="C215" s="248"/>
      <c r="D215" s="249"/>
      <c r="E215" s="249"/>
      <c r="F215" s="235"/>
      <c r="G215" s="235"/>
      <c r="H215" s="250"/>
      <c r="I215" s="235"/>
      <c r="J215" s="235"/>
      <c r="K215" s="235"/>
    </row>
    <row r="216" spans="1:11" x14ac:dyDescent="0.2">
      <c r="A216" s="235"/>
      <c r="B216" s="248"/>
      <c r="C216" s="248"/>
      <c r="D216" s="249"/>
      <c r="E216" s="249"/>
      <c r="F216" s="235"/>
      <c r="G216" s="235"/>
      <c r="H216" s="250"/>
      <c r="I216" s="235"/>
      <c r="J216" s="235"/>
      <c r="K216" s="235"/>
    </row>
    <row r="217" spans="1:11" x14ac:dyDescent="0.2">
      <c r="A217" s="235"/>
      <c r="B217" s="248"/>
      <c r="C217" s="248"/>
      <c r="D217" s="249"/>
      <c r="E217" s="249"/>
      <c r="F217" s="235"/>
      <c r="G217" s="235"/>
      <c r="H217" s="250"/>
      <c r="I217" s="235"/>
      <c r="J217" s="235"/>
      <c r="K217" s="235"/>
    </row>
    <row r="218" spans="1:11" x14ac:dyDescent="0.2">
      <c r="A218" s="235"/>
      <c r="B218" s="248"/>
      <c r="C218" s="248"/>
      <c r="D218" s="249"/>
      <c r="E218" s="249"/>
      <c r="F218" s="235"/>
      <c r="G218" s="235"/>
      <c r="H218" s="250"/>
      <c r="I218" s="235"/>
      <c r="J218" s="235"/>
      <c r="K218" s="235"/>
    </row>
    <row r="219" spans="1:11" x14ac:dyDescent="0.2">
      <c r="A219" s="235"/>
      <c r="B219" s="248"/>
      <c r="C219" s="248"/>
      <c r="D219" s="249"/>
      <c r="E219" s="249"/>
      <c r="F219" s="235"/>
      <c r="G219" s="235"/>
      <c r="H219" s="250"/>
      <c r="I219" s="235"/>
      <c r="J219" s="235"/>
      <c r="K219" s="235"/>
    </row>
    <row r="220" spans="1:11" x14ac:dyDescent="0.2">
      <c r="A220" s="235"/>
      <c r="B220" s="248"/>
      <c r="C220" s="248"/>
      <c r="D220" s="249"/>
      <c r="E220" s="249"/>
      <c r="F220" s="235"/>
      <c r="G220" s="235"/>
      <c r="H220" s="250"/>
      <c r="I220" s="235"/>
      <c r="J220" s="235"/>
      <c r="K220" s="235"/>
    </row>
    <row r="221" spans="1:11" x14ac:dyDescent="0.2">
      <c r="A221" s="235"/>
      <c r="B221" s="248"/>
      <c r="C221" s="248"/>
      <c r="D221" s="249"/>
      <c r="E221" s="249"/>
      <c r="F221" s="235"/>
      <c r="G221" s="235"/>
      <c r="H221" s="250"/>
      <c r="I221" s="235"/>
      <c r="J221" s="235"/>
      <c r="K221" s="235"/>
    </row>
    <row r="222" spans="1:11" x14ac:dyDescent="0.2">
      <c r="A222" s="235"/>
      <c r="B222" s="248"/>
      <c r="C222" s="248"/>
      <c r="D222" s="249"/>
      <c r="E222" s="249"/>
      <c r="F222" s="235"/>
      <c r="G222" s="235"/>
      <c r="H222" s="250"/>
      <c r="I222" s="235"/>
      <c r="J222" s="235"/>
      <c r="K222" s="235"/>
    </row>
    <row r="223" spans="1:11" x14ac:dyDescent="0.2">
      <c r="A223" s="235"/>
      <c r="B223" s="248"/>
      <c r="C223" s="248"/>
      <c r="D223" s="249"/>
      <c r="E223" s="249"/>
      <c r="F223" s="235"/>
      <c r="G223" s="235"/>
      <c r="H223" s="250"/>
      <c r="I223" s="235"/>
      <c r="J223" s="235"/>
      <c r="K223" s="235"/>
    </row>
    <row r="224" spans="1:11" x14ac:dyDescent="0.2">
      <c r="A224" s="235"/>
      <c r="B224" s="248"/>
      <c r="C224" s="248"/>
      <c r="D224" s="249"/>
      <c r="E224" s="249"/>
      <c r="F224" s="235"/>
      <c r="G224" s="235"/>
      <c r="H224" s="250"/>
      <c r="I224" s="235"/>
      <c r="J224" s="235"/>
      <c r="K224" s="235"/>
    </row>
    <row r="225" spans="1:11" x14ac:dyDescent="0.2">
      <c r="A225" s="235"/>
      <c r="B225" s="248"/>
      <c r="C225" s="248"/>
      <c r="D225" s="249"/>
      <c r="E225" s="249"/>
      <c r="F225" s="235"/>
      <c r="G225" s="235"/>
      <c r="H225" s="250"/>
      <c r="I225" s="235"/>
      <c r="J225" s="235"/>
      <c r="K225" s="235"/>
    </row>
    <row r="226" spans="1:11" x14ac:dyDescent="0.2">
      <c r="A226" s="235"/>
      <c r="B226" s="248"/>
      <c r="C226" s="248"/>
      <c r="D226" s="249"/>
      <c r="E226" s="249"/>
      <c r="F226" s="235"/>
      <c r="G226" s="235"/>
      <c r="H226" s="250"/>
      <c r="I226" s="235"/>
      <c r="J226" s="235"/>
      <c r="K226" s="235"/>
    </row>
    <row r="227" spans="1:11" x14ac:dyDescent="0.2">
      <c r="A227" s="235"/>
      <c r="B227" s="248"/>
      <c r="C227" s="248"/>
      <c r="D227" s="249"/>
      <c r="E227" s="249"/>
      <c r="F227" s="235"/>
      <c r="G227" s="235"/>
      <c r="H227" s="250"/>
      <c r="I227" s="235"/>
      <c r="J227" s="235"/>
      <c r="K227" s="235"/>
    </row>
    <row r="228" spans="1:11" x14ac:dyDescent="0.2">
      <c r="A228" s="235"/>
      <c r="B228" s="248"/>
      <c r="C228" s="248"/>
      <c r="D228" s="249"/>
      <c r="E228" s="249"/>
      <c r="F228" s="235"/>
      <c r="G228" s="235"/>
      <c r="H228" s="250"/>
      <c r="I228" s="235"/>
      <c r="J228" s="235"/>
      <c r="K228" s="235"/>
    </row>
    <row r="229" spans="1:11" x14ac:dyDescent="0.2">
      <c r="A229" s="235"/>
      <c r="B229" s="248"/>
      <c r="C229" s="248"/>
      <c r="D229" s="249"/>
      <c r="E229" s="249"/>
      <c r="F229" s="235"/>
      <c r="G229" s="235"/>
      <c r="H229" s="250"/>
      <c r="I229" s="235"/>
      <c r="J229" s="235"/>
      <c r="K229" s="235"/>
    </row>
    <row r="230" spans="1:11" x14ac:dyDescent="0.2">
      <c r="A230" s="235"/>
      <c r="B230" s="248"/>
      <c r="C230" s="248"/>
      <c r="D230" s="249"/>
      <c r="E230" s="249"/>
      <c r="F230" s="235"/>
      <c r="G230" s="235"/>
      <c r="H230" s="250"/>
      <c r="I230" s="235"/>
      <c r="J230" s="235"/>
      <c r="K230" s="235"/>
    </row>
    <row r="231" spans="1:11" x14ac:dyDescent="0.2">
      <c r="A231" s="235"/>
      <c r="B231" s="248"/>
      <c r="C231" s="248"/>
      <c r="D231" s="249"/>
      <c r="E231" s="249"/>
      <c r="F231" s="235"/>
      <c r="G231" s="235"/>
      <c r="H231" s="250"/>
      <c r="I231" s="235"/>
      <c r="J231" s="235"/>
      <c r="K231" s="235"/>
    </row>
    <row r="232" spans="1:11" x14ac:dyDescent="0.2">
      <c r="A232" s="235"/>
      <c r="B232" s="248"/>
      <c r="C232" s="248"/>
      <c r="D232" s="249"/>
      <c r="E232" s="249"/>
      <c r="F232" s="235"/>
      <c r="G232" s="235"/>
      <c r="H232" s="250"/>
      <c r="I232" s="235"/>
      <c r="J232" s="235"/>
      <c r="K232" s="235"/>
    </row>
    <row r="233" spans="1:11" x14ac:dyDescent="0.2">
      <c r="A233" s="235"/>
      <c r="B233" s="248"/>
      <c r="C233" s="248"/>
      <c r="D233" s="249"/>
      <c r="E233" s="249"/>
      <c r="F233" s="235"/>
      <c r="G233" s="235"/>
      <c r="H233" s="250"/>
      <c r="I233" s="235"/>
      <c r="J233" s="235"/>
      <c r="K233" s="235"/>
    </row>
    <row r="234" spans="1:11" x14ac:dyDescent="0.2">
      <c r="A234" s="235"/>
      <c r="B234" s="248"/>
      <c r="C234" s="248"/>
      <c r="D234" s="249"/>
      <c r="E234" s="249"/>
      <c r="F234" s="235"/>
      <c r="G234" s="235"/>
      <c r="H234" s="250"/>
      <c r="I234" s="235"/>
      <c r="J234" s="235"/>
      <c r="K234" s="235"/>
    </row>
    <row r="235" spans="1:11" x14ac:dyDescent="0.2">
      <c r="A235" s="235"/>
      <c r="B235" s="248"/>
      <c r="C235" s="248"/>
      <c r="D235" s="249"/>
      <c r="E235" s="249"/>
      <c r="F235" s="235"/>
      <c r="G235" s="235"/>
      <c r="H235" s="250"/>
      <c r="I235" s="235"/>
      <c r="J235" s="235"/>
      <c r="K235" s="235"/>
    </row>
    <row r="236" spans="1:11" x14ac:dyDescent="0.2">
      <c r="A236" s="235"/>
      <c r="B236" s="248"/>
      <c r="C236" s="248"/>
      <c r="D236" s="249"/>
      <c r="E236" s="249"/>
      <c r="F236" s="235"/>
      <c r="G236" s="235"/>
      <c r="H236" s="250"/>
      <c r="I236" s="235"/>
      <c r="J236" s="235"/>
      <c r="K236" s="235"/>
    </row>
    <row r="237" spans="1:11" x14ac:dyDescent="0.2">
      <c r="A237" s="235"/>
      <c r="B237" s="248"/>
      <c r="C237" s="248"/>
      <c r="D237" s="249"/>
      <c r="E237" s="249"/>
      <c r="F237" s="235"/>
      <c r="G237" s="235"/>
      <c r="H237" s="250"/>
      <c r="I237" s="235"/>
      <c r="J237" s="235"/>
      <c r="K237" s="235"/>
    </row>
    <row r="238" spans="1:11" x14ac:dyDescent="0.2">
      <c r="A238" s="235"/>
      <c r="B238" s="248"/>
      <c r="C238" s="248"/>
      <c r="D238" s="249"/>
      <c r="E238" s="249"/>
      <c r="F238" s="235"/>
      <c r="G238" s="235"/>
      <c r="H238" s="250"/>
      <c r="I238" s="235"/>
      <c r="J238" s="235"/>
      <c r="K238" s="235"/>
    </row>
    <row r="239" spans="1:11" x14ac:dyDescent="0.2">
      <c r="A239" s="235"/>
      <c r="B239" s="248"/>
      <c r="C239" s="248"/>
      <c r="D239" s="249"/>
      <c r="E239" s="249"/>
      <c r="F239" s="235"/>
      <c r="G239" s="235"/>
      <c r="H239" s="250"/>
      <c r="I239" s="235"/>
      <c r="J239" s="235"/>
      <c r="K239" s="235"/>
    </row>
    <row r="240" spans="1:11" x14ac:dyDescent="0.2">
      <c r="A240" s="235"/>
      <c r="B240" s="248"/>
      <c r="C240" s="248"/>
      <c r="D240" s="249"/>
      <c r="E240" s="249"/>
      <c r="F240" s="235"/>
      <c r="G240" s="235"/>
      <c r="H240" s="250"/>
      <c r="I240" s="235"/>
      <c r="J240" s="235"/>
      <c r="K240" s="235"/>
    </row>
    <row r="241" spans="1:11" x14ac:dyDescent="0.2">
      <c r="A241" s="235"/>
      <c r="B241" s="248"/>
      <c r="C241" s="248"/>
      <c r="D241" s="249"/>
      <c r="E241" s="249"/>
      <c r="F241" s="235"/>
      <c r="G241" s="235"/>
      <c r="H241" s="250"/>
      <c r="I241" s="235"/>
      <c r="J241" s="235"/>
      <c r="K241" s="235"/>
    </row>
    <row r="242" spans="1:11" x14ac:dyDescent="0.2">
      <c r="A242" s="235"/>
      <c r="B242" s="248"/>
      <c r="C242" s="248"/>
      <c r="D242" s="249"/>
      <c r="E242" s="249"/>
      <c r="F242" s="235"/>
      <c r="G242" s="235"/>
      <c r="H242" s="250"/>
      <c r="I242" s="235"/>
      <c r="J242" s="235"/>
      <c r="K242" s="235"/>
    </row>
    <row r="243" spans="1:11" x14ac:dyDescent="0.2">
      <c r="A243" s="235"/>
      <c r="B243" s="248"/>
      <c r="C243" s="248"/>
      <c r="D243" s="249"/>
      <c r="E243" s="249"/>
      <c r="F243" s="235"/>
      <c r="G243" s="235"/>
      <c r="H243" s="250"/>
      <c r="I243" s="235"/>
      <c r="J243" s="235"/>
      <c r="K243" s="235"/>
    </row>
    <row r="244" spans="1:11" x14ac:dyDescent="0.2">
      <c r="A244" s="235"/>
      <c r="B244" s="248"/>
      <c r="C244" s="248"/>
      <c r="D244" s="249"/>
      <c r="E244" s="249"/>
      <c r="F244" s="235"/>
      <c r="G244" s="235"/>
      <c r="H244" s="250"/>
      <c r="I244" s="235"/>
      <c r="J244" s="235"/>
      <c r="K244" s="235"/>
    </row>
    <row r="245" spans="1:11" x14ac:dyDescent="0.2">
      <c r="A245" s="235"/>
      <c r="B245" s="248"/>
      <c r="C245" s="248"/>
      <c r="D245" s="249"/>
      <c r="E245" s="249"/>
      <c r="F245" s="235"/>
      <c r="G245" s="235"/>
      <c r="H245" s="250"/>
      <c r="I245" s="235"/>
      <c r="J245" s="235"/>
      <c r="K245" s="235"/>
    </row>
    <row r="246" spans="1:11" x14ac:dyDescent="0.2">
      <c r="A246" s="235"/>
      <c r="B246" s="248"/>
      <c r="C246" s="248"/>
      <c r="D246" s="249"/>
      <c r="E246" s="249"/>
      <c r="F246" s="235"/>
      <c r="G246" s="235"/>
      <c r="H246" s="250"/>
      <c r="I246" s="235"/>
      <c r="J246" s="235"/>
      <c r="K246" s="235"/>
    </row>
    <row r="247" spans="1:11" x14ac:dyDescent="0.2">
      <c r="A247" s="235"/>
      <c r="B247" s="248"/>
      <c r="C247" s="248"/>
      <c r="D247" s="249"/>
      <c r="E247" s="249"/>
      <c r="F247" s="235"/>
      <c r="G247" s="235"/>
      <c r="H247" s="250"/>
      <c r="I247" s="235"/>
      <c r="J247" s="235"/>
      <c r="K247" s="235"/>
    </row>
    <row r="248" spans="1:11" x14ac:dyDescent="0.2">
      <c r="A248" s="235"/>
      <c r="B248" s="248"/>
      <c r="C248" s="248"/>
      <c r="D248" s="249"/>
      <c r="E248" s="249"/>
      <c r="F248" s="235"/>
      <c r="G248" s="235"/>
      <c r="H248" s="250"/>
      <c r="I248" s="235"/>
      <c r="J248" s="235"/>
      <c r="K248" s="235"/>
    </row>
    <row r="249" spans="1:11" x14ac:dyDescent="0.2">
      <c r="A249" s="235"/>
      <c r="B249" s="248"/>
      <c r="C249" s="248"/>
      <c r="D249" s="249"/>
      <c r="E249" s="249"/>
      <c r="F249" s="235"/>
      <c r="G249" s="235"/>
      <c r="H249" s="250"/>
      <c r="I249" s="235"/>
      <c r="J249" s="235"/>
      <c r="K249" s="235"/>
    </row>
    <row r="250" spans="1:11" x14ac:dyDescent="0.2">
      <c r="A250" s="235"/>
      <c r="B250" s="248"/>
      <c r="C250" s="248"/>
      <c r="D250" s="249"/>
      <c r="E250" s="249"/>
      <c r="F250" s="235"/>
      <c r="G250" s="235"/>
      <c r="H250" s="249"/>
      <c r="I250" s="235"/>
      <c r="J250" s="235"/>
      <c r="K250" s="235"/>
    </row>
    <row r="251" spans="1:11" x14ac:dyDescent="0.2">
      <c r="A251" s="235"/>
      <c r="B251" s="248"/>
      <c r="C251" s="248"/>
      <c r="D251" s="249"/>
      <c r="E251" s="249"/>
      <c r="F251" s="235"/>
      <c r="G251" s="235"/>
      <c r="H251" s="249"/>
      <c r="I251" s="235"/>
      <c r="J251" s="235"/>
      <c r="K251" s="235"/>
    </row>
    <row r="252" spans="1:11" x14ac:dyDescent="0.2">
      <c r="A252" s="235"/>
      <c r="B252" s="248"/>
      <c r="C252" s="248"/>
      <c r="D252" s="249"/>
      <c r="E252" s="249"/>
      <c r="F252" s="235"/>
      <c r="G252" s="235"/>
      <c r="H252" s="249"/>
      <c r="I252" s="235"/>
      <c r="J252" s="235"/>
      <c r="K252" s="235"/>
    </row>
    <row r="253" spans="1:11" x14ac:dyDescent="0.2">
      <c r="A253" s="235"/>
      <c r="B253" s="248"/>
      <c r="C253" s="248"/>
      <c r="D253" s="249"/>
      <c r="E253" s="249"/>
      <c r="F253" s="235"/>
      <c r="G253" s="235"/>
      <c r="H253" s="249"/>
      <c r="I253" s="235"/>
      <c r="J253" s="235"/>
      <c r="K253" s="235"/>
    </row>
    <row r="254" spans="1:11" x14ac:dyDescent="0.2">
      <c r="A254" s="235"/>
      <c r="B254" s="248"/>
      <c r="C254" s="248"/>
      <c r="D254" s="249"/>
      <c r="E254" s="249"/>
      <c r="F254" s="235"/>
      <c r="G254" s="235"/>
      <c r="H254" s="249"/>
      <c r="I254" s="235"/>
      <c r="J254" s="235"/>
      <c r="K254" s="235"/>
    </row>
    <row r="255" spans="1:11" x14ac:dyDescent="0.2">
      <c r="A255" s="235"/>
      <c r="B255" s="248"/>
      <c r="C255" s="248"/>
      <c r="D255" s="249"/>
      <c r="E255" s="249"/>
      <c r="F255" s="235"/>
      <c r="G255" s="235"/>
      <c r="H255" s="249"/>
      <c r="I255" s="235"/>
      <c r="J255" s="235"/>
      <c r="K255" s="235"/>
    </row>
    <row r="256" spans="1:11" x14ac:dyDescent="0.2">
      <c r="A256" s="235"/>
      <c r="B256" s="248"/>
      <c r="C256" s="248"/>
      <c r="D256" s="249"/>
      <c r="E256" s="249"/>
      <c r="F256" s="235"/>
      <c r="G256" s="235"/>
      <c r="H256" s="249"/>
      <c r="I256" s="235"/>
      <c r="J256" s="235"/>
      <c r="K256" s="235"/>
    </row>
    <row r="257" spans="1:11" x14ac:dyDescent="0.2">
      <c r="A257" s="235"/>
      <c r="B257" s="248"/>
      <c r="C257" s="248"/>
      <c r="D257" s="249"/>
      <c r="E257" s="249"/>
      <c r="F257" s="235"/>
      <c r="G257" s="235"/>
      <c r="H257" s="249"/>
      <c r="I257" s="235"/>
      <c r="J257" s="235"/>
      <c r="K257" s="235"/>
    </row>
    <row r="258" spans="1:11" x14ac:dyDescent="0.2">
      <c r="A258" s="235"/>
      <c r="B258" s="248"/>
      <c r="C258" s="248"/>
      <c r="D258" s="249"/>
      <c r="E258" s="249"/>
      <c r="F258" s="235"/>
      <c r="G258" s="235"/>
      <c r="H258" s="249"/>
      <c r="I258" s="235"/>
      <c r="J258" s="235"/>
      <c r="K258" s="235"/>
    </row>
    <row r="259" spans="1:11" x14ac:dyDescent="0.2">
      <c r="A259" s="235"/>
      <c r="B259" s="248"/>
      <c r="C259" s="248"/>
      <c r="D259" s="249"/>
      <c r="E259" s="249"/>
      <c r="F259" s="235"/>
      <c r="G259" s="235"/>
      <c r="H259" s="249"/>
      <c r="I259" s="235"/>
      <c r="J259" s="235"/>
      <c r="K259" s="235"/>
    </row>
    <row r="260" spans="1:11" x14ac:dyDescent="0.2">
      <c r="A260" s="235"/>
      <c r="B260" s="248"/>
      <c r="C260" s="248"/>
      <c r="D260" s="249"/>
      <c r="E260" s="249"/>
      <c r="F260" s="235"/>
      <c r="G260" s="235"/>
      <c r="H260" s="249"/>
      <c r="I260" s="235"/>
      <c r="J260" s="235"/>
      <c r="K260" s="235"/>
    </row>
    <row r="261" spans="1:11" x14ac:dyDescent="0.2">
      <c r="A261" s="235"/>
      <c r="B261" s="248"/>
      <c r="C261" s="248"/>
      <c r="D261" s="249"/>
      <c r="E261" s="249"/>
      <c r="F261" s="235"/>
      <c r="G261" s="235"/>
      <c r="H261" s="249"/>
      <c r="I261" s="235"/>
      <c r="J261" s="235"/>
      <c r="K261" s="235"/>
    </row>
    <row r="262" spans="1:11" x14ac:dyDescent="0.2">
      <c r="A262" s="235"/>
      <c r="B262" s="248"/>
      <c r="C262" s="248"/>
      <c r="D262" s="249"/>
      <c r="E262" s="249"/>
      <c r="F262" s="235"/>
      <c r="G262" s="235"/>
      <c r="H262" s="249"/>
      <c r="I262" s="235"/>
      <c r="J262" s="235"/>
      <c r="K262" s="235"/>
    </row>
    <row r="263" spans="1:11" x14ac:dyDescent="0.2">
      <c r="A263" s="235"/>
      <c r="B263" s="248"/>
      <c r="C263" s="248"/>
      <c r="D263" s="249"/>
      <c r="E263" s="249"/>
      <c r="F263" s="235"/>
      <c r="G263" s="235"/>
      <c r="H263" s="249"/>
      <c r="I263" s="235"/>
      <c r="J263" s="235"/>
      <c r="K263" s="235"/>
    </row>
    <row r="264" spans="1:11" x14ac:dyDescent="0.2">
      <c r="A264" s="235"/>
      <c r="B264" s="248"/>
      <c r="C264" s="248"/>
      <c r="D264" s="249"/>
      <c r="E264" s="249"/>
      <c r="F264" s="235"/>
      <c r="G264" s="235"/>
      <c r="H264" s="249"/>
      <c r="I264" s="235"/>
      <c r="J264" s="235"/>
      <c r="K264" s="235"/>
    </row>
    <row r="265" spans="1:11" x14ac:dyDescent="0.2">
      <c r="A265" s="235"/>
      <c r="B265" s="248"/>
      <c r="C265" s="248"/>
      <c r="D265" s="249"/>
      <c r="E265" s="249"/>
      <c r="F265" s="235"/>
      <c r="G265" s="235"/>
      <c r="H265" s="249"/>
      <c r="I265" s="235"/>
      <c r="J265" s="235"/>
      <c r="K265" s="235"/>
    </row>
    <row r="266" spans="1:11" x14ac:dyDescent="0.2">
      <c r="A266" s="235"/>
      <c r="B266" s="248"/>
      <c r="C266" s="248"/>
      <c r="D266" s="249"/>
      <c r="E266" s="249"/>
      <c r="F266" s="235"/>
      <c r="G266" s="235"/>
      <c r="H266" s="249"/>
      <c r="I266" s="235"/>
      <c r="J266" s="235"/>
      <c r="K266" s="235"/>
    </row>
    <row r="267" spans="1:11" x14ac:dyDescent="0.2">
      <c r="A267" s="235"/>
      <c r="B267" s="248"/>
      <c r="C267" s="248"/>
      <c r="D267" s="249"/>
      <c r="E267" s="249"/>
      <c r="F267" s="235"/>
      <c r="G267" s="235"/>
      <c r="H267" s="249"/>
      <c r="I267" s="235"/>
      <c r="J267" s="235"/>
      <c r="K267" s="235"/>
    </row>
    <row r="268" spans="1:11" x14ac:dyDescent="0.2">
      <c r="A268" s="235"/>
      <c r="B268" s="248"/>
      <c r="C268" s="248"/>
      <c r="D268" s="249"/>
      <c r="E268" s="249"/>
      <c r="F268" s="235"/>
      <c r="G268" s="235"/>
      <c r="H268" s="249"/>
      <c r="I268" s="235"/>
      <c r="J268" s="235"/>
      <c r="K268" s="235"/>
    </row>
    <row r="269" spans="1:11" x14ac:dyDescent="0.2">
      <c r="A269" s="235"/>
      <c r="B269" s="248"/>
      <c r="C269" s="248"/>
      <c r="D269" s="249"/>
      <c r="E269" s="249"/>
      <c r="F269" s="235"/>
      <c r="G269" s="235"/>
      <c r="H269" s="249"/>
      <c r="I269" s="235"/>
      <c r="J269" s="235"/>
      <c r="K269" s="235"/>
    </row>
    <row r="270" spans="1:11" x14ac:dyDescent="0.2">
      <c r="A270" s="235"/>
      <c r="B270" s="248"/>
      <c r="C270" s="248"/>
      <c r="D270" s="249"/>
      <c r="E270" s="249"/>
      <c r="F270" s="235"/>
      <c r="G270" s="235"/>
      <c r="H270" s="249"/>
      <c r="I270" s="235"/>
      <c r="J270" s="235"/>
      <c r="K270" s="235"/>
    </row>
    <row r="271" spans="1:11" x14ac:dyDescent="0.2">
      <c r="A271" s="235"/>
      <c r="B271" s="248"/>
      <c r="C271" s="248"/>
      <c r="D271" s="249"/>
      <c r="E271" s="249"/>
      <c r="F271" s="235"/>
      <c r="G271" s="235"/>
      <c r="H271" s="249"/>
      <c r="I271" s="235"/>
      <c r="J271" s="235"/>
      <c r="K271" s="235"/>
    </row>
    <row r="272" spans="1:11" x14ac:dyDescent="0.2">
      <c r="A272" s="235"/>
      <c r="B272" s="248"/>
      <c r="C272" s="248"/>
      <c r="D272" s="249"/>
      <c r="E272" s="249"/>
      <c r="F272" s="235"/>
      <c r="G272" s="235"/>
      <c r="H272" s="249"/>
      <c r="I272" s="235"/>
      <c r="J272" s="235"/>
      <c r="K272" s="235"/>
    </row>
    <row r="273" spans="1:11" x14ac:dyDescent="0.2">
      <c r="A273" s="235"/>
      <c r="B273" s="248"/>
      <c r="C273" s="248"/>
      <c r="D273" s="249"/>
      <c r="E273" s="249"/>
      <c r="F273" s="235"/>
      <c r="G273" s="235"/>
      <c r="H273" s="249"/>
      <c r="I273" s="235"/>
      <c r="J273" s="235"/>
      <c r="K273" s="235"/>
    </row>
    <row r="274" spans="1:11" x14ac:dyDescent="0.2">
      <c r="A274" s="235"/>
      <c r="B274" s="248"/>
      <c r="C274" s="248"/>
      <c r="D274" s="249"/>
      <c r="E274" s="249"/>
      <c r="F274" s="235"/>
      <c r="G274" s="235"/>
      <c r="H274" s="249"/>
      <c r="I274" s="235"/>
      <c r="J274" s="235"/>
      <c r="K274" s="235"/>
    </row>
    <row r="275" spans="1:11" x14ac:dyDescent="0.2">
      <c r="A275" s="235"/>
      <c r="B275" s="248"/>
      <c r="C275" s="248"/>
      <c r="D275" s="249"/>
      <c r="E275" s="249"/>
      <c r="F275" s="235"/>
      <c r="G275" s="235"/>
      <c r="H275" s="249"/>
      <c r="I275" s="235"/>
      <c r="J275" s="235"/>
      <c r="K275" s="235"/>
    </row>
  </sheetData>
  <sheetProtection password="EBFE" sheet="1"/>
  <mergeCells count="6">
    <mergeCell ref="B7:F7"/>
    <mergeCell ref="B1:K1"/>
    <mergeCell ref="B2:K2"/>
    <mergeCell ref="B3:K3"/>
    <mergeCell ref="B4:I4"/>
    <mergeCell ref="B6:E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FA638-A171-4D5D-BDA9-8BD34ABDC249}">
  <sheetPr codeName="Feuil13">
    <tabColor theme="8" tint="0.59999389629810485"/>
  </sheetPr>
  <dimension ref="A1:S232"/>
  <sheetViews>
    <sheetView zoomScale="118" zoomScaleNormal="80" workbookViewId="0">
      <selection activeCell="A17" sqref="A17"/>
    </sheetView>
  </sheetViews>
  <sheetFormatPr baseColWidth="10" defaultRowHeight="12.75" x14ac:dyDescent="0.2"/>
  <cols>
    <col min="1" max="1" width="11.42578125" style="1"/>
    <col min="2" max="2" width="12" style="1" customWidth="1"/>
    <col min="3" max="3" width="17.5703125" style="50" customWidth="1"/>
    <col min="4" max="4" width="11.42578125" style="51"/>
    <col min="5" max="5" width="11.42578125" style="52"/>
    <col min="6" max="6" width="11.42578125" style="54"/>
    <col min="7" max="7" width="23.7109375" style="54" customWidth="1"/>
    <col min="8" max="8" width="21.7109375" style="54" customWidth="1"/>
    <col min="9" max="9" width="11.42578125" style="56"/>
    <col min="10" max="10" width="29.28515625" style="57" customWidth="1"/>
    <col min="11" max="11" width="24.42578125" style="54" customWidth="1"/>
    <col min="12" max="12" width="21.28515625" style="54" customWidth="1"/>
    <col min="13" max="13" width="16.7109375" style="56" customWidth="1"/>
    <col min="14" max="14" width="11.42578125" style="54"/>
    <col min="15" max="15" width="21.42578125" style="57" customWidth="1"/>
    <col min="16" max="16" width="28.7109375" style="54" customWidth="1"/>
    <col min="17" max="17" width="11.42578125" style="56"/>
    <col min="18" max="18" width="15" style="58" customWidth="1"/>
    <col min="19" max="16384" width="11.42578125" style="1"/>
  </cols>
  <sheetData>
    <row r="1" spans="1:19" x14ac:dyDescent="0.2">
      <c r="A1" s="1" t="s">
        <v>1336</v>
      </c>
      <c r="F1" s="53"/>
      <c r="H1" s="55"/>
    </row>
    <row r="2" spans="1:19" x14ac:dyDescent="0.2">
      <c r="A2" s="1" t="s">
        <v>1404</v>
      </c>
    </row>
    <row r="3" spans="1:19" x14ac:dyDescent="0.2">
      <c r="A3" s="1" t="s">
        <v>841</v>
      </c>
    </row>
    <row r="4" spans="1:19" x14ac:dyDescent="0.2">
      <c r="A4" s="1" t="s">
        <v>1337</v>
      </c>
    </row>
    <row r="6" spans="1:19" s="60" customFormat="1" ht="24.75" customHeight="1" x14ac:dyDescent="0.2">
      <c r="A6" s="2" t="s">
        <v>235</v>
      </c>
      <c r="B6" s="2" t="s">
        <v>22</v>
      </c>
      <c r="C6" s="2" t="s">
        <v>225</v>
      </c>
      <c r="D6" s="2" t="s">
        <v>36</v>
      </c>
      <c r="E6" s="2" t="s">
        <v>203</v>
      </c>
      <c r="F6" s="2" t="s">
        <v>224</v>
      </c>
      <c r="G6" s="2" t="s">
        <v>26</v>
      </c>
      <c r="H6" s="2" t="s">
        <v>232</v>
      </c>
      <c r="I6" s="2" t="s">
        <v>236</v>
      </c>
      <c r="J6" s="2" t="s">
        <v>41</v>
      </c>
      <c r="K6" s="2" t="s">
        <v>237</v>
      </c>
      <c r="L6" s="2" t="s">
        <v>238</v>
      </c>
      <c r="M6" s="3" t="s">
        <v>256</v>
      </c>
      <c r="N6" s="3" t="s">
        <v>239</v>
      </c>
      <c r="O6" s="4" t="s">
        <v>240</v>
      </c>
      <c r="P6" s="4" t="s">
        <v>241</v>
      </c>
      <c r="Q6" s="2" t="s">
        <v>242</v>
      </c>
      <c r="R6" s="59" t="s">
        <v>243</v>
      </c>
      <c r="S6" s="60" t="s">
        <v>842</v>
      </c>
    </row>
    <row r="7" spans="1:19" x14ac:dyDescent="0.2">
      <c r="B7" s="2" t="s">
        <v>244</v>
      </c>
      <c r="C7" s="2" t="s">
        <v>1306</v>
      </c>
      <c r="D7" s="2" t="s">
        <v>1307</v>
      </c>
      <c r="E7" s="2" t="s">
        <v>416</v>
      </c>
      <c r="F7" s="2" t="s">
        <v>1308</v>
      </c>
      <c r="G7" s="2" t="s">
        <v>272</v>
      </c>
      <c r="H7" s="54" t="s">
        <v>229</v>
      </c>
      <c r="I7" s="2" t="s">
        <v>843</v>
      </c>
      <c r="J7" s="2" t="s">
        <v>1309</v>
      </c>
      <c r="K7" s="2" t="s">
        <v>1298</v>
      </c>
      <c r="L7" s="54" t="s">
        <v>229</v>
      </c>
      <c r="M7" s="3" t="s">
        <v>258</v>
      </c>
      <c r="N7" s="3" t="s">
        <v>246</v>
      </c>
      <c r="O7" s="4" t="s">
        <v>247</v>
      </c>
      <c r="P7" s="4" t="s">
        <v>1309</v>
      </c>
      <c r="Q7" s="2" t="s">
        <v>844</v>
      </c>
      <c r="R7" s="59" t="s">
        <v>450</v>
      </c>
      <c r="S7" s="1" t="s">
        <v>1310</v>
      </c>
    </row>
    <row r="8" spans="1:19" x14ac:dyDescent="0.2">
      <c r="B8" s="2" t="s">
        <v>248</v>
      </c>
      <c r="C8" s="2" t="s">
        <v>359</v>
      </c>
      <c r="D8" s="2" t="s">
        <v>374</v>
      </c>
      <c r="E8" s="2" t="s">
        <v>416</v>
      </c>
      <c r="F8" s="2" t="s">
        <v>741</v>
      </c>
      <c r="G8" s="2" t="s">
        <v>272</v>
      </c>
      <c r="H8" t="s">
        <v>229</v>
      </c>
      <c r="I8" s="2" t="s">
        <v>843</v>
      </c>
      <c r="J8" s="2" t="s">
        <v>318</v>
      </c>
      <c r="K8" s="2" t="s">
        <v>245</v>
      </c>
      <c r="L8" s="54" t="s">
        <v>229</v>
      </c>
      <c r="M8" s="3" t="s">
        <v>258</v>
      </c>
      <c r="N8" s="3" t="s">
        <v>246</v>
      </c>
      <c r="O8" s="4" t="s">
        <v>247</v>
      </c>
      <c r="P8" s="4" t="s">
        <v>318</v>
      </c>
      <c r="Q8" s="2" t="s">
        <v>844</v>
      </c>
      <c r="R8" s="59" t="s">
        <v>1334</v>
      </c>
      <c r="S8" s="1" t="s">
        <v>1301</v>
      </c>
    </row>
    <row r="9" spans="1:19" x14ac:dyDescent="0.2">
      <c r="B9" s="2" t="s">
        <v>249</v>
      </c>
      <c r="C9" s="2" t="s">
        <v>668</v>
      </c>
      <c r="D9" s="2" t="s">
        <v>399</v>
      </c>
      <c r="E9" s="2" t="s">
        <v>416</v>
      </c>
      <c r="F9" s="2" t="s">
        <v>750</v>
      </c>
      <c r="G9" s="2" t="s">
        <v>272</v>
      </c>
      <c r="H9" s="54" t="s">
        <v>229</v>
      </c>
      <c r="I9" s="2" t="s">
        <v>843</v>
      </c>
      <c r="J9" s="2" t="s">
        <v>318</v>
      </c>
      <c r="K9" s="2" t="s">
        <v>245</v>
      </c>
      <c r="L9" s="54" t="s">
        <v>229</v>
      </c>
      <c r="M9" s="3" t="s">
        <v>258</v>
      </c>
      <c r="N9" s="3" t="s">
        <v>246</v>
      </c>
      <c r="O9" s="4" t="s">
        <v>247</v>
      </c>
      <c r="P9" s="4" t="s">
        <v>318</v>
      </c>
      <c r="Q9" s="2" t="s">
        <v>844</v>
      </c>
      <c r="R9" s="59" t="s">
        <v>1338</v>
      </c>
      <c r="S9" s="1" t="s">
        <v>1301</v>
      </c>
    </row>
    <row r="10" spans="1:19" x14ac:dyDescent="0.2">
      <c r="B10" s="2" t="s">
        <v>250</v>
      </c>
      <c r="C10" s="2" t="s">
        <v>1063</v>
      </c>
      <c r="D10" s="2" t="s">
        <v>1064</v>
      </c>
      <c r="E10" s="2" t="s">
        <v>416</v>
      </c>
      <c r="F10" s="2" t="s">
        <v>1175</v>
      </c>
      <c r="G10" s="2" t="s">
        <v>272</v>
      </c>
      <c r="H10" t="s">
        <v>229</v>
      </c>
      <c r="I10" s="2" t="s">
        <v>843</v>
      </c>
      <c r="J10" s="2" t="s">
        <v>318</v>
      </c>
      <c r="K10" s="2" t="s">
        <v>245</v>
      </c>
      <c r="L10" s="54" t="s">
        <v>229</v>
      </c>
      <c r="M10" s="3" t="s">
        <v>258</v>
      </c>
      <c r="N10" s="3" t="s">
        <v>246</v>
      </c>
      <c r="O10" s="4" t="s">
        <v>247</v>
      </c>
      <c r="P10" s="4" t="s">
        <v>318</v>
      </c>
      <c r="Q10" s="2" t="s">
        <v>844</v>
      </c>
      <c r="R10" s="59" t="s">
        <v>1339</v>
      </c>
      <c r="S10" s="1" t="s">
        <v>1301</v>
      </c>
    </row>
    <row r="11" spans="1:19" x14ac:dyDescent="0.2">
      <c r="B11" s="2" t="s">
        <v>251</v>
      </c>
      <c r="C11" s="2" t="s">
        <v>1014</v>
      </c>
      <c r="D11" s="2" t="s">
        <v>1015</v>
      </c>
      <c r="E11" s="2" t="s">
        <v>416</v>
      </c>
      <c r="F11" s="2" t="s">
        <v>1140</v>
      </c>
      <c r="G11" s="2" t="s">
        <v>272</v>
      </c>
      <c r="H11" s="54" t="s">
        <v>229</v>
      </c>
      <c r="I11" s="2" t="s">
        <v>843</v>
      </c>
      <c r="J11" s="2" t="s">
        <v>318</v>
      </c>
      <c r="K11" s="2" t="s">
        <v>245</v>
      </c>
      <c r="L11" s="54" t="s">
        <v>229</v>
      </c>
      <c r="M11" s="3" t="s">
        <v>258</v>
      </c>
      <c r="N11" s="3" t="s">
        <v>246</v>
      </c>
      <c r="O11" s="4" t="s">
        <v>247</v>
      </c>
      <c r="P11" s="4" t="s">
        <v>318</v>
      </c>
      <c r="Q11" s="2" t="s">
        <v>844</v>
      </c>
      <c r="R11" s="59" t="s">
        <v>1340</v>
      </c>
      <c r="S11" s="1" t="s">
        <v>1301</v>
      </c>
    </row>
    <row r="12" spans="1:19" x14ac:dyDescent="0.2">
      <c r="B12" s="2" t="s">
        <v>252</v>
      </c>
      <c r="C12" s="2" t="s">
        <v>434</v>
      </c>
      <c r="D12" s="2" t="s">
        <v>435</v>
      </c>
      <c r="E12" s="2" t="s">
        <v>416</v>
      </c>
      <c r="F12" s="2" t="s">
        <v>706</v>
      </c>
      <c r="G12" s="2" t="s">
        <v>272</v>
      </c>
      <c r="H12" s="54" t="s">
        <v>229</v>
      </c>
      <c r="I12" s="2" t="s">
        <v>843</v>
      </c>
      <c r="J12" s="2" t="s">
        <v>318</v>
      </c>
      <c r="K12" s="2" t="s">
        <v>245</v>
      </c>
      <c r="L12" s="54" t="s">
        <v>229</v>
      </c>
      <c r="M12" s="3" t="s">
        <v>258</v>
      </c>
      <c r="N12" s="3" t="s">
        <v>246</v>
      </c>
      <c r="O12" s="4" t="s">
        <v>247</v>
      </c>
      <c r="P12" s="4" t="s">
        <v>318</v>
      </c>
      <c r="Q12" s="2" t="s">
        <v>844</v>
      </c>
      <c r="R12" s="59" t="s">
        <v>1341</v>
      </c>
      <c r="S12" s="1" t="s">
        <v>1301</v>
      </c>
    </row>
    <row r="13" spans="1:19" x14ac:dyDescent="0.2">
      <c r="B13" s="2" t="s">
        <v>253</v>
      </c>
      <c r="C13" s="2" t="s">
        <v>945</v>
      </c>
      <c r="D13" s="2" t="s">
        <v>946</v>
      </c>
      <c r="E13" s="2" t="s">
        <v>416</v>
      </c>
      <c r="F13" s="2" t="s">
        <v>1091</v>
      </c>
      <c r="G13" s="2" t="s">
        <v>272</v>
      </c>
      <c r="H13" s="54" t="s">
        <v>229</v>
      </c>
      <c r="I13" s="2" t="s">
        <v>843</v>
      </c>
      <c r="J13" s="2" t="s">
        <v>318</v>
      </c>
      <c r="K13" s="2" t="s">
        <v>245</v>
      </c>
      <c r="L13" s="54" t="s">
        <v>229</v>
      </c>
      <c r="M13" s="3" t="s">
        <v>257</v>
      </c>
      <c r="N13" s="3" t="s">
        <v>246</v>
      </c>
      <c r="O13" s="4" t="s">
        <v>247</v>
      </c>
      <c r="P13" s="4" t="s">
        <v>318</v>
      </c>
      <c r="Q13" s="2" t="s">
        <v>844</v>
      </c>
      <c r="R13" s="59" t="s">
        <v>1342</v>
      </c>
      <c r="S13" s="1" t="s">
        <v>1301</v>
      </c>
    </row>
    <row r="14" spans="1:19" x14ac:dyDescent="0.2">
      <c r="B14" s="2" t="s">
        <v>260</v>
      </c>
      <c r="C14" s="2" t="s">
        <v>1343</v>
      </c>
      <c r="D14" s="2" t="s">
        <v>431</v>
      </c>
      <c r="E14" s="2" t="s">
        <v>416</v>
      </c>
      <c r="F14" s="2" t="s">
        <v>1344</v>
      </c>
      <c r="G14" s="2" t="s">
        <v>272</v>
      </c>
      <c r="H14" t="s">
        <v>229</v>
      </c>
      <c r="I14" s="2" t="s">
        <v>843</v>
      </c>
      <c r="J14" s="2" t="s">
        <v>318</v>
      </c>
      <c r="K14" s="2" t="s">
        <v>245</v>
      </c>
      <c r="L14" s="54" t="s">
        <v>229</v>
      </c>
      <c r="M14" s="3" t="s">
        <v>258</v>
      </c>
      <c r="N14" s="3" t="s">
        <v>246</v>
      </c>
      <c r="O14" s="4" t="s">
        <v>247</v>
      </c>
      <c r="P14" s="4" t="s">
        <v>318</v>
      </c>
      <c r="Q14" s="2" t="s">
        <v>844</v>
      </c>
      <c r="R14" s="59" t="s">
        <v>585</v>
      </c>
      <c r="S14" s="1" t="s">
        <v>1301</v>
      </c>
    </row>
    <row r="15" spans="1:19" x14ac:dyDescent="0.2">
      <c r="B15" s="2" t="s">
        <v>261</v>
      </c>
      <c r="C15" s="2" t="s">
        <v>669</v>
      </c>
      <c r="D15" s="2" t="s">
        <v>324</v>
      </c>
      <c r="E15" s="2" t="s">
        <v>416</v>
      </c>
      <c r="F15" s="2" t="s">
        <v>751</v>
      </c>
      <c r="G15" s="2" t="s">
        <v>272</v>
      </c>
      <c r="H15" s="54" t="s">
        <v>229</v>
      </c>
      <c r="I15" s="2" t="s">
        <v>843</v>
      </c>
      <c r="J15" s="2" t="s">
        <v>318</v>
      </c>
      <c r="K15" s="2" t="s">
        <v>245</v>
      </c>
      <c r="L15" s="54" t="s">
        <v>229</v>
      </c>
      <c r="M15" s="3" t="s">
        <v>258</v>
      </c>
      <c r="N15" s="3" t="s">
        <v>246</v>
      </c>
      <c r="O15" s="4" t="s">
        <v>247</v>
      </c>
      <c r="P15" s="4" t="s">
        <v>318</v>
      </c>
      <c r="Q15" s="2" t="s">
        <v>844</v>
      </c>
      <c r="R15" s="59" t="s">
        <v>1345</v>
      </c>
      <c r="S15" s="1" t="s">
        <v>1301</v>
      </c>
    </row>
    <row r="16" spans="1:19" x14ac:dyDescent="0.2">
      <c r="B16" s="2" t="s">
        <v>262</v>
      </c>
      <c r="C16" s="2" t="s">
        <v>366</v>
      </c>
      <c r="D16" s="2" t="s">
        <v>631</v>
      </c>
      <c r="E16" s="2" t="s">
        <v>416</v>
      </c>
      <c r="F16" s="2" t="s">
        <v>1098</v>
      </c>
      <c r="G16" s="2" t="s">
        <v>272</v>
      </c>
      <c r="H16" t="s">
        <v>229</v>
      </c>
      <c r="I16" s="2" t="s">
        <v>843</v>
      </c>
      <c r="J16" s="2" t="s">
        <v>318</v>
      </c>
      <c r="K16" s="2" t="s">
        <v>245</v>
      </c>
      <c r="L16" s="54" t="s">
        <v>229</v>
      </c>
      <c r="M16" s="3" t="s">
        <v>258</v>
      </c>
      <c r="N16" s="3" t="s">
        <v>246</v>
      </c>
      <c r="O16" s="4" t="s">
        <v>247</v>
      </c>
      <c r="P16" s="4" t="s">
        <v>318</v>
      </c>
      <c r="Q16" s="2" t="s">
        <v>844</v>
      </c>
      <c r="R16" s="59" t="s">
        <v>630</v>
      </c>
      <c r="S16" s="1" t="s">
        <v>1301</v>
      </c>
    </row>
    <row r="17" spans="2:19" x14ac:dyDescent="0.2">
      <c r="B17" s="2" t="s">
        <v>263</v>
      </c>
      <c r="C17" s="2" t="s">
        <v>656</v>
      </c>
      <c r="D17" s="2" t="s">
        <v>657</v>
      </c>
      <c r="E17" s="2" t="s">
        <v>416</v>
      </c>
      <c r="F17" s="2" t="s">
        <v>744</v>
      </c>
      <c r="G17" s="2" t="s">
        <v>272</v>
      </c>
      <c r="H17" t="s">
        <v>229</v>
      </c>
      <c r="I17" s="2" t="s">
        <v>843</v>
      </c>
      <c r="J17" s="2" t="s">
        <v>352</v>
      </c>
      <c r="K17" s="2" t="s">
        <v>245</v>
      </c>
      <c r="L17" s="54" t="s">
        <v>229</v>
      </c>
      <c r="M17" s="3" t="s">
        <v>258</v>
      </c>
      <c r="N17" s="3" t="s">
        <v>246</v>
      </c>
      <c r="O17" s="4" t="s">
        <v>247</v>
      </c>
      <c r="P17" s="4" t="s">
        <v>352</v>
      </c>
      <c r="Q17" s="2" t="s">
        <v>844</v>
      </c>
      <c r="R17" s="59" t="s">
        <v>1346</v>
      </c>
      <c r="S17" s="1" t="s">
        <v>1313</v>
      </c>
    </row>
    <row r="18" spans="2:19" x14ac:dyDescent="0.2">
      <c r="B18" s="2" t="s">
        <v>264</v>
      </c>
      <c r="C18" s="2" t="s">
        <v>1034</v>
      </c>
      <c r="D18" s="2" t="s">
        <v>1035</v>
      </c>
      <c r="E18" s="2" t="s">
        <v>416</v>
      </c>
      <c r="F18" s="2" t="s">
        <v>1154</v>
      </c>
      <c r="G18" s="2" t="s">
        <v>272</v>
      </c>
      <c r="H18" s="54" t="s">
        <v>229</v>
      </c>
      <c r="I18" s="2" t="s">
        <v>843</v>
      </c>
      <c r="J18" s="2" t="s">
        <v>352</v>
      </c>
      <c r="K18" s="2" t="s">
        <v>245</v>
      </c>
      <c r="L18" s="54" t="s">
        <v>229</v>
      </c>
      <c r="M18" s="3" t="s">
        <v>257</v>
      </c>
      <c r="N18" s="3" t="s">
        <v>246</v>
      </c>
      <c r="O18" s="4" t="s">
        <v>247</v>
      </c>
      <c r="P18" s="4" t="s">
        <v>352</v>
      </c>
      <c r="Q18" s="2" t="s">
        <v>844</v>
      </c>
      <c r="R18" s="59" t="s">
        <v>1347</v>
      </c>
      <c r="S18" s="1" t="s">
        <v>1313</v>
      </c>
    </row>
    <row r="19" spans="2:19" x14ac:dyDescent="0.2">
      <c r="B19" s="2" t="s">
        <v>254</v>
      </c>
      <c r="C19" s="2" t="s">
        <v>1002</v>
      </c>
      <c r="D19" s="2" t="s">
        <v>399</v>
      </c>
      <c r="E19" s="2" t="s">
        <v>416</v>
      </c>
      <c r="F19" s="2" t="s">
        <v>1132</v>
      </c>
      <c r="G19" s="2" t="s">
        <v>272</v>
      </c>
      <c r="H19" t="s">
        <v>229</v>
      </c>
      <c r="I19" s="2" t="s">
        <v>843</v>
      </c>
      <c r="J19" s="2" t="s">
        <v>316</v>
      </c>
      <c r="K19" s="2" t="s">
        <v>245</v>
      </c>
      <c r="L19" s="54" t="s">
        <v>229</v>
      </c>
      <c r="M19" s="3" t="s">
        <v>257</v>
      </c>
      <c r="N19" s="3" t="s">
        <v>246</v>
      </c>
      <c r="O19" s="4" t="s">
        <v>247</v>
      </c>
      <c r="P19" s="4" t="s">
        <v>316</v>
      </c>
      <c r="Q19" s="2" t="s">
        <v>844</v>
      </c>
      <c r="R19" s="59" t="s">
        <v>1348</v>
      </c>
      <c r="S19" s="1" t="s">
        <v>1335</v>
      </c>
    </row>
    <row r="20" spans="2:19" x14ac:dyDescent="0.2">
      <c r="B20" s="2" t="s">
        <v>255</v>
      </c>
      <c r="C20" s="2" t="s">
        <v>935</v>
      </c>
      <c r="D20" s="2" t="s">
        <v>385</v>
      </c>
      <c r="E20" s="2" t="s">
        <v>416</v>
      </c>
      <c r="F20" s="2" t="s">
        <v>1084</v>
      </c>
      <c r="G20" s="2" t="s">
        <v>272</v>
      </c>
      <c r="H20" s="54" t="s">
        <v>229</v>
      </c>
      <c r="I20" s="2" t="s">
        <v>843</v>
      </c>
      <c r="J20" s="2" t="s">
        <v>316</v>
      </c>
      <c r="K20" s="2" t="s">
        <v>245</v>
      </c>
      <c r="L20" s="54" t="s">
        <v>229</v>
      </c>
      <c r="M20" s="3" t="s">
        <v>258</v>
      </c>
      <c r="N20" s="3" t="s">
        <v>246</v>
      </c>
      <c r="O20" s="4" t="s">
        <v>247</v>
      </c>
      <c r="P20" s="4" t="s">
        <v>316</v>
      </c>
      <c r="Q20" s="2" t="s">
        <v>844</v>
      </c>
      <c r="R20" s="59" t="s">
        <v>1349</v>
      </c>
      <c r="S20" s="1" t="s">
        <v>1350</v>
      </c>
    </row>
    <row r="21" spans="2:19" x14ac:dyDescent="0.2">
      <c r="B21" s="2" t="s">
        <v>257</v>
      </c>
      <c r="C21" s="2" t="s">
        <v>1041</v>
      </c>
      <c r="D21" s="2" t="s">
        <v>377</v>
      </c>
      <c r="E21" s="2" t="s">
        <v>416</v>
      </c>
      <c r="F21" s="2" t="s">
        <v>1158</v>
      </c>
      <c r="G21" s="2" t="s">
        <v>272</v>
      </c>
      <c r="H21" t="s">
        <v>229</v>
      </c>
      <c r="I21" s="2" t="s">
        <v>843</v>
      </c>
      <c r="J21" s="2" t="s">
        <v>316</v>
      </c>
      <c r="K21" s="2" t="s">
        <v>245</v>
      </c>
      <c r="L21" s="54" t="s">
        <v>229</v>
      </c>
      <c r="M21" s="3" t="s">
        <v>257</v>
      </c>
      <c r="N21" s="3" t="s">
        <v>246</v>
      </c>
      <c r="O21" s="4" t="s">
        <v>247</v>
      </c>
      <c r="P21" s="4" t="s">
        <v>316</v>
      </c>
      <c r="Q21" s="2" t="s">
        <v>844</v>
      </c>
      <c r="R21" s="59" t="s">
        <v>1351</v>
      </c>
      <c r="S21" s="1" t="s">
        <v>1313</v>
      </c>
    </row>
    <row r="22" spans="2:19" x14ac:dyDescent="0.2">
      <c r="B22" s="2" t="s">
        <v>258</v>
      </c>
      <c r="C22" s="2" t="s">
        <v>1053</v>
      </c>
      <c r="D22" s="2" t="s">
        <v>1054</v>
      </c>
      <c r="E22" s="2" t="s">
        <v>416</v>
      </c>
      <c r="F22" s="2" t="s">
        <v>1169</v>
      </c>
      <c r="G22" s="2" t="s">
        <v>272</v>
      </c>
      <c r="H22" t="s">
        <v>229</v>
      </c>
      <c r="I22" s="2" t="s">
        <v>843</v>
      </c>
      <c r="J22" s="2" t="s">
        <v>266</v>
      </c>
      <c r="K22" s="2" t="s">
        <v>245</v>
      </c>
      <c r="L22" s="54" t="s">
        <v>229</v>
      </c>
      <c r="M22" s="3" t="s">
        <v>257</v>
      </c>
      <c r="N22" s="3" t="s">
        <v>246</v>
      </c>
      <c r="O22" s="4" t="s">
        <v>247</v>
      </c>
      <c r="P22" s="4" t="s">
        <v>266</v>
      </c>
      <c r="Q22" s="2" t="s">
        <v>844</v>
      </c>
      <c r="R22" s="59" t="s">
        <v>1300</v>
      </c>
      <c r="S22" s="1" t="s">
        <v>1314</v>
      </c>
    </row>
    <row r="23" spans="2:19" x14ac:dyDescent="0.2">
      <c r="B23" s="2" t="s">
        <v>845</v>
      </c>
      <c r="C23" s="2" t="s">
        <v>942</v>
      </c>
      <c r="D23" s="2" t="s">
        <v>943</v>
      </c>
      <c r="E23" s="2" t="s">
        <v>416</v>
      </c>
      <c r="F23" s="2" t="s">
        <v>1089</v>
      </c>
      <c r="G23" s="2" t="s">
        <v>272</v>
      </c>
      <c r="H23" s="54" t="s">
        <v>229</v>
      </c>
      <c r="I23" s="2" t="s">
        <v>843</v>
      </c>
      <c r="J23" s="2" t="s">
        <v>266</v>
      </c>
      <c r="K23" s="2" t="s">
        <v>245</v>
      </c>
      <c r="L23" s="54" t="s">
        <v>229</v>
      </c>
      <c r="M23" s="3" t="s">
        <v>258</v>
      </c>
      <c r="N23" s="3" t="s">
        <v>246</v>
      </c>
      <c r="O23" s="4" t="s">
        <v>247</v>
      </c>
      <c r="P23" s="4" t="s">
        <v>266</v>
      </c>
      <c r="Q23" s="2" t="s">
        <v>844</v>
      </c>
      <c r="R23" s="59" t="s">
        <v>1352</v>
      </c>
      <c r="S23" s="1" t="s">
        <v>1353</v>
      </c>
    </row>
    <row r="24" spans="2:19" x14ac:dyDescent="0.2">
      <c r="B24" s="2" t="s">
        <v>846</v>
      </c>
      <c r="C24" s="2" t="s">
        <v>436</v>
      </c>
      <c r="D24" s="2" t="s">
        <v>437</v>
      </c>
      <c r="E24" s="2" t="s">
        <v>416</v>
      </c>
      <c r="F24" s="2" t="s">
        <v>707</v>
      </c>
      <c r="G24" s="2" t="s">
        <v>272</v>
      </c>
      <c r="H24" s="54" t="s">
        <v>229</v>
      </c>
      <c r="I24" s="2" t="s">
        <v>843</v>
      </c>
      <c r="J24" s="2" t="s">
        <v>266</v>
      </c>
      <c r="K24" s="2" t="s">
        <v>245</v>
      </c>
      <c r="L24" s="54" t="s">
        <v>229</v>
      </c>
      <c r="M24" s="3" t="s">
        <v>258</v>
      </c>
      <c r="N24" s="3" t="s">
        <v>246</v>
      </c>
      <c r="O24" s="4" t="s">
        <v>247</v>
      </c>
      <c r="P24" s="4" t="s">
        <v>266</v>
      </c>
      <c r="Q24" s="2" t="s">
        <v>844</v>
      </c>
      <c r="R24" s="59" t="s">
        <v>1315</v>
      </c>
      <c r="S24" s="1" t="s">
        <v>1353</v>
      </c>
    </row>
    <row r="25" spans="2:19" x14ac:dyDescent="0.2">
      <c r="B25" s="2" t="s">
        <v>847</v>
      </c>
      <c r="C25" s="2" t="s">
        <v>574</v>
      </c>
      <c r="D25" s="2" t="s">
        <v>395</v>
      </c>
      <c r="E25" s="2" t="s">
        <v>416</v>
      </c>
      <c r="F25" s="2" t="s">
        <v>726</v>
      </c>
      <c r="G25" s="2" t="s">
        <v>272</v>
      </c>
      <c r="H25" t="s">
        <v>229</v>
      </c>
      <c r="I25" s="2" t="s">
        <v>843</v>
      </c>
      <c r="J25" s="2" t="s">
        <v>266</v>
      </c>
      <c r="K25" s="2" t="s">
        <v>245</v>
      </c>
      <c r="L25" s="54" t="s">
        <v>229</v>
      </c>
      <c r="M25" s="3" t="s">
        <v>258</v>
      </c>
      <c r="N25" s="3" t="s">
        <v>246</v>
      </c>
      <c r="O25" s="4" t="s">
        <v>247</v>
      </c>
      <c r="P25" s="4" t="s">
        <v>266</v>
      </c>
      <c r="Q25" s="2" t="s">
        <v>844</v>
      </c>
      <c r="R25" s="59" t="s">
        <v>573</v>
      </c>
      <c r="S25" s="1" t="s">
        <v>1353</v>
      </c>
    </row>
    <row r="26" spans="2:19" x14ac:dyDescent="0.2">
      <c r="B26" s="2" t="s">
        <v>848</v>
      </c>
      <c r="C26" s="2" t="s">
        <v>1000</v>
      </c>
      <c r="D26" s="2" t="s">
        <v>438</v>
      </c>
      <c r="E26" s="2" t="s">
        <v>416</v>
      </c>
      <c r="F26" s="2" t="s">
        <v>1130</v>
      </c>
      <c r="G26" s="2" t="s">
        <v>272</v>
      </c>
      <c r="H26" t="s">
        <v>229</v>
      </c>
      <c r="I26" s="2" t="s">
        <v>843</v>
      </c>
      <c r="J26" s="2" t="s">
        <v>266</v>
      </c>
      <c r="K26" s="2" t="s">
        <v>245</v>
      </c>
      <c r="L26" s="54" t="s">
        <v>229</v>
      </c>
      <c r="M26" s="3" t="s">
        <v>257</v>
      </c>
      <c r="N26" s="3" t="s">
        <v>246</v>
      </c>
      <c r="O26" s="4" t="s">
        <v>247</v>
      </c>
      <c r="P26" s="4" t="s">
        <v>266</v>
      </c>
      <c r="Q26" s="2" t="s">
        <v>844</v>
      </c>
      <c r="R26" s="59" t="s">
        <v>1318</v>
      </c>
      <c r="S26" s="1" t="s">
        <v>1353</v>
      </c>
    </row>
    <row r="27" spans="2:19" x14ac:dyDescent="0.2">
      <c r="B27" s="2" t="s">
        <v>849</v>
      </c>
      <c r="C27" s="2" t="s">
        <v>370</v>
      </c>
      <c r="D27" s="2" t="s">
        <v>336</v>
      </c>
      <c r="E27" s="2" t="s">
        <v>416</v>
      </c>
      <c r="F27" s="2" t="s">
        <v>727</v>
      </c>
      <c r="G27" s="2" t="s">
        <v>272</v>
      </c>
      <c r="H27" t="s">
        <v>229</v>
      </c>
      <c r="I27" s="2" t="s">
        <v>843</v>
      </c>
      <c r="J27" s="2" t="s">
        <v>311</v>
      </c>
      <c r="K27" s="2" t="s">
        <v>245</v>
      </c>
      <c r="L27" s="54" t="s">
        <v>229</v>
      </c>
      <c r="M27" s="3" t="s">
        <v>258</v>
      </c>
      <c r="N27" s="3" t="s">
        <v>246</v>
      </c>
      <c r="O27" s="4" t="s">
        <v>247</v>
      </c>
      <c r="P27" s="4" t="s">
        <v>311</v>
      </c>
      <c r="Q27" s="2" t="s">
        <v>844</v>
      </c>
      <c r="R27" s="59" t="s">
        <v>589</v>
      </c>
      <c r="S27" s="1" t="s">
        <v>1353</v>
      </c>
    </row>
    <row r="28" spans="2:19" x14ac:dyDescent="0.2">
      <c r="B28" s="2" t="s">
        <v>850</v>
      </c>
      <c r="C28" s="2" t="s">
        <v>1354</v>
      </c>
      <c r="D28" s="2" t="s">
        <v>1355</v>
      </c>
      <c r="E28" s="2" t="s">
        <v>270</v>
      </c>
      <c r="F28" s="2" t="s">
        <v>1356</v>
      </c>
      <c r="G28" s="2" t="s">
        <v>272</v>
      </c>
      <c r="H28" t="s">
        <v>229</v>
      </c>
      <c r="I28" s="2" t="s">
        <v>843</v>
      </c>
      <c r="J28" s="2" t="s">
        <v>311</v>
      </c>
      <c r="K28" s="2" t="s">
        <v>245</v>
      </c>
      <c r="L28" s="54" t="s">
        <v>229</v>
      </c>
      <c r="M28" s="3" t="s">
        <v>257</v>
      </c>
      <c r="N28" s="3" t="s">
        <v>246</v>
      </c>
      <c r="O28" s="4" t="s">
        <v>247</v>
      </c>
      <c r="P28" s="4" t="s">
        <v>311</v>
      </c>
      <c r="Q28" s="2" t="s">
        <v>844</v>
      </c>
      <c r="R28" s="59" t="s">
        <v>1357</v>
      </c>
      <c r="S28" s="1" t="s">
        <v>1358</v>
      </c>
    </row>
    <row r="29" spans="2:19" x14ac:dyDescent="0.2">
      <c r="B29" s="2" t="s">
        <v>851</v>
      </c>
      <c r="C29" s="2" t="s">
        <v>547</v>
      </c>
      <c r="D29" s="2" t="s">
        <v>548</v>
      </c>
      <c r="E29" s="2" t="s">
        <v>416</v>
      </c>
      <c r="F29" s="2" t="s">
        <v>723</v>
      </c>
      <c r="G29" s="2" t="s">
        <v>272</v>
      </c>
      <c r="H29" t="s">
        <v>229</v>
      </c>
      <c r="I29" s="2" t="s">
        <v>843</v>
      </c>
      <c r="J29" s="2" t="s">
        <v>311</v>
      </c>
      <c r="K29" s="2" t="s">
        <v>245</v>
      </c>
      <c r="L29" s="54" t="s">
        <v>229</v>
      </c>
      <c r="M29" s="3" t="s">
        <v>258</v>
      </c>
      <c r="N29" s="3" t="s">
        <v>246</v>
      </c>
      <c r="O29" s="4" t="s">
        <v>247</v>
      </c>
      <c r="P29" s="4" t="s">
        <v>311</v>
      </c>
      <c r="Q29" s="2" t="s">
        <v>844</v>
      </c>
      <c r="R29" s="59" t="s">
        <v>546</v>
      </c>
      <c r="S29" s="1" t="s">
        <v>1353</v>
      </c>
    </row>
    <row r="30" spans="2:19" x14ac:dyDescent="0.2">
      <c r="B30" s="2" t="s">
        <v>852</v>
      </c>
      <c r="C30" s="2" t="s">
        <v>914</v>
      </c>
      <c r="D30" s="2" t="s">
        <v>915</v>
      </c>
      <c r="E30" s="2" t="s">
        <v>416</v>
      </c>
      <c r="F30" s="2" t="s">
        <v>1070</v>
      </c>
      <c r="G30" s="2" t="s">
        <v>272</v>
      </c>
      <c r="H30" t="s">
        <v>229</v>
      </c>
      <c r="I30" s="2" t="s">
        <v>843</v>
      </c>
      <c r="J30" s="2" t="s">
        <v>311</v>
      </c>
      <c r="K30" s="2" t="s">
        <v>245</v>
      </c>
      <c r="L30" s="54" t="s">
        <v>229</v>
      </c>
      <c r="M30" s="3" t="s">
        <v>258</v>
      </c>
      <c r="N30" s="3" t="s">
        <v>246</v>
      </c>
      <c r="O30" s="4" t="s">
        <v>247</v>
      </c>
      <c r="P30" s="4" t="s">
        <v>311</v>
      </c>
      <c r="Q30" s="2" t="s">
        <v>844</v>
      </c>
      <c r="R30" s="59" t="s">
        <v>1297</v>
      </c>
      <c r="S30" s="1" t="s">
        <v>1350</v>
      </c>
    </row>
    <row r="31" spans="2:19" x14ac:dyDescent="0.2">
      <c r="B31" s="2" t="s">
        <v>853</v>
      </c>
      <c r="C31" s="2" t="s">
        <v>986</v>
      </c>
      <c r="D31" s="2" t="s">
        <v>987</v>
      </c>
      <c r="E31" s="2" t="s">
        <v>416</v>
      </c>
      <c r="F31" s="2" t="s">
        <v>1121</v>
      </c>
      <c r="G31" s="2" t="s">
        <v>272</v>
      </c>
      <c r="H31" t="s">
        <v>229</v>
      </c>
      <c r="I31" s="2" t="s">
        <v>843</v>
      </c>
      <c r="J31" s="2" t="s">
        <v>333</v>
      </c>
      <c r="K31" s="2" t="s">
        <v>245</v>
      </c>
      <c r="L31" s="54" t="s">
        <v>229</v>
      </c>
      <c r="M31" s="3" t="s">
        <v>257</v>
      </c>
      <c r="N31" s="3" t="s">
        <v>246</v>
      </c>
      <c r="O31" s="4" t="s">
        <v>247</v>
      </c>
      <c r="P31" s="4" t="s">
        <v>333</v>
      </c>
      <c r="Q31" s="2" t="s">
        <v>844</v>
      </c>
      <c r="R31" s="59" t="s">
        <v>1311</v>
      </c>
      <c r="S31" s="1" t="s">
        <v>1358</v>
      </c>
    </row>
    <row r="32" spans="2:19" x14ac:dyDescent="0.2">
      <c r="B32" s="2" t="s">
        <v>854</v>
      </c>
      <c r="C32" s="2" t="s">
        <v>981</v>
      </c>
      <c r="D32" s="2" t="s">
        <v>982</v>
      </c>
      <c r="E32" s="2" t="s">
        <v>416</v>
      </c>
      <c r="F32" s="2" t="s">
        <v>1117</v>
      </c>
      <c r="G32" s="2" t="s">
        <v>272</v>
      </c>
      <c r="H32" s="54" t="s">
        <v>229</v>
      </c>
      <c r="I32" s="2" t="s">
        <v>843</v>
      </c>
      <c r="J32" s="2" t="s">
        <v>333</v>
      </c>
      <c r="K32" s="2" t="s">
        <v>245</v>
      </c>
      <c r="L32" s="54" t="s">
        <v>229</v>
      </c>
      <c r="M32" s="3" t="s">
        <v>257</v>
      </c>
      <c r="N32" s="3" t="s">
        <v>246</v>
      </c>
      <c r="O32" s="4" t="s">
        <v>247</v>
      </c>
      <c r="P32" s="4" t="s">
        <v>333</v>
      </c>
      <c r="Q32" s="2" t="s">
        <v>844</v>
      </c>
      <c r="R32" s="59" t="s">
        <v>1359</v>
      </c>
      <c r="S32" s="1" t="s">
        <v>1360</v>
      </c>
    </row>
    <row r="33" spans="2:19" x14ac:dyDescent="0.2">
      <c r="B33" s="2" t="s">
        <v>855</v>
      </c>
      <c r="C33" s="2" t="s">
        <v>1066</v>
      </c>
      <c r="D33" s="2" t="s">
        <v>324</v>
      </c>
      <c r="E33" s="2" t="s">
        <v>416</v>
      </c>
      <c r="F33" s="2" t="s">
        <v>1177</v>
      </c>
      <c r="G33" s="2" t="s">
        <v>272</v>
      </c>
      <c r="H33" s="54" t="s">
        <v>229</v>
      </c>
      <c r="I33" s="2" t="s">
        <v>843</v>
      </c>
      <c r="J33" s="2" t="s">
        <v>333</v>
      </c>
      <c r="K33" s="2" t="s">
        <v>245</v>
      </c>
      <c r="L33" s="54" t="s">
        <v>229</v>
      </c>
      <c r="M33" s="3" t="s">
        <v>257</v>
      </c>
      <c r="N33" s="3" t="s">
        <v>246</v>
      </c>
      <c r="O33" s="4" t="s">
        <v>247</v>
      </c>
      <c r="P33" s="4" t="s">
        <v>333</v>
      </c>
      <c r="Q33" s="2" t="s">
        <v>844</v>
      </c>
      <c r="R33" s="59" t="s">
        <v>1302</v>
      </c>
      <c r="S33" s="1" t="s">
        <v>1358</v>
      </c>
    </row>
    <row r="34" spans="2:19" x14ac:dyDescent="0.2">
      <c r="B34" s="2" t="s">
        <v>856</v>
      </c>
      <c r="C34" s="2" t="s">
        <v>1361</v>
      </c>
      <c r="D34" s="2" t="s">
        <v>1362</v>
      </c>
      <c r="E34" s="2" t="s">
        <v>416</v>
      </c>
      <c r="F34" s="2" t="s">
        <v>1363</v>
      </c>
      <c r="G34" s="2" t="s">
        <v>272</v>
      </c>
      <c r="H34" s="54" t="s">
        <v>229</v>
      </c>
      <c r="I34" s="2" t="s">
        <v>843</v>
      </c>
      <c r="J34" s="2" t="s">
        <v>1364</v>
      </c>
      <c r="K34" s="2" t="s">
        <v>1299</v>
      </c>
      <c r="L34" s="54" t="s">
        <v>229</v>
      </c>
      <c r="M34" s="3" t="s">
        <v>258</v>
      </c>
      <c r="N34" s="3" t="s">
        <v>246</v>
      </c>
      <c r="O34" s="4" t="s">
        <v>247</v>
      </c>
      <c r="P34" s="4" t="s">
        <v>1364</v>
      </c>
      <c r="Q34" s="2" t="s">
        <v>844</v>
      </c>
      <c r="R34" s="59" t="s">
        <v>1365</v>
      </c>
      <c r="S34" s="1" t="s">
        <v>1358</v>
      </c>
    </row>
    <row r="35" spans="2:19" x14ac:dyDescent="0.2">
      <c r="B35" s="2" t="s">
        <v>857</v>
      </c>
      <c r="C35" s="2" t="s">
        <v>1366</v>
      </c>
      <c r="D35" s="2" t="s">
        <v>540</v>
      </c>
      <c r="E35" s="2" t="s">
        <v>416</v>
      </c>
      <c r="F35" s="2" t="s">
        <v>1367</v>
      </c>
      <c r="G35" s="2" t="s">
        <v>272</v>
      </c>
      <c r="H35" s="54" t="s">
        <v>229</v>
      </c>
      <c r="I35" s="2" t="s">
        <v>843</v>
      </c>
      <c r="J35" s="2" t="s">
        <v>1368</v>
      </c>
      <c r="K35" s="2" t="s">
        <v>1369</v>
      </c>
      <c r="L35" s="54" t="s">
        <v>229</v>
      </c>
      <c r="M35" s="3" t="s">
        <v>258</v>
      </c>
      <c r="N35" s="3" t="s">
        <v>246</v>
      </c>
      <c r="O35" s="4" t="s">
        <v>247</v>
      </c>
      <c r="P35" s="4" t="s">
        <v>1368</v>
      </c>
      <c r="Q35" s="2" t="s">
        <v>844</v>
      </c>
      <c r="R35" s="59" t="s">
        <v>1370</v>
      </c>
      <c r="S35" s="1" t="s">
        <v>1358</v>
      </c>
    </row>
    <row r="36" spans="2:19" x14ac:dyDescent="0.2">
      <c r="B36" s="2" t="s">
        <v>858</v>
      </c>
      <c r="C36" s="2" t="s">
        <v>1371</v>
      </c>
      <c r="D36" s="2" t="s">
        <v>1312</v>
      </c>
      <c r="E36" s="2" t="s">
        <v>416</v>
      </c>
      <c r="F36" s="2" t="s">
        <v>1372</v>
      </c>
      <c r="G36" s="2" t="s">
        <v>272</v>
      </c>
      <c r="H36" s="54" t="s">
        <v>229</v>
      </c>
      <c r="I36" s="2" t="s">
        <v>843</v>
      </c>
      <c r="J36" s="2" t="s">
        <v>1368</v>
      </c>
      <c r="K36" s="2" t="s">
        <v>1369</v>
      </c>
      <c r="L36" s="54" t="s">
        <v>229</v>
      </c>
      <c r="M36" s="3" t="s">
        <v>258</v>
      </c>
      <c r="N36" s="3" t="s">
        <v>246</v>
      </c>
      <c r="O36" s="4" t="s">
        <v>247</v>
      </c>
      <c r="P36" s="4" t="s">
        <v>1368</v>
      </c>
      <c r="Q36" s="2" t="s">
        <v>844</v>
      </c>
      <c r="R36" s="59" t="s">
        <v>1373</v>
      </c>
      <c r="S36" s="1" t="s">
        <v>1358</v>
      </c>
    </row>
    <row r="37" spans="2:19" x14ac:dyDescent="0.2">
      <c r="B37" s="2" t="s">
        <v>859</v>
      </c>
      <c r="C37" s="2" t="s">
        <v>1374</v>
      </c>
      <c r="D37" s="2" t="s">
        <v>1375</v>
      </c>
      <c r="E37" s="2" t="s">
        <v>416</v>
      </c>
      <c r="F37" s="2" t="s">
        <v>1376</v>
      </c>
      <c r="G37" s="2" t="s">
        <v>272</v>
      </c>
      <c r="H37" t="s">
        <v>229</v>
      </c>
      <c r="I37" s="2" t="s">
        <v>843</v>
      </c>
      <c r="J37" s="2" t="s">
        <v>1368</v>
      </c>
      <c r="K37" s="2" t="s">
        <v>1369</v>
      </c>
      <c r="L37" s="54" t="s">
        <v>229</v>
      </c>
      <c r="M37" s="3" t="s">
        <v>258</v>
      </c>
      <c r="N37" s="3" t="s">
        <v>246</v>
      </c>
      <c r="O37" s="4" t="s">
        <v>247</v>
      </c>
      <c r="P37" s="4" t="s">
        <v>1368</v>
      </c>
      <c r="Q37" s="2" t="s">
        <v>844</v>
      </c>
      <c r="R37" s="59" t="s">
        <v>1377</v>
      </c>
      <c r="S37" s="1" t="s">
        <v>1350</v>
      </c>
    </row>
    <row r="38" spans="2:19" x14ac:dyDescent="0.2">
      <c r="B38" s="2" t="s">
        <v>860</v>
      </c>
      <c r="C38" s="2" t="s">
        <v>1378</v>
      </c>
      <c r="D38" s="2" t="s">
        <v>1379</v>
      </c>
      <c r="E38" s="2" t="s">
        <v>416</v>
      </c>
      <c r="F38" s="2" t="s">
        <v>1380</v>
      </c>
      <c r="G38" s="2" t="s">
        <v>272</v>
      </c>
      <c r="H38" s="54" t="s">
        <v>229</v>
      </c>
      <c r="I38" s="2" t="s">
        <v>843</v>
      </c>
      <c r="J38" s="2" t="s">
        <v>1381</v>
      </c>
      <c r="K38" s="2" t="s">
        <v>1382</v>
      </c>
      <c r="L38" s="54" t="s">
        <v>229</v>
      </c>
      <c r="M38" s="3" t="s">
        <v>257</v>
      </c>
      <c r="N38" s="3" t="s">
        <v>246</v>
      </c>
      <c r="O38" s="4" t="s">
        <v>247</v>
      </c>
      <c r="P38" s="4" t="s">
        <v>1381</v>
      </c>
      <c r="Q38" s="2" t="s">
        <v>844</v>
      </c>
      <c r="R38" s="59" t="s">
        <v>1383</v>
      </c>
      <c r="S38" s="1" t="s">
        <v>1353</v>
      </c>
    </row>
    <row r="39" spans="2:19" x14ac:dyDescent="0.2">
      <c r="B39" s="2" t="s">
        <v>861</v>
      </c>
      <c r="C39" s="2" t="s">
        <v>699</v>
      </c>
      <c r="D39" s="2" t="s">
        <v>327</v>
      </c>
      <c r="E39" s="2" t="s">
        <v>416</v>
      </c>
      <c r="F39" s="2" t="s">
        <v>767</v>
      </c>
      <c r="G39" s="2" t="s">
        <v>272</v>
      </c>
      <c r="H39" t="s">
        <v>229</v>
      </c>
      <c r="I39" s="2" t="s">
        <v>843</v>
      </c>
      <c r="J39" s="2" t="s">
        <v>259</v>
      </c>
      <c r="K39" s="2" t="s">
        <v>245</v>
      </c>
      <c r="L39" s="54" t="s">
        <v>229</v>
      </c>
      <c r="M39" s="3" t="s">
        <v>258</v>
      </c>
      <c r="N39" s="3" t="s">
        <v>246</v>
      </c>
      <c r="O39" s="4" t="s">
        <v>247</v>
      </c>
      <c r="P39" s="4" t="s">
        <v>259</v>
      </c>
      <c r="Q39" s="2" t="s">
        <v>844</v>
      </c>
      <c r="R39" s="59" t="s">
        <v>698</v>
      </c>
      <c r="S39" s="1" t="s">
        <v>1353</v>
      </c>
    </row>
    <row r="40" spans="2:19" x14ac:dyDescent="0.2">
      <c r="B40" s="2" t="s">
        <v>862</v>
      </c>
      <c r="C40" s="2" t="s">
        <v>1052</v>
      </c>
      <c r="D40" s="2" t="s">
        <v>356</v>
      </c>
      <c r="E40" s="2" t="s">
        <v>416</v>
      </c>
      <c r="F40" s="2" t="s">
        <v>1168</v>
      </c>
      <c r="G40" s="2" t="s">
        <v>272</v>
      </c>
      <c r="H40" s="54" t="s">
        <v>229</v>
      </c>
      <c r="I40" s="2" t="s">
        <v>843</v>
      </c>
      <c r="J40" s="2" t="s">
        <v>259</v>
      </c>
      <c r="K40" s="2" t="s">
        <v>245</v>
      </c>
      <c r="L40" s="54" t="s">
        <v>229</v>
      </c>
      <c r="M40" s="3" t="s">
        <v>257</v>
      </c>
      <c r="N40" s="3" t="s">
        <v>246</v>
      </c>
      <c r="O40" s="4" t="s">
        <v>247</v>
      </c>
      <c r="P40" s="4" t="s">
        <v>259</v>
      </c>
      <c r="Q40" s="2" t="s">
        <v>844</v>
      </c>
      <c r="R40" s="59" t="s">
        <v>1304</v>
      </c>
      <c r="S40" s="1" t="s">
        <v>1353</v>
      </c>
    </row>
    <row r="41" spans="2:19" x14ac:dyDescent="0.2">
      <c r="B41" s="2" t="s">
        <v>1316</v>
      </c>
      <c r="C41" s="2" t="s">
        <v>968</v>
      </c>
      <c r="D41" s="2" t="s">
        <v>364</v>
      </c>
      <c r="E41" s="2" t="s">
        <v>416</v>
      </c>
      <c r="F41" s="2" t="s">
        <v>1107</v>
      </c>
      <c r="G41" s="2" t="s">
        <v>272</v>
      </c>
      <c r="H41" s="54" t="s">
        <v>229</v>
      </c>
      <c r="I41" s="2" t="s">
        <v>843</v>
      </c>
      <c r="J41" s="2" t="s">
        <v>259</v>
      </c>
      <c r="K41" s="2" t="s">
        <v>245</v>
      </c>
      <c r="L41" s="54" t="s">
        <v>229</v>
      </c>
      <c r="M41" s="3" t="s">
        <v>257</v>
      </c>
      <c r="N41" s="3" t="s">
        <v>246</v>
      </c>
      <c r="O41" s="4" t="s">
        <v>247</v>
      </c>
      <c r="P41" s="4" t="s">
        <v>259</v>
      </c>
      <c r="Q41" s="2" t="s">
        <v>844</v>
      </c>
      <c r="R41" s="59" t="s">
        <v>1384</v>
      </c>
      <c r="S41" s="1" t="s">
        <v>1353</v>
      </c>
    </row>
    <row r="42" spans="2:19" x14ac:dyDescent="0.2">
      <c r="B42" s="2" t="s">
        <v>1317</v>
      </c>
      <c r="C42" s="2" t="s">
        <v>459</v>
      </c>
      <c r="D42" s="2" t="s">
        <v>310</v>
      </c>
      <c r="E42" s="2" t="s">
        <v>416</v>
      </c>
      <c r="F42" s="2" t="s">
        <v>711</v>
      </c>
      <c r="G42" s="2" t="s">
        <v>272</v>
      </c>
      <c r="H42" s="54" t="s">
        <v>229</v>
      </c>
      <c r="I42" s="2" t="s">
        <v>843</v>
      </c>
      <c r="J42" s="2" t="s">
        <v>259</v>
      </c>
      <c r="K42" s="2" t="s">
        <v>245</v>
      </c>
      <c r="L42" s="54" t="s">
        <v>229</v>
      </c>
      <c r="M42" s="3" t="s">
        <v>258</v>
      </c>
      <c r="N42" s="3" t="s">
        <v>246</v>
      </c>
      <c r="O42" s="4" t="s">
        <v>247</v>
      </c>
      <c r="P42" s="4" t="s">
        <v>259</v>
      </c>
      <c r="Q42" s="2" t="s">
        <v>844</v>
      </c>
      <c r="R42" s="59" t="s">
        <v>458</v>
      </c>
      <c r="S42" s="1" t="s">
        <v>1353</v>
      </c>
    </row>
    <row r="43" spans="2:19" x14ac:dyDescent="0.2">
      <c r="B43" s="2" t="s">
        <v>1319</v>
      </c>
      <c r="C43" s="2" t="s">
        <v>647</v>
      </c>
      <c r="D43" s="2" t="s">
        <v>380</v>
      </c>
      <c r="E43" s="2" t="s">
        <v>416</v>
      </c>
      <c r="F43" s="2" t="s">
        <v>739</v>
      </c>
      <c r="G43" s="2" t="s">
        <v>272</v>
      </c>
      <c r="H43" s="54" t="s">
        <v>229</v>
      </c>
      <c r="I43" s="2" t="s">
        <v>843</v>
      </c>
      <c r="J43" s="2" t="s">
        <v>259</v>
      </c>
      <c r="K43" s="2" t="s">
        <v>245</v>
      </c>
      <c r="L43" s="54" t="s">
        <v>229</v>
      </c>
      <c r="M43" s="3" t="s">
        <v>258</v>
      </c>
      <c r="N43" s="3" t="s">
        <v>246</v>
      </c>
      <c r="O43" s="4" t="s">
        <v>247</v>
      </c>
      <c r="P43" s="4" t="s">
        <v>259</v>
      </c>
      <c r="Q43" s="2" t="s">
        <v>844</v>
      </c>
      <c r="R43" s="59" t="s">
        <v>646</v>
      </c>
      <c r="S43" s="1" t="s">
        <v>1353</v>
      </c>
    </row>
    <row r="44" spans="2:19" x14ac:dyDescent="0.2">
      <c r="B44" s="2" t="s">
        <v>1320</v>
      </c>
      <c r="C44" s="2" t="s">
        <v>1044</v>
      </c>
      <c r="D44" s="2" t="s">
        <v>358</v>
      </c>
      <c r="E44" s="2" t="s">
        <v>416</v>
      </c>
      <c r="F44" s="2" t="s">
        <v>1161</v>
      </c>
      <c r="G44" s="2" t="s">
        <v>272</v>
      </c>
      <c r="H44" s="54" t="s">
        <v>229</v>
      </c>
      <c r="I44" s="2" t="s">
        <v>843</v>
      </c>
      <c r="J44" s="2" t="s">
        <v>259</v>
      </c>
      <c r="K44" s="2" t="s">
        <v>245</v>
      </c>
      <c r="L44" s="54" t="s">
        <v>229</v>
      </c>
      <c r="M44" s="3" t="s">
        <v>257</v>
      </c>
      <c r="N44" s="3" t="s">
        <v>246</v>
      </c>
      <c r="O44" s="4" t="s">
        <v>247</v>
      </c>
      <c r="P44" s="4" t="s">
        <v>259</v>
      </c>
      <c r="Q44" s="2" t="s">
        <v>844</v>
      </c>
      <c r="R44" s="59" t="s">
        <v>1305</v>
      </c>
      <c r="S44" s="1" t="s">
        <v>1353</v>
      </c>
    </row>
    <row r="45" spans="2:19" x14ac:dyDescent="0.2">
      <c r="B45" s="2" t="s">
        <v>1321</v>
      </c>
      <c r="C45" s="2" t="s">
        <v>927</v>
      </c>
      <c r="D45" s="2" t="s">
        <v>868</v>
      </c>
      <c r="E45" s="2" t="s">
        <v>416</v>
      </c>
      <c r="F45" s="2" t="s">
        <v>1078</v>
      </c>
      <c r="G45" s="2" t="s">
        <v>272</v>
      </c>
      <c r="H45" t="s">
        <v>229</v>
      </c>
      <c r="I45" s="2" t="s">
        <v>843</v>
      </c>
      <c r="J45" s="2" t="s">
        <v>259</v>
      </c>
      <c r="K45" s="2" t="s">
        <v>245</v>
      </c>
      <c r="L45" s="54" t="s">
        <v>229</v>
      </c>
      <c r="M45" s="3" t="s">
        <v>257</v>
      </c>
      <c r="N45" s="3" t="s">
        <v>246</v>
      </c>
      <c r="O45" s="4" t="s">
        <v>247</v>
      </c>
      <c r="P45" s="4" t="s">
        <v>259</v>
      </c>
      <c r="Q45" s="2" t="s">
        <v>844</v>
      </c>
      <c r="R45" s="59" t="s">
        <v>1385</v>
      </c>
      <c r="S45" s="1" t="s">
        <v>1353</v>
      </c>
    </row>
    <row r="46" spans="2:19" x14ac:dyDescent="0.2">
      <c r="B46" s="2" t="s">
        <v>1322</v>
      </c>
      <c r="C46" s="2" t="s">
        <v>1386</v>
      </c>
      <c r="D46" s="2" t="s">
        <v>1387</v>
      </c>
      <c r="E46" s="2" t="s">
        <v>416</v>
      </c>
      <c r="F46" s="2" t="s">
        <v>1388</v>
      </c>
      <c r="G46" s="2" t="s">
        <v>272</v>
      </c>
      <c r="H46" s="54" t="s">
        <v>229</v>
      </c>
      <c r="I46" s="2" t="s">
        <v>843</v>
      </c>
      <c r="J46" s="2" t="s">
        <v>1389</v>
      </c>
      <c r="K46" s="2" t="s">
        <v>1298</v>
      </c>
      <c r="L46" s="54" t="s">
        <v>229</v>
      </c>
      <c r="M46" s="3" t="s">
        <v>257</v>
      </c>
      <c r="N46" s="3" t="s">
        <v>246</v>
      </c>
      <c r="O46" s="4" t="s">
        <v>247</v>
      </c>
      <c r="P46" s="4" t="s">
        <v>1389</v>
      </c>
      <c r="Q46" s="2" t="s">
        <v>844</v>
      </c>
      <c r="R46" s="59" t="s">
        <v>1390</v>
      </c>
      <c r="S46" s="1" t="s">
        <v>1353</v>
      </c>
    </row>
    <row r="47" spans="2:19" x14ac:dyDescent="0.2">
      <c r="B47" s="2" t="s">
        <v>1323</v>
      </c>
      <c r="C47" s="2" t="s">
        <v>1391</v>
      </c>
      <c r="D47" s="2" t="s">
        <v>1392</v>
      </c>
      <c r="E47" s="2" t="s">
        <v>416</v>
      </c>
      <c r="F47" s="2" t="s">
        <v>1393</v>
      </c>
      <c r="G47" s="2" t="s">
        <v>272</v>
      </c>
      <c r="H47" s="54" t="s">
        <v>229</v>
      </c>
      <c r="I47" s="2" t="s">
        <v>843</v>
      </c>
      <c r="J47" s="2" t="s">
        <v>1389</v>
      </c>
      <c r="K47" s="2" t="s">
        <v>1298</v>
      </c>
      <c r="L47" s="54" t="s">
        <v>229</v>
      </c>
      <c r="M47" s="3" t="s">
        <v>257</v>
      </c>
      <c r="N47" s="3" t="s">
        <v>246</v>
      </c>
      <c r="O47" s="4" t="s">
        <v>247</v>
      </c>
      <c r="P47" s="4" t="s">
        <v>1389</v>
      </c>
      <c r="Q47" s="2" t="s">
        <v>844</v>
      </c>
      <c r="R47" s="59" t="s">
        <v>1394</v>
      </c>
      <c r="S47" s="1" t="s">
        <v>1350</v>
      </c>
    </row>
    <row r="48" spans="2:19" x14ac:dyDescent="0.2">
      <c r="B48" s="2" t="s">
        <v>1324</v>
      </c>
      <c r="C48" s="2" t="s">
        <v>1026</v>
      </c>
      <c r="D48" s="2" t="s">
        <v>361</v>
      </c>
      <c r="E48" s="2" t="s">
        <v>416</v>
      </c>
      <c r="F48" s="2" t="s">
        <v>1147</v>
      </c>
      <c r="G48" s="2" t="s">
        <v>272</v>
      </c>
      <c r="H48" s="54" t="s">
        <v>229</v>
      </c>
      <c r="I48" s="2" t="s">
        <v>843</v>
      </c>
      <c r="J48" s="2" t="s">
        <v>363</v>
      </c>
      <c r="K48" s="2" t="s">
        <v>245</v>
      </c>
      <c r="L48" s="54" t="s">
        <v>229</v>
      </c>
      <c r="M48" s="3" t="s">
        <v>257</v>
      </c>
      <c r="N48" s="3" t="s">
        <v>246</v>
      </c>
      <c r="O48" s="4" t="s">
        <v>247</v>
      </c>
      <c r="P48" s="4" t="s">
        <v>363</v>
      </c>
      <c r="Q48" s="2" t="s">
        <v>844</v>
      </c>
      <c r="R48" s="59" t="s">
        <v>1395</v>
      </c>
      <c r="S48" s="1" t="s">
        <v>1350</v>
      </c>
    </row>
    <row r="49" spans="2:19" x14ac:dyDescent="0.2">
      <c r="B49" s="2" t="s">
        <v>1325</v>
      </c>
      <c r="C49" s="2" t="s">
        <v>1003</v>
      </c>
      <c r="D49" s="2" t="s">
        <v>1004</v>
      </c>
      <c r="E49" s="2" t="s">
        <v>416</v>
      </c>
      <c r="F49" s="2" t="s">
        <v>1133</v>
      </c>
      <c r="G49" s="2" t="s">
        <v>272</v>
      </c>
      <c r="H49" s="54" t="s">
        <v>229</v>
      </c>
      <c r="I49" s="2" t="s">
        <v>843</v>
      </c>
      <c r="J49" s="2" t="s">
        <v>363</v>
      </c>
      <c r="K49" s="2" t="s">
        <v>245</v>
      </c>
      <c r="L49" s="54" t="s">
        <v>229</v>
      </c>
      <c r="M49" s="3" t="s">
        <v>257</v>
      </c>
      <c r="N49" s="3" t="s">
        <v>246</v>
      </c>
      <c r="O49" s="4" t="s">
        <v>247</v>
      </c>
      <c r="P49" s="4" t="s">
        <v>363</v>
      </c>
      <c r="Q49" s="2" t="s">
        <v>844</v>
      </c>
      <c r="R49" s="59" t="s">
        <v>1396</v>
      </c>
      <c r="S49" s="1" t="s">
        <v>1350</v>
      </c>
    </row>
    <row r="50" spans="2:19" x14ac:dyDescent="0.2">
      <c r="B50" s="2" t="s">
        <v>1326</v>
      </c>
      <c r="C50" s="2" t="s">
        <v>1001</v>
      </c>
      <c r="D50" s="2" t="s">
        <v>396</v>
      </c>
      <c r="E50" s="2" t="s">
        <v>416</v>
      </c>
      <c r="F50" s="2" t="s">
        <v>1131</v>
      </c>
      <c r="G50" s="2" t="s">
        <v>272</v>
      </c>
      <c r="H50" s="54" t="s">
        <v>229</v>
      </c>
      <c r="I50" s="2" t="s">
        <v>843</v>
      </c>
      <c r="J50" s="2" t="s">
        <v>363</v>
      </c>
      <c r="K50" s="2" t="s">
        <v>245</v>
      </c>
      <c r="L50" s="54" t="s">
        <v>229</v>
      </c>
      <c r="M50" s="3" t="s">
        <v>257</v>
      </c>
      <c r="N50" s="3" t="s">
        <v>246</v>
      </c>
      <c r="O50" s="4" t="s">
        <v>247</v>
      </c>
      <c r="P50" s="4" t="s">
        <v>363</v>
      </c>
      <c r="Q50" s="2" t="s">
        <v>844</v>
      </c>
      <c r="R50" s="59" t="s">
        <v>1397</v>
      </c>
      <c r="S50" s="1" t="s">
        <v>1350</v>
      </c>
    </row>
    <row r="51" spans="2:19" x14ac:dyDescent="0.2">
      <c r="B51" s="2" t="s">
        <v>1327</v>
      </c>
      <c r="C51" s="2" t="s">
        <v>596</v>
      </c>
      <c r="D51" s="2" t="s">
        <v>568</v>
      </c>
      <c r="E51" s="2" t="s">
        <v>416</v>
      </c>
      <c r="F51" s="2" t="s">
        <v>729</v>
      </c>
      <c r="G51" s="2" t="s">
        <v>272</v>
      </c>
      <c r="H51" s="54" t="s">
        <v>229</v>
      </c>
      <c r="I51" s="2" t="s">
        <v>843</v>
      </c>
      <c r="J51" s="2" t="s">
        <v>879</v>
      </c>
      <c r="K51" s="2" t="s">
        <v>245</v>
      </c>
      <c r="L51" s="54" t="s">
        <v>229</v>
      </c>
      <c r="M51" s="3" t="s">
        <v>258</v>
      </c>
      <c r="N51" s="3" t="s">
        <v>246</v>
      </c>
      <c r="O51" s="4" t="s">
        <v>247</v>
      </c>
      <c r="P51" s="4" t="s">
        <v>879</v>
      </c>
      <c r="Q51" s="2" t="s">
        <v>844</v>
      </c>
      <c r="R51" s="59" t="s">
        <v>595</v>
      </c>
      <c r="S51" s="1" t="s">
        <v>1350</v>
      </c>
    </row>
    <row r="52" spans="2:19" x14ac:dyDescent="0.2">
      <c r="B52" s="2" t="s">
        <v>1328</v>
      </c>
      <c r="C52" s="2" t="s">
        <v>1032</v>
      </c>
      <c r="D52" s="2" t="s">
        <v>1033</v>
      </c>
      <c r="E52" s="2" t="s">
        <v>416</v>
      </c>
      <c r="F52" s="2" t="s">
        <v>1153</v>
      </c>
      <c r="G52" s="2" t="s">
        <v>272</v>
      </c>
      <c r="H52" s="54" t="s">
        <v>229</v>
      </c>
      <c r="I52" s="2" t="s">
        <v>843</v>
      </c>
      <c r="J52" s="2" t="s">
        <v>879</v>
      </c>
      <c r="K52" s="2" t="s">
        <v>245</v>
      </c>
      <c r="L52" s="54" t="s">
        <v>229</v>
      </c>
      <c r="M52" s="3" t="s">
        <v>257</v>
      </c>
      <c r="N52" s="3" t="s">
        <v>246</v>
      </c>
      <c r="O52" s="4" t="s">
        <v>247</v>
      </c>
      <c r="P52" s="4" t="s">
        <v>879</v>
      </c>
      <c r="Q52" s="2" t="s">
        <v>844</v>
      </c>
      <c r="R52" s="59" t="s">
        <v>1398</v>
      </c>
      <c r="S52" s="1" t="s">
        <v>1350</v>
      </c>
    </row>
    <row r="53" spans="2:19" x14ac:dyDescent="0.2">
      <c r="B53" s="2" t="s">
        <v>1329</v>
      </c>
      <c r="C53" s="2" t="s">
        <v>442</v>
      </c>
      <c r="D53" s="2" t="s">
        <v>431</v>
      </c>
      <c r="E53" s="2" t="s">
        <v>416</v>
      </c>
      <c r="F53" s="2" t="s">
        <v>708</v>
      </c>
      <c r="G53" s="2" t="s">
        <v>272</v>
      </c>
      <c r="H53" s="54" t="s">
        <v>229</v>
      </c>
      <c r="I53" s="2" t="s">
        <v>843</v>
      </c>
      <c r="J53" s="2" t="s">
        <v>879</v>
      </c>
      <c r="K53" s="2" t="s">
        <v>245</v>
      </c>
      <c r="L53" s="54" t="s">
        <v>229</v>
      </c>
      <c r="M53" s="3" t="s">
        <v>258</v>
      </c>
      <c r="N53" s="3" t="s">
        <v>246</v>
      </c>
      <c r="O53" s="4" t="s">
        <v>247</v>
      </c>
      <c r="P53" s="4" t="s">
        <v>879</v>
      </c>
      <c r="Q53" s="2" t="s">
        <v>844</v>
      </c>
      <c r="R53" s="59" t="s">
        <v>441</v>
      </c>
      <c r="S53" s="1" t="s">
        <v>1350</v>
      </c>
    </row>
    <row r="54" spans="2:19" x14ac:dyDescent="0.2">
      <c r="B54" s="2" t="s">
        <v>1330</v>
      </c>
      <c r="C54" s="2" t="s">
        <v>634</v>
      </c>
      <c r="D54" s="2" t="s">
        <v>360</v>
      </c>
      <c r="E54" s="2" t="s">
        <v>416</v>
      </c>
      <c r="F54" s="2" t="s">
        <v>736</v>
      </c>
      <c r="G54" s="2" t="s">
        <v>272</v>
      </c>
      <c r="H54" s="54" t="s">
        <v>229</v>
      </c>
      <c r="I54" s="2" t="s">
        <v>843</v>
      </c>
      <c r="J54" s="2" t="s">
        <v>879</v>
      </c>
      <c r="K54" s="2" t="s">
        <v>245</v>
      </c>
      <c r="L54" s="54" t="s">
        <v>229</v>
      </c>
      <c r="M54" s="3" t="s">
        <v>258</v>
      </c>
      <c r="N54" s="3" t="s">
        <v>246</v>
      </c>
      <c r="O54" s="4" t="s">
        <v>247</v>
      </c>
      <c r="P54" s="4" t="s">
        <v>879</v>
      </c>
      <c r="Q54" s="2" t="s">
        <v>844</v>
      </c>
      <c r="R54" s="59" t="s">
        <v>633</v>
      </c>
      <c r="S54" s="1" t="s">
        <v>1350</v>
      </c>
    </row>
    <row r="55" spans="2:19" x14ac:dyDescent="0.2">
      <c r="B55" s="2" t="s">
        <v>1331</v>
      </c>
      <c r="C55" s="2" t="s">
        <v>932</v>
      </c>
      <c r="D55" s="2" t="s">
        <v>933</v>
      </c>
      <c r="E55" s="2" t="s">
        <v>416</v>
      </c>
      <c r="F55" s="2" t="s">
        <v>1082</v>
      </c>
      <c r="G55" s="2" t="s">
        <v>272</v>
      </c>
      <c r="H55" s="54" t="s">
        <v>229</v>
      </c>
      <c r="I55" s="2" t="s">
        <v>843</v>
      </c>
      <c r="J55" s="2" t="s">
        <v>339</v>
      </c>
      <c r="K55" s="2" t="s">
        <v>245</v>
      </c>
      <c r="L55" s="54" t="s">
        <v>229</v>
      </c>
      <c r="M55" s="3" t="s">
        <v>258</v>
      </c>
      <c r="N55" s="3" t="s">
        <v>246</v>
      </c>
      <c r="O55" s="4" t="s">
        <v>247</v>
      </c>
      <c r="P55" s="4" t="s">
        <v>339</v>
      </c>
      <c r="Q55" s="2" t="s">
        <v>844</v>
      </c>
      <c r="R55" s="59" t="s">
        <v>1303</v>
      </c>
      <c r="S55" s="1" t="s">
        <v>1350</v>
      </c>
    </row>
    <row r="56" spans="2:19" x14ac:dyDescent="0.2">
      <c r="B56" s="2" t="s">
        <v>1332</v>
      </c>
      <c r="C56" s="2" t="s">
        <v>474</v>
      </c>
      <c r="D56" s="2" t="s">
        <v>475</v>
      </c>
      <c r="E56" s="2" t="s">
        <v>416</v>
      </c>
      <c r="F56" s="2" t="s">
        <v>713</v>
      </c>
      <c r="G56" s="2" t="s">
        <v>272</v>
      </c>
      <c r="H56" s="54" t="s">
        <v>229</v>
      </c>
      <c r="I56" s="2" t="s">
        <v>843</v>
      </c>
      <c r="J56" s="2" t="s">
        <v>265</v>
      </c>
      <c r="K56" s="2" t="s">
        <v>245</v>
      </c>
      <c r="L56" s="54" t="s">
        <v>229</v>
      </c>
      <c r="M56" s="3" t="s">
        <v>258</v>
      </c>
      <c r="N56" s="3" t="s">
        <v>246</v>
      </c>
      <c r="O56" s="4" t="s">
        <v>247</v>
      </c>
      <c r="P56" s="4" t="s">
        <v>265</v>
      </c>
      <c r="Q56" s="2" t="s">
        <v>844</v>
      </c>
      <c r="R56" s="59" t="s">
        <v>473</v>
      </c>
      <c r="S56" s="1" t="s">
        <v>1360</v>
      </c>
    </row>
    <row r="57" spans="2:19" x14ac:dyDescent="0.2">
      <c r="B57" s="2" t="s">
        <v>1333</v>
      </c>
      <c r="C57" s="2" t="s">
        <v>1399</v>
      </c>
      <c r="D57" s="2" t="s">
        <v>1400</v>
      </c>
      <c r="E57" s="2" t="s">
        <v>416</v>
      </c>
      <c r="F57" s="2" t="s">
        <v>1401</v>
      </c>
      <c r="G57" s="2" t="s">
        <v>272</v>
      </c>
      <c r="H57" s="54" t="s">
        <v>229</v>
      </c>
      <c r="I57" s="2" t="s">
        <v>843</v>
      </c>
      <c r="J57" s="2" t="s">
        <v>1402</v>
      </c>
      <c r="K57" s="2" t="s">
        <v>1369</v>
      </c>
      <c r="L57" s="54" t="s">
        <v>229</v>
      </c>
      <c r="M57" s="3" t="s">
        <v>258</v>
      </c>
      <c r="N57" s="3" t="s">
        <v>246</v>
      </c>
      <c r="O57" s="4" t="s">
        <v>247</v>
      </c>
      <c r="P57" s="4" t="s">
        <v>1402</v>
      </c>
      <c r="Q57" s="2" t="s">
        <v>844</v>
      </c>
      <c r="R57" s="59" t="s">
        <v>1403</v>
      </c>
      <c r="S57" s="1" t="s">
        <v>1360</v>
      </c>
    </row>
    <row r="58" spans="2:19" x14ac:dyDescent="0.2">
      <c r="B58" s="2"/>
      <c r="C58" s="2"/>
      <c r="D58" s="2"/>
      <c r="E58" s="2"/>
      <c r="F58" s="2"/>
      <c r="G58" s="2"/>
      <c r="I58" s="2"/>
      <c r="J58" s="2"/>
      <c r="K58" s="2"/>
      <c r="M58" s="3"/>
      <c r="N58" s="3"/>
      <c r="O58" s="4"/>
      <c r="P58" s="4"/>
      <c r="Q58" s="2"/>
      <c r="R58" s="59"/>
    </row>
    <row r="59" spans="2:19" x14ac:dyDescent="0.2">
      <c r="B59" s="2"/>
      <c r="C59" s="2"/>
      <c r="D59" s="2"/>
      <c r="E59" s="2"/>
      <c r="F59" s="2"/>
      <c r="G59" s="2"/>
      <c r="I59" s="2"/>
      <c r="J59" s="2"/>
      <c r="K59" s="2"/>
      <c r="M59" s="3"/>
      <c r="N59" s="3"/>
      <c r="O59" s="4"/>
      <c r="P59" s="4"/>
      <c r="Q59" s="2"/>
      <c r="R59" s="59"/>
    </row>
    <row r="60" spans="2:19" x14ac:dyDescent="0.2">
      <c r="B60" s="2"/>
      <c r="C60" s="2"/>
      <c r="D60" s="2"/>
      <c r="E60" s="2"/>
      <c r="F60" s="2"/>
      <c r="G60" s="2"/>
      <c r="I60" s="2"/>
      <c r="J60" s="2"/>
      <c r="K60" s="2"/>
      <c r="M60" s="3"/>
      <c r="N60" s="3"/>
      <c r="O60" s="4"/>
      <c r="P60" s="4"/>
      <c r="Q60" s="2"/>
      <c r="R60" s="59"/>
    </row>
    <row r="61" spans="2:19" x14ac:dyDescent="0.2">
      <c r="B61" s="2"/>
      <c r="C61" s="2"/>
      <c r="D61" s="2"/>
      <c r="E61" s="2"/>
      <c r="F61" s="2"/>
      <c r="G61" s="2"/>
      <c r="I61" s="2"/>
      <c r="J61" s="2"/>
      <c r="K61" s="2"/>
      <c r="M61" s="3"/>
      <c r="N61" s="3"/>
      <c r="O61" s="4"/>
      <c r="P61" s="4"/>
      <c r="Q61" s="2"/>
      <c r="R61" s="59"/>
    </row>
    <row r="62" spans="2:19" x14ac:dyDescent="0.2">
      <c r="B62" s="2"/>
      <c r="C62" s="2"/>
      <c r="D62" s="2"/>
      <c r="E62" s="2"/>
      <c r="F62" s="2"/>
      <c r="G62" s="2"/>
      <c r="I62" s="2"/>
      <c r="J62" s="2"/>
      <c r="K62" s="2"/>
      <c r="M62" s="3"/>
      <c r="N62" s="3"/>
      <c r="O62" s="4"/>
      <c r="P62" s="4"/>
      <c r="Q62" s="2"/>
      <c r="R62" s="59"/>
    </row>
    <row r="63" spans="2:19" x14ac:dyDescent="0.2">
      <c r="B63" s="2"/>
      <c r="C63" s="2"/>
      <c r="D63" s="2"/>
      <c r="E63" s="2"/>
      <c r="F63" s="2"/>
      <c r="G63" s="2"/>
      <c r="I63" s="2"/>
      <c r="J63" s="2"/>
      <c r="K63" s="2"/>
      <c r="M63" s="3"/>
      <c r="N63" s="3"/>
      <c r="O63" s="4"/>
      <c r="P63" s="4"/>
      <c r="Q63" s="2"/>
      <c r="R63" s="59"/>
    </row>
    <row r="64" spans="2:19" x14ac:dyDescent="0.2">
      <c r="B64" s="2"/>
      <c r="C64" s="2"/>
      <c r="D64" s="2"/>
      <c r="E64" s="2"/>
      <c r="F64" s="2"/>
      <c r="G64" s="2"/>
      <c r="I64" s="2"/>
      <c r="J64" s="2"/>
      <c r="K64" s="2"/>
      <c r="M64" s="3"/>
      <c r="N64" s="3"/>
      <c r="O64" s="4"/>
      <c r="P64" s="4"/>
      <c r="Q64" s="2"/>
      <c r="R64" s="59"/>
    </row>
    <row r="65" spans="2:18" x14ac:dyDescent="0.2">
      <c r="B65" s="2"/>
      <c r="C65" s="2"/>
      <c r="D65" s="2"/>
      <c r="E65" s="2"/>
      <c r="F65" s="2"/>
      <c r="G65" s="2"/>
      <c r="I65" s="2"/>
      <c r="J65" s="2"/>
      <c r="K65" s="2"/>
      <c r="M65" s="3"/>
      <c r="N65" s="3"/>
      <c r="O65" s="4"/>
      <c r="P65" s="4"/>
      <c r="Q65" s="2"/>
      <c r="R65" s="59"/>
    </row>
    <row r="66" spans="2:18" x14ac:dyDescent="0.2">
      <c r="B66" s="2"/>
      <c r="C66" s="2"/>
      <c r="D66" s="2"/>
      <c r="E66" s="2"/>
      <c r="F66" s="2"/>
      <c r="G66" s="2"/>
      <c r="I66" s="2"/>
      <c r="J66" s="2"/>
      <c r="K66" s="2"/>
      <c r="M66" s="3"/>
      <c r="N66" s="3"/>
      <c r="O66" s="4"/>
      <c r="P66" s="4"/>
      <c r="Q66" s="2"/>
      <c r="R66" s="59"/>
    </row>
    <row r="67" spans="2:18" x14ac:dyDescent="0.2">
      <c r="B67" s="2"/>
      <c r="C67" s="2"/>
      <c r="D67" s="2"/>
      <c r="E67" s="2"/>
      <c r="F67" s="2"/>
      <c r="G67" s="2"/>
      <c r="I67" s="2"/>
      <c r="J67" s="2"/>
      <c r="K67" s="2"/>
      <c r="M67" s="3"/>
      <c r="N67" s="3"/>
      <c r="O67" s="4"/>
      <c r="P67" s="4"/>
      <c r="Q67" s="2"/>
      <c r="R67" s="59"/>
    </row>
    <row r="68" spans="2:18" x14ac:dyDescent="0.2">
      <c r="B68" s="2"/>
      <c r="C68" s="2"/>
      <c r="D68" s="2"/>
      <c r="E68" s="2"/>
      <c r="F68" s="2"/>
      <c r="G68" s="2"/>
      <c r="I68" s="2"/>
      <c r="J68" s="2"/>
      <c r="K68" s="2"/>
      <c r="M68" s="3"/>
      <c r="N68" s="3"/>
      <c r="O68" s="4"/>
      <c r="P68" s="4"/>
      <c r="Q68" s="2"/>
      <c r="R68" s="59"/>
    </row>
    <row r="69" spans="2:18" x14ac:dyDescent="0.2">
      <c r="B69" s="2"/>
      <c r="C69" s="2"/>
      <c r="D69" s="2"/>
      <c r="E69" s="2"/>
      <c r="F69" s="2"/>
      <c r="G69" s="2"/>
      <c r="I69" s="2"/>
      <c r="J69" s="2"/>
      <c r="K69" s="2"/>
      <c r="M69" s="3"/>
      <c r="N69" s="3"/>
      <c r="O69" s="4"/>
      <c r="P69" s="4"/>
      <c r="Q69" s="2"/>
      <c r="R69" s="59"/>
    </row>
    <row r="70" spans="2:18" x14ac:dyDescent="0.2">
      <c r="B70" s="2"/>
      <c r="C70" s="2"/>
      <c r="D70" s="2"/>
      <c r="E70" s="2"/>
      <c r="F70" s="2"/>
      <c r="G70" s="2"/>
      <c r="I70" s="2"/>
      <c r="J70" s="2"/>
      <c r="K70" s="2"/>
      <c r="M70" s="3"/>
      <c r="N70" s="3"/>
      <c r="O70" s="4"/>
      <c r="P70" s="4"/>
      <c r="Q70" s="2"/>
      <c r="R70" s="59"/>
    </row>
    <row r="71" spans="2:18" x14ac:dyDescent="0.2">
      <c r="B71" s="2"/>
      <c r="C71" s="2"/>
      <c r="D71" s="2"/>
      <c r="E71" s="2"/>
      <c r="F71" s="2"/>
      <c r="G71" s="2"/>
      <c r="I71" s="2"/>
      <c r="J71" s="2"/>
      <c r="K71" s="2"/>
      <c r="M71" s="3"/>
      <c r="N71" s="3"/>
      <c r="O71" s="4"/>
      <c r="P71" s="4"/>
      <c r="Q71" s="2"/>
      <c r="R71" s="59"/>
    </row>
    <row r="72" spans="2:18" x14ac:dyDescent="0.2">
      <c r="B72" s="2"/>
      <c r="C72" s="2"/>
      <c r="D72" s="2"/>
      <c r="E72" s="2"/>
      <c r="F72" s="2"/>
      <c r="G72" s="2"/>
      <c r="I72" s="2"/>
      <c r="J72" s="2"/>
      <c r="K72" s="2"/>
      <c r="M72" s="3"/>
      <c r="N72" s="3"/>
      <c r="O72" s="4"/>
      <c r="P72" s="4"/>
      <c r="Q72" s="2"/>
      <c r="R72" s="59"/>
    </row>
    <row r="73" spans="2:18" x14ac:dyDescent="0.2">
      <c r="B73" s="2"/>
      <c r="C73" s="2"/>
      <c r="D73" s="2"/>
      <c r="E73" s="2"/>
      <c r="F73" s="2"/>
      <c r="G73" s="2"/>
      <c r="I73" s="2"/>
      <c r="J73" s="2"/>
      <c r="K73" s="2"/>
      <c r="M73" s="3"/>
      <c r="N73" s="3"/>
      <c r="O73" s="4"/>
      <c r="P73" s="4"/>
      <c r="Q73" s="2"/>
      <c r="R73" s="59"/>
    </row>
    <row r="74" spans="2:18" x14ac:dyDescent="0.2">
      <c r="B74" s="2"/>
      <c r="C74" s="2"/>
      <c r="D74" s="2"/>
      <c r="E74" s="2"/>
      <c r="F74" s="2"/>
      <c r="G74" s="2"/>
      <c r="I74" s="2"/>
      <c r="J74" s="2"/>
      <c r="K74" s="2"/>
      <c r="M74" s="3"/>
      <c r="N74" s="3"/>
      <c r="O74" s="4"/>
      <c r="P74" s="4"/>
      <c r="Q74" s="2"/>
      <c r="R74" s="59"/>
    </row>
    <row r="75" spans="2:18" x14ac:dyDescent="0.2">
      <c r="B75" s="2"/>
      <c r="C75" s="2"/>
      <c r="D75" s="2"/>
      <c r="E75" s="2"/>
      <c r="F75" s="2"/>
      <c r="G75" s="2"/>
      <c r="I75" s="2"/>
      <c r="J75" s="2"/>
      <c r="K75" s="2"/>
      <c r="M75" s="3"/>
      <c r="N75" s="3"/>
      <c r="O75" s="4"/>
      <c r="P75" s="4"/>
      <c r="Q75" s="2"/>
      <c r="R75" s="59"/>
    </row>
    <row r="76" spans="2:18" x14ac:dyDescent="0.2">
      <c r="B76" s="2"/>
      <c r="C76" s="2"/>
      <c r="D76" s="2"/>
      <c r="E76" s="2"/>
      <c r="F76" s="2"/>
      <c r="G76" s="2"/>
      <c r="I76" s="2"/>
      <c r="J76" s="2"/>
      <c r="K76" s="2"/>
      <c r="M76" s="3"/>
      <c r="N76" s="3"/>
      <c r="O76" s="4"/>
      <c r="P76" s="4"/>
      <c r="Q76" s="2"/>
      <c r="R76" s="59"/>
    </row>
    <row r="77" spans="2:18" x14ac:dyDescent="0.2">
      <c r="B77" s="2"/>
      <c r="C77" s="2"/>
      <c r="D77" s="2"/>
      <c r="E77" s="2"/>
      <c r="F77" s="2"/>
      <c r="G77" s="2"/>
      <c r="I77" s="2"/>
      <c r="J77" s="2"/>
      <c r="K77" s="2"/>
      <c r="M77" s="3"/>
      <c r="N77" s="3"/>
      <c r="O77" s="4"/>
      <c r="P77" s="4"/>
      <c r="Q77" s="2"/>
      <c r="R77" s="59"/>
    </row>
    <row r="78" spans="2:18" x14ac:dyDescent="0.2">
      <c r="B78" s="2"/>
      <c r="C78" s="2"/>
      <c r="D78" s="2"/>
      <c r="E78" s="2"/>
      <c r="F78" s="2"/>
      <c r="G78" s="2"/>
      <c r="I78" s="2"/>
      <c r="J78" s="2"/>
      <c r="K78" s="2"/>
      <c r="M78" s="3"/>
      <c r="N78" s="3"/>
      <c r="O78" s="4"/>
      <c r="P78" s="4"/>
      <c r="Q78" s="2"/>
      <c r="R78" s="59"/>
    </row>
    <row r="79" spans="2:18" x14ac:dyDescent="0.2">
      <c r="B79" s="2"/>
      <c r="C79" s="2"/>
      <c r="D79" s="2"/>
      <c r="E79" s="2"/>
      <c r="F79" s="2"/>
      <c r="G79" s="2"/>
      <c r="I79" s="2"/>
      <c r="J79" s="2"/>
      <c r="K79" s="2"/>
      <c r="M79" s="3"/>
      <c r="N79" s="3"/>
      <c r="O79" s="4"/>
      <c r="P79" s="4"/>
      <c r="Q79" s="2"/>
      <c r="R79" s="59"/>
    </row>
    <row r="80" spans="2:18" x14ac:dyDescent="0.2">
      <c r="B80" s="2"/>
      <c r="C80" s="2"/>
      <c r="D80" s="2"/>
      <c r="E80" s="2"/>
      <c r="F80" s="2"/>
      <c r="G80" s="2"/>
      <c r="I80" s="2"/>
      <c r="J80" s="2"/>
      <c r="K80" s="2"/>
      <c r="M80" s="3"/>
      <c r="N80" s="3"/>
      <c r="O80" s="4"/>
      <c r="P80" s="4"/>
      <c r="Q80" s="2"/>
      <c r="R80" s="59"/>
    </row>
    <row r="81" spans="2:18" x14ac:dyDescent="0.2">
      <c r="B81" s="2"/>
      <c r="C81" s="2"/>
      <c r="D81" s="2"/>
      <c r="E81" s="2"/>
      <c r="F81" s="2"/>
      <c r="G81" s="2"/>
      <c r="I81" s="2"/>
      <c r="J81" s="2"/>
      <c r="K81" s="2"/>
      <c r="M81" s="3"/>
      <c r="N81" s="3"/>
      <c r="O81" s="4"/>
      <c r="P81" s="4"/>
      <c r="Q81" s="2"/>
      <c r="R81" s="59"/>
    </row>
    <row r="82" spans="2:18" x14ac:dyDescent="0.2">
      <c r="B82" s="2"/>
      <c r="C82" s="2"/>
      <c r="D82" s="2"/>
      <c r="E82" s="2"/>
      <c r="F82" s="2"/>
      <c r="G82" s="2"/>
      <c r="I82" s="2"/>
      <c r="J82" s="2"/>
      <c r="K82" s="2"/>
      <c r="M82" s="3"/>
      <c r="N82" s="3"/>
      <c r="O82" s="4"/>
      <c r="P82" s="4"/>
      <c r="Q82" s="2"/>
      <c r="R82" s="59"/>
    </row>
    <row r="83" spans="2:18" x14ac:dyDescent="0.2">
      <c r="B83" s="2"/>
      <c r="C83" s="2"/>
      <c r="D83" s="2"/>
      <c r="E83" s="2"/>
      <c r="F83" s="2"/>
      <c r="G83" s="2"/>
      <c r="I83" s="2"/>
      <c r="J83" s="2"/>
      <c r="K83" s="2"/>
      <c r="M83" s="3"/>
      <c r="N83" s="3"/>
      <c r="O83" s="4"/>
      <c r="P83" s="4"/>
      <c r="Q83" s="2"/>
      <c r="R83" s="59"/>
    </row>
    <row r="84" spans="2:18" x14ac:dyDescent="0.2">
      <c r="B84" s="2"/>
      <c r="C84" s="2"/>
      <c r="D84" s="2"/>
      <c r="E84" s="2"/>
      <c r="F84" s="2"/>
      <c r="G84" s="2"/>
      <c r="I84" s="2"/>
      <c r="J84" s="2"/>
      <c r="K84" s="2"/>
      <c r="M84" s="3"/>
      <c r="N84" s="3"/>
      <c r="O84" s="4"/>
      <c r="P84" s="4"/>
      <c r="Q84" s="2"/>
      <c r="R84" s="59"/>
    </row>
    <row r="85" spans="2:18" x14ac:dyDescent="0.2">
      <c r="B85" s="2"/>
      <c r="C85" s="2"/>
      <c r="D85" s="2"/>
      <c r="E85" s="2"/>
      <c r="F85" s="2"/>
      <c r="G85" s="2"/>
      <c r="I85" s="2"/>
      <c r="J85" s="2"/>
      <c r="K85" s="2"/>
      <c r="M85" s="3"/>
      <c r="N85" s="3"/>
      <c r="O85" s="4"/>
      <c r="P85" s="4"/>
      <c r="Q85" s="2"/>
      <c r="R85" s="59"/>
    </row>
    <row r="86" spans="2:18" x14ac:dyDescent="0.2">
      <c r="B86" s="2"/>
      <c r="C86" s="2"/>
      <c r="D86" s="2"/>
      <c r="E86" s="2"/>
      <c r="F86" s="2"/>
      <c r="G86" s="2"/>
      <c r="I86" s="2"/>
      <c r="J86" s="2"/>
      <c r="K86" s="2"/>
      <c r="M86" s="3"/>
      <c r="N86" s="3"/>
      <c r="O86" s="4"/>
      <c r="P86" s="4"/>
      <c r="Q86" s="2"/>
      <c r="R86" s="59"/>
    </row>
    <row r="87" spans="2:18" x14ac:dyDescent="0.2">
      <c r="B87" s="2"/>
      <c r="C87" s="2"/>
      <c r="D87" s="2"/>
      <c r="E87" s="2"/>
      <c r="F87" s="2"/>
      <c r="G87" s="2"/>
      <c r="I87" s="2"/>
      <c r="J87" s="2"/>
      <c r="K87" s="2"/>
      <c r="M87" s="3"/>
      <c r="N87" s="3"/>
      <c r="O87" s="4"/>
      <c r="P87" s="4"/>
      <c r="Q87" s="2"/>
      <c r="R87" s="59"/>
    </row>
    <row r="88" spans="2:18" x14ac:dyDescent="0.2">
      <c r="B88" s="2"/>
      <c r="C88" s="2"/>
      <c r="D88" s="2"/>
      <c r="E88" s="2"/>
      <c r="F88" s="2"/>
      <c r="G88" s="2"/>
      <c r="I88" s="2"/>
      <c r="J88" s="2"/>
      <c r="K88" s="2"/>
      <c r="M88" s="3"/>
      <c r="N88" s="3"/>
      <c r="O88" s="4"/>
      <c r="P88" s="4"/>
      <c r="Q88" s="2"/>
      <c r="R88" s="59"/>
    </row>
    <row r="89" spans="2:18" x14ac:dyDescent="0.2">
      <c r="B89" s="2"/>
      <c r="C89" s="2"/>
      <c r="D89" s="2"/>
      <c r="E89" s="2"/>
      <c r="F89" s="2"/>
      <c r="G89" s="2"/>
      <c r="I89" s="2"/>
      <c r="J89" s="2"/>
      <c r="K89" s="2"/>
      <c r="M89" s="3"/>
      <c r="N89" s="3"/>
      <c r="O89" s="4"/>
      <c r="P89" s="4"/>
      <c r="Q89" s="2"/>
      <c r="R89" s="59"/>
    </row>
    <row r="90" spans="2:18" x14ac:dyDescent="0.2">
      <c r="B90" s="2"/>
      <c r="C90" s="2"/>
      <c r="D90" s="2"/>
      <c r="E90" s="2"/>
      <c r="F90" s="2"/>
      <c r="G90" s="2"/>
      <c r="I90" s="2"/>
      <c r="J90" s="2"/>
      <c r="K90" s="2"/>
      <c r="M90" s="3"/>
      <c r="N90" s="3"/>
      <c r="O90" s="4"/>
      <c r="P90" s="4"/>
      <c r="Q90" s="2"/>
      <c r="R90" s="59"/>
    </row>
    <row r="91" spans="2:18" x14ac:dyDescent="0.2">
      <c r="B91" s="2"/>
      <c r="C91" s="2"/>
      <c r="D91" s="2"/>
      <c r="E91" s="2"/>
      <c r="F91" s="2"/>
      <c r="G91" s="2"/>
      <c r="I91" s="2"/>
      <c r="J91" s="2"/>
      <c r="K91" s="2"/>
      <c r="M91" s="3"/>
      <c r="N91" s="3"/>
      <c r="O91" s="4"/>
      <c r="P91" s="4"/>
      <c r="Q91" s="2"/>
      <c r="R91" s="59"/>
    </row>
    <row r="92" spans="2:18" x14ac:dyDescent="0.2">
      <c r="B92" s="2"/>
      <c r="C92" s="2"/>
      <c r="D92" s="2"/>
      <c r="E92" s="2"/>
      <c r="F92" s="2"/>
      <c r="G92" s="2"/>
      <c r="I92" s="2"/>
      <c r="J92" s="2"/>
      <c r="K92" s="2"/>
      <c r="M92" s="3"/>
      <c r="N92" s="3"/>
      <c r="O92" s="4"/>
      <c r="P92" s="4"/>
      <c r="Q92" s="2"/>
      <c r="R92" s="59"/>
    </row>
    <row r="93" spans="2:18" x14ac:dyDescent="0.2">
      <c r="B93" s="2"/>
      <c r="C93" s="2"/>
      <c r="D93" s="2"/>
      <c r="E93" s="2"/>
      <c r="F93" s="2"/>
      <c r="G93" s="2"/>
      <c r="I93" s="2"/>
      <c r="J93" s="2"/>
      <c r="K93" s="2"/>
      <c r="M93" s="3"/>
      <c r="N93" s="3"/>
      <c r="O93" s="4"/>
      <c r="P93" s="4"/>
      <c r="Q93" s="2"/>
      <c r="R93" s="59"/>
    </row>
    <row r="94" spans="2:18" x14ac:dyDescent="0.2">
      <c r="B94" s="2"/>
      <c r="C94" s="2"/>
      <c r="D94" s="2"/>
      <c r="E94" s="2"/>
      <c r="F94" s="2"/>
      <c r="G94" s="2"/>
      <c r="I94" s="2"/>
      <c r="J94" s="2"/>
      <c r="K94" s="2"/>
      <c r="M94" s="3"/>
      <c r="N94" s="3"/>
      <c r="O94" s="4"/>
      <c r="P94" s="4"/>
      <c r="Q94" s="2"/>
      <c r="R94" s="59"/>
    </row>
    <row r="95" spans="2:18" x14ac:dyDescent="0.2">
      <c r="B95" s="2"/>
      <c r="C95" s="2"/>
      <c r="D95" s="2"/>
      <c r="E95" s="2"/>
      <c r="F95" s="2"/>
      <c r="G95" s="2"/>
      <c r="I95" s="2"/>
      <c r="J95" s="2"/>
      <c r="K95" s="2"/>
      <c r="M95" s="3"/>
      <c r="N95" s="3"/>
      <c r="O95" s="4"/>
      <c r="P95" s="4"/>
      <c r="Q95" s="2"/>
      <c r="R95" s="59"/>
    </row>
    <row r="96" spans="2:18" x14ac:dyDescent="0.2">
      <c r="B96" s="2"/>
      <c r="C96" s="2"/>
      <c r="D96" s="2"/>
      <c r="E96" s="2"/>
      <c r="F96" s="2"/>
      <c r="G96" s="2"/>
      <c r="I96" s="2"/>
      <c r="J96" s="2"/>
      <c r="K96" s="2"/>
      <c r="M96" s="3"/>
      <c r="N96" s="3"/>
      <c r="O96" s="4"/>
      <c r="P96" s="4"/>
      <c r="Q96" s="2"/>
      <c r="R96" s="59"/>
    </row>
    <row r="97" spans="2:18" x14ac:dyDescent="0.2">
      <c r="B97" s="2"/>
      <c r="C97" s="2"/>
      <c r="D97" s="2"/>
      <c r="E97" s="2"/>
      <c r="F97" s="2"/>
      <c r="G97" s="2"/>
      <c r="I97" s="2"/>
      <c r="J97" s="2"/>
      <c r="K97" s="2"/>
      <c r="M97" s="3"/>
      <c r="N97" s="3"/>
      <c r="O97" s="4"/>
      <c r="P97" s="4"/>
      <c r="Q97" s="2"/>
      <c r="R97" s="59"/>
    </row>
    <row r="98" spans="2:18" x14ac:dyDescent="0.2">
      <c r="B98" s="2"/>
      <c r="C98" s="2"/>
      <c r="D98" s="2"/>
      <c r="E98" s="2"/>
      <c r="F98" s="2"/>
      <c r="G98" s="2"/>
      <c r="I98" s="2"/>
      <c r="J98" s="2"/>
      <c r="K98" s="2"/>
      <c r="M98" s="3"/>
      <c r="N98" s="3"/>
      <c r="O98" s="4"/>
      <c r="P98" s="4"/>
      <c r="Q98" s="2"/>
      <c r="R98" s="59"/>
    </row>
    <row r="99" spans="2:18" x14ac:dyDescent="0.2">
      <c r="B99" s="2"/>
      <c r="C99" s="2"/>
      <c r="D99" s="2"/>
      <c r="E99" s="2"/>
      <c r="F99" s="2"/>
      <c r="G99" s="2"/>
      <c r="I99" s="2"/>
      <c r="J99" s="2"/>
      <c r="K99" s="2"/>
      <c r="M99" s="3"/>
      <c r="N99" s="3"/>
      <c r="O99" s="4"/>
      <c r="P99" s="4"/>
      <c r="Q99" s="2"/>
      <c r="R99" s="59"/>
    </row>
    <row r="100" spans="2:18" x14ac:dyDescent="0.2">
      <c r="B100" s="2"/>
      <c r="C100" s="2"/>
      <c r="D100" s="2"/>
      <c r="E100" s="2"/>
      <c r="F100" s="2"/>
      <c r="G100" s="2"/>
      <c r="I100" s="2"/>
      <c r="J100" s="2"/>
      <c r="K100" s="2"/>
      <c r="M100" s="3"/>
      <c r="N100" s="3"/>
      <c r="O100" s="4"/>
      <c r="P100" s="4"/>
      <c r="Q100" s="2"/>
      <c r="R100" s="59"/>
    </row>
    <row r="101" spans="2:18" x14ac:dyDescent="0.2">
      <c r="B101" s="2"/>
      <c r="C101" s="2"/>
      <c r="D101" s="2"/>
      <c r="E101" s="2"/>
      <c r="F101" s="2"/>
      <c r="G101" s="2"/>
      <c r="I101" s="2"/>
      <c r="J101" s="2"/>
      <c r="K101" s="2"/>
      <c r="M101" s="3"/>
      <c r="N101" s="3"/>
      <c r="O101" s="4"/>
      <c r="P101" s="4"/>
      <c r="Q101" s="2"/>
      <c r="R101" s="59"/>
    </row>
    <row r="102" spans="2:18" x14ac:dyDescent="0.2">
      <c r="B102" s="2"/>
      <c r="C102" s="2"/>
      <c r="D102" s="2"/>
      <c r="E102" s="2"/>
      <c r="F102" s="2"/>
      <c r="G102" s="2"/>
      <c r="I102" s="2"/>
      <c r="J102" s="2"/>
      <c r="K102" s="2"/>
      <c r="M102" s="3"/>
      <c r="N102" s="3"/>
      <c r="O102" s="4"/>
      <c r="P102" s="4"/>
      <c r="Q102" s="2"/>
      <c r="R102" s="59"/>
    </row>
    <row r="103" spans="2:18" x14ac:dyDescent="0.2">
      <c r="B103" s="2"/>
      <c r="C103" s="2"/>
      <c r="D103" s="2"/>
      <c r="E103" s="2"/>
      <c r="F103" s="2"/>
      <c r="G103" s="2"/>
      <c r="I103" s="2"/>
      <c r="J103" s="2"/>
      <c r="K103" s="2"/>
      <c r="M103" s="3"/>
      <c r="N103" s="3"/>
      <c r="O103" s="4"/>
      <c r="P103" s="4"/>
      <c r="Q103" s="2"/>
      <c r="R103" s="59"/>
    </row>
    <row r="104" spans="2:18" x14ac:dyDescent="0.2">
      <c r="B104" s="2"/>
      <c r="C104" s="2"/>
      <c r="D104" s="2"/>
      <c r="E104" s="2"/>
      <c r="F104" s="2"/>
      <c r="G104" s="2"/>
      <c r="I104" s="2"/>
      <c r="J104" s="2"/>
      <c r="K104" s="2"/>
      <c r="M104" s="3"/>
      <c r="N104" s="3"/>
      <c r="O104" s="4"/>
      <c r="P104" s="4"/>
      <c r="Q104" s="2"/>
      <c r="R104" s="59"/>
    </row>
    <row r="105" spans="2:18" x14ac:dyDescent="0.2">
      <c r="B105" s="2"/>
      <c r="C105" s="2"/>
      <c r="D105" s="2"/>
      <c r="E105" s="2"/>
      <c r="F105" s="2"/>
      <c r="G105" s="2"/>
      <c r="I105" s="2"/>
      <c r="J105" s="2"/>
      <c r="K105" s="2"/>
      <c r="M105" s="3"/>
      <c r="N105" s="3"/>
      <c r="O105" s="4"/>
      <c r="P105" s="4"/>
      <c r="Q105" s="2"/>
      <c r="R105" s="59"/>
    </row>
    <row r="106" spans="2:18" x14ac:dyDescent="0.2">
      <c r="B106" s="2"/>
      <c r="C106" s="2"/>
      <c r="D106" s="2"/>
      <c r="E106" s="2"/>
      <c r="F106" s="2"/>
      <c r="G106" s="2"/>
      <c r="I106" s="2"/>
      <c r="J106" s="2"/>
      <c r="K106" s="2"/>
      <c r="M106" s="3"/>
      <c r="N106" s="3"/>
      <c r="O106" s="4"/>
      <c r="P106" s="4"/>
      <c r="Q106" s="2"/>
      <c r="R106" s="59"/>
    </row>
    <row r="107" spans="2:18" x14ac:dyDescent="0.2">
      <c r="B107" s="2"/>
      <c r="C107" s="2"/>
      <c r="D107" s="2"/>
      <c r="E107" s="2"/>
      <c r="F107" s="2"/>
      <c r="G107" s="2"/>
      <c r="I107" s="2"/>
      <c r="J107" s="2"/>
      <c r="K107" s="2"/>
      <c r="M107" s="3"/>
      <c r="N107" s="3"/>
      <c r="O107" s="4"/>
      <c r="P107" s="4"/>
      <c r="Q107" s="2"/>
      <c r="R107" s="59"/>
    </row>
    <row r="108" spans="2:18" x14ac:dyDescent="0.2">
      <c r="B108" s="2"/>
      <c r="C108" s="2"/>
      <c r="D108" s="2"/>
      <c r="E108" s="2"/>
      <c r="F108" s="2"/>
      <c r="G108" s="2"/>
      <c r="I108" s="2"/>
      <c r="J108" s="2"/>
      <c r="K108" s="2"/>
      <c r="M108" s="3"/>
      <c r="N108" s="3"/>
      <c r="O108" s="4"/>
      <c r="P108" s="4"/>
      <c r="Q108" s="2"/>
      <c r="R108" s="59"/>
    </row>
    <row r="109" spans="2:18" x14ac:dyDescent="0.2">
      <c r="B109" s="2"/>
      <c r="C109" s="2"/>
      <c r="D109" s="2"/>
      <c r="E109" s="2"/>
      <c r="F109" s="2"/>
      <c r="G109" s="2"/>
      <c r="I109" s="2"/>
      <c r="J109" s="2"/>
      <c r="K109" s="2"/>
      <c r="M109" s="3"/>
      <c r="N109" s="3"/>
      <c r="O109" s="4"/>
      <c r="P109" s="4"/>
      <c r="Q109" s="2"/>
      <c r="R109" s="59"/>
    </row>
    <row r="110" spans="2:18" x14ac:dyDescent="0.2">
      <c r="B110" s="2"/>
      <c r="C110" s="2"/>
      <c r="D110" s="2"/>
      <c r="E110" s="2"/>
      <c r="F110" s="2"/>
      <c r="G110" s="2"/>
      <c r="I110" s="2"/>
      <c r="J110" s="2"/>
      <c r="K110" s="2"/>
      <c r="M110" s="3"/>
      <c r="N110" s="3"/>
      <c r="O110" s="4"/>
      <c r="P110" s="4"/>
      <c r="Q110" s="2"/>
      <c r="R110" s="59"/>
    </row>
    <row r="111" spans="2:18" x14ac:dyDescent="0.2">
      <c r="B111" s="2"/>
      <c r="C111" s="2"/>
      <c r="D111" s="2"/>
      <c r="E111" s="2"/>
      <c r="F111" s="2"/>
      <c r="G111" s="2"/>
      <c r="I111" s="2"/>
      <c r="J111" s="2"/>
      <c r="K111" s="2"/>
      <c r="M111" s="3"/>
      <c r="N111" s="3"/>
      <c r="O111" s="4"/>
      <c r="P111" s="4"/>
      <c r="Q111" s="2"/>
      <c r="R111" s="59"/>
    </row>
    <row r="112" spans="2:18" x14ac:dyDescent="0.2">
      <c r="B112" s="2"/>
      <c r="C112" s="2"/>
      <c r="D112" s="2"/>
      <c r="E112" s="2"/>
      <c r="F112" s="2"/>
      <c r="G112" s="2"/>
      <c r="I112" s="2"/>
      <c r="J112" s="2"/>
      <c r="K112" s="2"/>
      <c r="M112" s="3"/>
      <c r="N112" s="3"/>
      <c r="O112" s="4"/>
      <c r="P112" s="4"/>
      <c r="Q112" s="2"/>
      <c r="R112" s="59"/>
    </row>
    <row r="113" spans="2:18" x14ac:dyDescent="0.2">
      <c r="B113" s="2"/>
      <c r="C113" s="2"/>
      <c r="D113" s="2"/>
      <c r="E113" s="2"/>
      <c r="F113" s="2"/>
      <c r="G113" s="2"/>
      <c r="I113" s="2"/>
      <c r="J113" s="2"/>
      <c r="K113" s="2"/>
      <c r="M113" s="3"/>
      <c r="N113" s="3"/>
      <c r="O113" s="4"/>
      <c r="P113" s="4"/>
      <c r="Q113" s="2"/>
      <c r="R113" s="59"/>
    </row>
    <row r="114" spans="2:18" x14ac:dyDescent="0.2">
      <c r="B114" s="2"/>
      <c r="C114" s="2"/>
      <c r="D114" s="2"/>
      <c r="E114" s="2"/>
      <c r="F114" s="2"/>
      <c r="G114" s="2"/>
      <c r="I114" s="2"/>
      <c r="J114" s="2"/>
      <c r="K114" s="2"/>
      <c r="M114" s="3"/>
      <c r="N114" s="3"/>
      <c r="O114" s="4"/>
      <c r="P114" s="4"/>
      <c r="Q114" s="2"/>
      <c r="R114" s="59"/>
    </row>
    <row r="115" spans="2:18" x14ac:dyDescent="0.2">
      <c r="B115" s="2"/>
      <c r="C115" s="2"/>
      <c r="D115" s="2"/>
      <c r="E115" s="2"/>
      <c r="F115" s="2"/>
      <c r="G115" s="2"/>
      <c r="I115" s="2"/>
      <c r="J115" s="2"/>
      <c r="K115" s="2"/>
      <c r="M115" s="3"/>
      <c r="N115" s="3"/>
      <c r="O115" s="4"/>
      <c r="P115" s="4"/>
      <c r="Q115" s="2"/>
      <c r="R115" s="59"/>
    </row>
    <row r="116" spans="2:18" x14ac:dyDescent="0.2">
      <c r="B116" s="2"/>
      <c r="C116" s="2"/>
      <c r="D116" s="2"/>
      <c r="E116" s="2"/>
      <c r="F116" s="2"/>
      <c r="G116" s="2"/>
      <c r="I116" s="2"/>
      <c r="J116" s="2"/>
      <c r="K116" s="2"/>
      <c r="M116" s="3"/>
      <c r="N116" s="3"/>
      <c r="O116" s="4"/>
      <c r="P116" s="4"/>
      <c r="Q116" s="2"/>
      <c r="R116" s="59"/>
    </row>
    <row r="117" spans="2:18" x14ac:dyDescent="0.2">
      <c r="B117" s="2"/>
      <c r="C117" s="2"/>
      <c r="D117" s="2"/>
      <c r="E117" s="2"/>
      <c r="F117" s="2"/>
      <c r="G117" s="2"/>
      <c r="I117" s="2"/>
      <c r="J117" s="2"/>
      <c r="K117" s="2"/>
      <c r="M117" s="3"/>
      <c r="N117" s="3"/>
      <c r="O117" s="4"/>
      <c r="P117" s="4"/>
      <c r="Q117" s="2"/>
      <c r="R117" s="59"/>
    </row>
    <row r="118" spans="2:18" x14ac:dyDescent="0.2">
      <c r="B118" s="2"/>
      <c r="C118" s="2"/>
      <c r="D118" s="2"/>
      <c r="E118" s="2"/>
      <c r="F118" s="2"/>
      <c r="G118" s="2"/>
      <c r="I118" s="2"/>
      <c r="J118" s="2"/>
      <c r="K118" s="2"/>
      <c r="M118" s="3"/>
      <c r="N118" s="3"/>
      <c r="O118" s="4"/>
      <c r="P118" s="4"/>
      <c r="Q118" s="2"/>
      <c r="R118" s="59"/>
    </row>
    <row r="119" spans="2:18" x14ac:dyDescent="0.2">
      <c r="B119" s="2"/>
      <c r="C119" s="2"/>
      <c r="D119" s="2"/>
      <c r="E119" s="2"/>
      <c r="F119" s="2"/>
      <c r="G119" s="2"/>
      <c r="I119" s="2"/>
      <c r="J119" s="2"/>
      <c r="K119" s="2"/>
      <c r="M119" s="3"/>
      <c r="N119" s="3"/>
      <c r="O119" s="4"/>
      <c r="P119" s="4"/>
      <c r="Q119" s="2"/>
      <c r="R119" s="59"/>
    </row>
    <row r="120" spans="2:18" x14ac:dyDescent="0.2">
      <c r="B120" s="2"/>
      <c r="C120" s="2"/>
      <c r="D120" s="2"/>
      <c r="E120" s="2"/>
      <c r="F120" s="2"/>
      <c r="G120" s="2"/>
      <c r="I120" s="2"/>
      <c r="J120" s="2"/>
      <c r="K120" s="2"/>
      <c r="M120" s="3"/>
      <c r="N120" s="3"/>
      <c r="O120" s="4"/>
      <c r="P120" s="4"/>
      <c r="Q120" s="2"/>
      <c r="R120" s="59"/>
    </row>
    <row r="121" spans="2:18" x14ac:dyDescent="0.2">
      <c r="B121" s="2"/>
      <c r="C121" s="2"/>
      <c r="D121" s="2"/>
      <c r="E121" s="2"/>
      <c r="F121" s="2"/>
      <c r="G121" s="2"/>
      <c r="I121" s="2"/>
      <c r="J121" s="2"/>
      <c r="K121" s="2"/>
      <c r="M121" s="3"/>
      <c r="N121" s="3"/>
      <c r="O121" s="4"/>
      <c r="P121" s="4"/>
      <c r="Q121" s="2"/>
      <c r="R121" s="59"/>
    </row>
    <row r="122" spans="2:18" x14ac:dyDescent="0.2">
      <c r="B122" s="2"/>
      <c r="C122" s="2"/>
      <c r="D122" s="2"/>
      <c r="E122" s="2"/>
      <c r="F122" s="2"/>
      <c r="G122" s="2"/>
      <c r="I122" s="2"/>
      <c r="J122" s="2"/>
      <c r="K122" s="2"/>
      <c r="M122" s="3"/>
      <c r="N122" s="3"/>
      <c r="O122" s="4"/>
      <c r="P122" s="4"/>
      <c r="Q122" s="2"/>
      <c r="R122" s="59"/>
    </row>
    <row r="123" spans="2:18" x14ac:dyDescent="0.2">
      <c r="B123" s="2"/>
      <c r="C123" s="2"/>
      <c r="D123" s="2"/>
      <c r="E123" s="2"/>
      <c r="F123" s="2"/>
      <c r="G123" s="2"/>
      <c r="I123" s="2"/>
      <c r="J123" s="2"/>
      <c r="K123" s="2"/>
      <c r="M123" s="3"/>
      <c r="N123" s="3"/>
      <c r="O123" s="4"/>
      <c r="P123" s="4"/>
      <c r="Q123" s="2"/>
      <c r="R123" s="59"/>
    </row>
    <row r="124" spans="2:18" x14ac:dyDescent="0.2">
      <c r="B124" s="2"/>
      <c r="C124" s="2"/>
      <c r="D124" s="2"/>
      <c r="E124" s="2"/>
      <c r="F124" s="2"/>
      <c r="G124" s="2"/>
      <c r="I124" s="2"/>
      <c r="J124" s="2"/>
      <c r="K124" s="2"/>
      <c r="M124" s="3"/>
      <c r="N124" s="3"/>
      <c r="O124" s="4"/>
      <c r="P124" s="4"/>
      <c r="Q124" s="2"/>
      <c r="R124" s="59"/>
    </row>
    <row r="125" spans="2:18" x14ac:dyDescent="0.2">
      <c r="B125" s="2"/>
      <c r="C125" s="2"/>
      <c r="D125" s="2"/>
      <c r="E125" s="2"/>
      <c r="F125" s="2"/>
      <c r="G125" s="2"/>
      <c r="I125" s="2"/>
      <c r="J125" s="2"/>
      <c r="K125" s="2"/>
      <c r="M125" s="3"/>
      <c r="N125" s="3"/>
      <c r="O125" s="4"/>
      <c r="P125" s="4"/>
      <c r="Q125" s="2"/>
      <c r="R125" s="59"/>
    </row>
    <row r="126" spans="2:18" x14ac:dyDescent="0.2">
      <c r="B126" s="2"/>
      <c r="C126" s="2"/>
      <c r="D126" s="2"/>
      <c r="E126" s="2"/>
      <c r="F126" s="2"/>
      <c r="G126" s="2"/>
      <c r="I126" s="2"/>
      <c r="J126" s="2"/>
      <c r="K126" s="2"/>
      <c r="M126" s="3"/>
      <c r="N126" s="3"/>
      <c r="O126" s="4"/>
      <c r="P126" s="4"/>
      <c r="Q126" s="2"/>
      <c r="R126" s="59"/>
    </row>
    <row r="127" spans="2:18" x14ac:dyDescent="0.2">
      <c r="B127" s="2"/>
      <c r="C127" s="2"/>
      <c r="D127" s="2"/>
      <c r="E127" s="2"/>
      <c r="F127" s="2"/>
      <c r="G127" s="2"/>
      <c r="I127" s="2"/>
      <c r="J127" s="2"/>
      <c r="K127" s="2"/>
      <c r="M127" s="3"/>
      <c r="N127" s="3"/>
      <c r="O127" s="4"/>
      <c r="P127" s="4"/>
      <c r="Q127" s="2"/>
      <c r="R127" s="59"/>
    </row>
    <row r="128" spans="2:18" x14ac:dyDescent="0.2">
      <c r="B128" s="2"/>
      <c r="C128" s="2"/>
      <c r="D128" s="2"/>
      <c r="E128" s="2"/>
      <c r="F128" s="2"/>
      <c r="G128" s="2"/>
      <c r="I128" s="2"/>
      <c r="J128" s="2"/>
      <c r="K128" s="2"/>
      <c r="M128" s="3"/>
      <c r="N128" s="3"/>
      <c r="O128" s="4"/>
      <c r="P128" s="4"/>
      <c r="Q128" s="2"/>
      <c r="R128" s="59"/>
    </row>
    <row r="129" spans="2:18" x14ac:dyDescent="0.2">
      <c r="B129" s="2"/>
      <c r="C129" s="2"/>
      <c r="D129" s="2"/>
      <c r="E129" s="2"/>
      <c r="F129" s="2"/>
      <c r="G129" s="2"/>
      <c r="I129" s="2"/>
      <c r="J129" s="2"/>
      <c r="K129" s="2"/>
      <c r="M129" s="3"/>
      <c r="N129" s="3"/>
      <c r="O129" s="4"/>
      <c r="P129" s="4"/>
      <c r="Q129" s="2"/>
      <c r="R129" s="59"/>
    </row>
    <row r="130" spans="2:18" x14ac:dyDescent="0.2">
      <c r="B130" s="2"/>
      <c r="C130" s="2"/>
      <c r="D130" s="2"/>
      <c r="E130" s="2"/>
      <c r="F130" s="2"/>
      <c r="G130" s="2"/>
      <c r="I130" s="2"/>
      <c r="J130" s="2"/>
      <c r="K130" s="2"/>
      <c r="M130" s="3"/>
      <c r="N130" s="3"/>
      <c r="O130" s="4"/>
      <c r="P130" s="4"/>
      <c r="Q130" s="2"/>
      <c r="R130" s="59"/>
    </row>
    <row r="131" spans="2:18" x14ac:dyDescent="0.2">
      <c r="B131" s="2"/>
      <c r="C131" s="2"/>
      <c r="D131" s="2"/>
      <c r="E131" s="2"/>
      <c r="F131" s="2"/>
      <c r="G131" s="2"/>
      <c r="I131" s="2"/>
      <c r="J131" s="2"/>
      <c r="K131" s="2"/>
      <c r="M131" s="3"/>
      <c r="N131" s="3"/>
      <c r="O131" s="4"/>
      <c r="P131" s="4"/>
      <c r="Q131" s="2"/>
      <c r="R131" s="59"/>
    </row>
    <row r="132" spans="2:18" x14ac:dyDescent="0.2">
      <c r="B132" s="2"/>
      <c r="C132" s="2"/>
      <c r="D132" s="2"/>
      <c r="E132" s="2"/>
      <c r="F132" s="2"/>
      <c r="G132" s="2"/>
      <c r="I132" s="2"/>
      <c r="J132" s="2"/>
      <c r="K132" s="2"/>
      <c r="M132" s="3"/>
      <c r="N132" s="3"/>
      <c r="O132" s="4"/>
      <c r="P132" s="4"/>
      <c r="Q132" s="2"/>
      <c r="R132" s="59"/>
    </row>
    <row r="133" spans="2:18" x14ac:dyDescent="0.2">
      <c r="B133" s="2"/>
      <c r="C133" s="2"/>
      <c r="D133" s="2"/>
      <c r="E133" s="2"/>
      <c r="F133" s="2"/>
      <c r="G133" s="2"/>
      <c r="I133" s="2"/>
      <c r="J133" s="2"/>
      <c r="K133" s="2"/>
      <c r="M133" s="3"/>
      <c r="N133" s="3"/>
      <c r="O133" s="4"/>
      <c r="P133" s="4"/>
      <c r="Q133" s="2"/>
      <c r="R133" s="59"/>
    </row>
    <row r="134" spans="2:18" x14ac:dyDescent="0.2">
      <c r="B134" s="2"/>
      <c r="C134" s="2"/>
      <c r="D134" s="2"/>
      <c r="E134" s="2"/>
      <c r="F134" s="2"/>
      <c r="G134" s="2"/>
      <c r="I134" s="2"/>
      <c r="J134" s="2"/>
      <c r="K134" s="2"/>
      <c r="M134" s="3"/>
      <c r="N134" s="3"/>
      <c r="O134" s="4"/>
      <c r="P134" s="4"/>
      <c r="Q134" s="2"/>
      <c r="R134" s="59"/>
    </row>
    <row r="135" spans="2:18" x14ac:dyDescent="0.2">
      <c r="B135" s="2"/>
      <c r="C135" s="2"/>
      <c r="D135" s="2"/>
      <c r="E135" s="2"/>
      <c r="F135" s="2"/>
      <c r="G135" s="2"/>
      <c r="I135" s="2"/>
      <c r="J135" s="2"/>
      <c r="K135" s="2"/>
      <c r="M135" s="3"/>
      <c r="N135" s="3"/>
      <c r="O135" s="4"/>
      <c r="P135" s="4"/>
      <c r="Q135" s="2"/>
      <c r="R135" s="59"/>
    </row>
    <row r="136" spans="2:18" x14ac:dyDescent="0.2">
      <c r="B136" s="2"/>
      <c r="C136" s="2"/>
      <c r="D136" s="2"/>
      <c r="E136" s="2"/>
      <c r="F136" s="2"/>
      <c r="G136" s="2"/>
      <c r="I136" s="2"/>
      <c r="J136" s="2"/>
      <c r="K136" s="2"/>
      <c r="M136" s="3"/>
      <c r="N136" s="3"/>
      <c r="O136" s="4"/>
      <c r="P136" s="4"/>
      <c r="Q136" s="2"/>
      <c r="R136" s="59"/>
    </row>
    <row r="137" spans="2:18" x14ac:dyDescent="0.2">
      <c r="B137" s="2"/>
      <c r="C137" s="2"/>
      <c r="D137" s="2"/>
      <c r="E137" s="2"/>
      <c r="F137" s="2"/>
      <c r="G137" s="2"/>
      <c r="I137" s="2"/>
      <c r="J137" s="2"/>
      <c r="K137" s="2"/>
      <c r="M137" s="3"/>
      <c r="N137" s="3"/>
      <c r="O137" s="4"/>
      <c r="P137" s="4"/>
      <c r="Q137" s="2"/>
      <c r="R137" s="59"/>
    </row>
    <row r="138" spans="2:18" x14ac:dyDescent="0.2">
      <c r="B138" s="2"/>
      <c r="C138" s="2"/>
      <c r="D138" s="2"/>
      <c r="E138" s="2"/>
      <c r="F138" s="2"/>
      <c r="G138" s="2"/>
      <c r="I138" s="2"/>
      <c r="J138" s="2"/>
      <c r="K138" s="2"/>
      <c r="M138" s="3"/>
      <c r="N138" s="3"/>
      <c r="O138" s="4"/>
      <c r="P138" s="4"/>
      <c r="Q138" s="2"/>
      <c r="R138" s="59"/>
    </row>
    <row r="139" spans="2:18" x14ac:dyDescent="0.2">
      <c r="B139" s="2"/>
      <c r="C139" s="2"/>
      <c r="D139" s="2"/>
      <c r="E139" s="2"/>
      <c r="F139" s="2"/>
      <c r="G139" s="2"/>
      <c r="I139" s="2"/>
      <c r="J139" s="2"/>
      <c r="K139" s="2"/>
      <c r="M139" s="3"/>
      <c r="N139" s="3"/>
      <c r="O139" s="4"/>
      <c r="P139" s="4"/>
      <c r="Q139" s="2"/>
      <c r="R139" s="59"/>
    </row>
    <row r="140" spans="2:18" x14ac:dyDescent="0.2">
      <c r="B140" s="2"/>
      <c r="C140" s="2"/>
      <c r="D140" s="2"/>
      <c r="E140" s="2"/>
      <c r="F140" s="2"/>
      <c r="G140" s="2"/>
      <c r="I140" s="2"/>
      <c r="J140" s="2"/>
      <c r="K140" s="2"/>
      <c r="M140" s="3"/>
      <c r="N140" s="3"/>
      <c r="O140" s="4"/>
      <c r="P140" s="4"/>
      <c r="Q140" s="2"/>
      <c r="R140" s="59"/>
    </row>
    <row r="141" spans="2:18" x14ac:dyDescent="0.2">
      <c r="B141" s="2"/>
      <c r="C141" s="2"/>
      <c r="D141" s="2"/>
      <c r="E141" s="2"/>
      <c r="F141" s="2"/>
      <c r="G141" s="2"/>
      <c r="I141" s="2"/>
      <c r="J141" s="2"/>
      <c r="K141" s="2"/>
      <c r="M141" s="3"/>
      <c r="N141" s="3"/>
      <c r="O141" s="4"/>
      <c r="P141" s="4"/>
      <c r="Q141" s="2"/>
      <c r="R141" s="59"/>
    </row>
    <row r="142" spans="2:18" x14ac:dyDescent="0.2">
      <c r="B142" s="2"/>
      <c r="C142" s="2"/>
      <c r="D142" s="2"/>
      <c r="E142" s="2"/>
      <c r="F142" s="2"/>
      <c r="G142" s="2"/>
      <c r="I142" s="2"/>
      <c r="J142" s="2"/>
      <c r="K142" s="2"/>
      <c r="M142" s="3"/>
      <c r="N142" s="3"/>
      <c r="O142" s="4"/>
      <c r="P142" s="4"/>
      <c r="Q142" s="2"/>
      <c r="R142" s="59"/>
    </row>
    <row r="143" spans="2:18" x14ac:dyDescent="0.2">
      <c r="B143" s="2"/>
      <c r="C143" s="2"/>
      <c r="D143" s="2"/>
      <c r="E143" s="2"/>
      <c r="F143" s="2"/>
      <c r="G143" s="2"/>
      <c r="I143" s="2"/>
      <c r="J143" s="2"/>
      <c r="K143" s="2"/>
      <c r="M143" s="3"/>
      <c r="N143" s="3"/>
      <c r="O143" s="4"/>
      <c r="P143" s="4"/>
      <c r="Q143" s="2"/>
      <c r="R143" s="59"/>
    </row>
    <row r="144" spans="2:18" x14ac:dyDescent="0.2">
      <c r="B144" s="2"/>
      <c r="C144" s="2"/>
      <c r="D144" s="2"/>
      <c r="E144" s="2"/>
      <c r="F144" s="2"/>
      <c r="G144" s="2"/>
      <c r="I144" s="2"/>
      <c r="J144" s="2"/>
      <c r="K144" s="2"/>
      <c r="M144" s="3"/>
      <c r="N144" s="3"/>
      <c r="O144" s="4"/>
      <c r="P144" s="4"/>
      <c r="Q144" s="2"/>
      <c r="R144" s="59"/>
    </row>
    <row r="145" spans="2:18" x14ac:dyDescent="0.2">
      <c r="B145" s="2"/>
      <c r="C145" s="2"/>
      <c r="D145" s="2"/>
      <c r="E145" s="2"/>
      <c r="F145" s="2"/>
      <c r="G145" s="2"/>
      <c r="I145" s="2"/>
      <c r="J145" s="2"/>
      <c r="K145" s="2"/>
      <c r="M145" s="3"/>
      <c r="N145" s="3"/>
      <c r="O145" s="4"/>
      <c r="P145" s="4"/>
      <c r="Q145" s="2"/>
      <c r="R145" s="59"/>
    </row>
    <row r="146" spans="2:18" x14ac:dyDescent="0.2">
      <c r="B146" s="2"/>
      <c r="C146" s="2"/>
      <c r="D146" s="2"/>
      <c r="E146" s="2"/>
      <c r="F146" s="2"/>
      <c r="G146" s="2"/>
      <c r="I146" s="2"/>
      <c r="J146" s="2"/>
      <c r="K146" s="2"/>
      <c r="M146" s="3"/>
      <c r="N146" s="3"/>
      <c r="O146" s="4"/>
      <c r="P146" s="4"/>
      <c r="Q146" s="2"/>
      <c r="R146" s="59"/>
    </row>
    <row r="147" spans="2:18" x14ac:dyDescent="0.2">
      <c r="B147" s="2"/>
      <c r="C147" s="2"/>
      <c r="D147" s="2"/>
      <c r="E147" s="2"/>
      <c r="F147" s="2"/>
      <c r="G147" s="2"/>
      <c r="I147" s="2"/>
      <c r="J147" s="2"/>
      <c r="K147" s="2"/>
      <c r="M147" s="3"/>
      <c r="N147" s="3"/>
      <c r="O147" s="4"/>
      <c r="P147" s="4"/>
      <c r="Q147" s="2"/>
      <c r="R147" s="59"/>
    </row>
    <row r="148" spans="2:18" x14ac:dyDescent="0.2">
      <c r="B148" s="2"/>
      <c r="C148" s="2"/>
      <c r="D148" s="2"/>
      <c r="E148" s="2"/>
      <c r="F148" s="2"/>
      <c r="G148" s="2"/>
      <c r="I148" s="2"/>
      <c r="J148" s="2"/>
      <c r="K148" s="2"/>
      <c r="M148" s="3"/>
      <c r="N148" s="3"/>
      <c r="O148" s="4"/>
      <c r="P148" s="4"/>
      <c r="Q148" s="2"/>
      <c r="R148" s="59"/>
    </row>
    <row r="149" spans="2:18" x14ac:dyDescent="0.2">
      <c r="B149" s="2"/>
      <c r="C149" s="2"/>
      <c r="D149" s="2"/>
      <c r="E149" s="2"/>
      <c r="F149" s="2"/>
      <c r="G149" s="2"/>
      <c r="I149" s="2"/>
      <c r="J149" s="2"/>
      <c r="K149" s="2"/>
      <c r="M149" s="3"/>
      <c r="N149" s="3"/>
      <c r="O149" s="4"/>
      <c r="P149" s="4"/>
      <c r="Q149" s="2"/>
      <c r="R149" s="59"/>
    </row>
    <row r="150" spans="2:18" x14ac:dyDescent="0.2">
      <c r="B150" s="2"/>
      <c r="C150" s="2"/>
      <c r="D150" s="2"/>
      <c r="E150" s="2"/>
      <c r="F150" s="2"/>
      <c r="G150" s="2"/>
      <c r="I150" s="2"/>
      <c r="J150" s="2"/>
      <c r="K150" s="2"/>
      <c r="M150" s="3"/>
      <c r="N150" s="3"/>
      <c r="O150" s="4"/>
      <c r="P150" s="4"/>
      <c r="Q150" s="2"/>
      <c r="R150" s="59"/>
    </row>
    <row r="151" spans="2:18" x14ac:dyDescent="0.2">
      <c r="B151" s="2"/>
      <c r="C151" s="2"/>
      <c r="D151" s="2"/>
      <c r="E151" s="2"/>
      <c r="F151" s="2"/>
      <c r="G151" s="2"/>
      <c r="I151" s="2"/>
      <c r="J151" s="2"/>
      <c r="K151" s="2"/>
      <c r="M151" s="3"/>
      <c r="N151" s="3"/>
      <c r="O151" s="4"/>
      <c r="P151" s="4"/>
      <c r="Q151" s="2"/>
      <c r="R151" s="59"/>
    </row>
    <row r="152" spans="2:18" x14ac:dyDescent="0.2">
      <c r="B152" s="2"/>
      <c r="C152" s="2"/>
      <c r="D152" s="2"/>
      <c r="E152" s="2"/>
      <c r="F152" s="2"/>
      <c r="G152" s="2"/>
      <c r="I152" s="2"/>
      <c r="J152" s="2"/>
      <c r="K152" s="2"/>
      <c r="M152" s="3"/>
      <c r="N152" s="3"/>
      <c r="O152" s="4"/>
      <c r="P152" s="4"/>
      <c r="Q152" s="2"/>
      <c r="R152" s="59"/>
    </row>
    <row r="153" spans="2:18" x14ac:dyDescent="0.2">
      <c r="B153" s="2"/>
      <c r="C153" s="2"/>
      <c r="D153" s="2"/>
      <c r="E153" s="2"/>
      <c r="F153" s="2"/>
      <c r="G153" s="2"/>
      <c r="I153" s="2"/>
      <c r="J153" s="2"/>
      <c r="K153" s="2"/>
      <c r="M153" s="3"/>
      <c r="N153" s="3"/>
      <c r="O153" s="4"/>
      <c r="P153" s="4"/>
      <c r="Q153" s="2"/>
      <c r="R153" s="59"/>
    </row>
    <row r="154" spans="2:18" x14ac:dyDescent="0.2">
      <c r="B154" s="2"/>
      <c r="C154" s="2"/>
      <c r="D154" s="2"/>
      <c r="E154" s="2"/>
      <c r="F154" s="2"/>
      <c r="G154" s="2"/>
      <c r="I154" s="2"/>
      <c r="J154" s="2"/>
      <c r="K154" s="2"/>
      <c r="M154" s="3"/>
      <c r="N154" s="3"/>
      <c r="O154" s="4"/>
      <c r="P154" s="4"/>
      <c r="Q154" s="2"/>
      <c r="R154" s="59"/>
    </row>
    <row r="155" spans="2:18" x14ac:dyDescent="0.2">
      <c r="B155" s="2"/>
      <c r="C155" s="2"/>
      <c r="D155" s="2"/>
      <c r="E155" s="2"/>
      <c r="F155" s="2"/>
      <c r="G155" s="2"/>
      <c r="I155" s="2"/>
      <c r="J155" s="2"/>
      <c r="K155" s="2"/>
      <c r="M155" s="3"/>
      <c r="N155" s="3"/>
      <c r="O155" s="4"/>
      <c r="P155" s="4"/>
      <c r="Q155" s="2"/>
      <c r="R155" s="59"/>
    </row>
    <row r="156" spans="2:18" x14ac:dyDescent="0.2">
      <c r="B156" s="2"/>
      <c r="C156" s="2"/>
      <c r="D156" s="2"/>
      <c r="E156" s="2"/>
      <c r="F156" s="2"/>
      <c r="G156" s="2"/>
      <c r="I156" s="2"/>
      <c r="J156" s="2"/>
      <c r="K156" s="2"/>
      <c r="M156" s="3"/>
      <c r="N156" s="3"/>
      <c r="O156" s="4"/>
      <c r="P156" s="4"/>
      <c r="Q156" s="2"/>
      <c r="R156" s="59"/>
    </row>
    <row r="157" spans="2:18" x14ac:dyDescent="0.2">
      <c r="B157" s="2"/>
      <c r="C157" s="2"/>
      <c r="D157" s="2"/>
      <c r="E157" s="2"/>
      <c r="F157" s="2"/>
      <c r="G157" s="2"/>
      <c r="I157" s="2"/>
      <c r="J157" s="2"/>
      <c r="K157" s="2"/>
      <c r="M157" s="3"/>
      <c r="N157" s="3"/>
      <c r="O157" s="4"/>
      <c r="P157" s="4"/>
      <c r="Q157" s="2"/>
      <c r="R157" s="59"/>
    </row>
    <row r="158" spans="2:18" x14ac:dyDescent="0.2">
      <c r="B158" s="2"/>
      <c r="C158" s="2"/>
      <c r="D158" s="2"/>
      <c r="E158" s="2"/>
      <c r="F158" s="2"/>
      <c r="G158" s="2"/>
      <c r="I158" s="2"/>
      <c r="J158" s="2"/>
      <c r="K158" s="2"/>
      <c r="M158" s="3"/>
      <c r="N158" s="3"/>
      <c r="O158" s="4"/>
      <c r="P158" s="4"/>
      <c r="Q158" s="2"/>
      <c r="R158" s="59"/>
    </row>
    <row r="159" spans="2:18" x14ac:dyDescent="0.2">
      <c r="B159" s="2"/>
      <c r="C159" s="2"/>
      <c r="D159" s="2"/>
      <c r="E159" s="2"/>
      <c r="F159" s="2"/>
      <c r="G159" s="2"/>
      <c r="I159" s="2"/>
      <c r="J159" s="2"/>
      <c r="K159" s="2"/>
      <c r="M159" s="3"/>
      <c r="N159" s="3"/>
      <c r="O159" s="4"/>
      <c r="P159" s="4"/>
      <c r="Q159" s="2"/>
      <c r="R159" s="59"/>
    </row>
    <row r="160" spans="2:18" x14ac:dyDescent="0.2">
      <c r="B160" s="2"/>
      <c r="C160" s="2"/>
      <c r="D160" s="2"/>
      <c r="E160" s="2"/>
      <c r="F160" s="2"/>
      <c r="G160" s="2"/>
      <c r="I160" s="2"/>
      <c r="J160" s="2"/>
      <c r="K160" s="2"/>
      <c r="M160" s="3"/>
      <c r="N160" s="3"/>
      <c r="O160" s="4"/>
      <c r="P160" s="4"/>
      <c r="Q160" s="2"/>
      <c r="R160" s="59"/>
    </row>
    <row r="161" spans="2:18" x14ac:dyDescent="0.2">
      <c r="B161" s="2"/>
      <c r="C161" s="2"/>
      <c r="D161" s="2"/>
      <c r="E161" s="2"/>
      <c r="F161" s="2"/>
      <c r="G161" s="2"/>
      <c r="I161" s="2"/>
      <c r="J161" s="2"/>
      <c r="K161" s="2"/>
      <c r="M161" s="3"/>
      <c r="N161" s="3"/>
      <c r="O161" s="4"/>
      <c r="P161" s="4"/>
      <c r="Q161" s="2"/>
      <c r="R161" s="59"/>
    </row>
    <row r="162" spans="2:18" x14ac:dyDescent="0.2">
      <c r="B162" s="2"/>
      <c r="C162" s="2"/>
      <c r="D162" s="2"/>
      <c r="E162" s="2"/>
      <c r="F162" s="2"/>
      <c r="G162" s="2"/>
      <c r="I162" s="2"/>
      <c r="J162" s="2"/>
      <c r="K162" s="2"/>
      <c r="M162" s="3"/>
      <c r="N162" s="3"/>
      <c r="O162" s="4"/>
      <c r="P162" s="4"/>
      <c r="Q162" s="2"/>
      <c r="R162" s="59"/>
    </row>
    <row r="163" spans="2:18" x14ac:dyDescent="0.2">
      <c r="B163" s="2"/>
      <c r="C163" s="2"/>
      <c r="D163" s="2"/>
      <c r="E163" s="2"/>
      <c r="F163" s="2"/>
      <c r="G163" s="2"/>
      <c r="I163" s="2"/>
      <c r="J163" s="2"/>
      <c r="K163" s="2"/>
      <c r="M163" s="3"/>
      <c r="N163" s="3"/>
      <c r="O163" s="4"/>
      <c r="P163" s="4"/>
      <c r="Q163" s="2"/>
      <c r="R163" s="59"/>
    </row>
    <row r="164" spans="2:18" x14ac:dyDescent="0.2">
      <c r="B164" s="2"/>
      <c r="C164" s="2"/>
      <c r="D164" s="2"/>
      <c r="E164" s="2"/>
      <c r="F164" s="2"/>
      <c r="G164" s="2"/>
      <c r="I164" s="2"/>
      <c r="J164" s="2"/>
      <c r="K164" s="2"/>
      <c r="M164" s="3"/>
      <c r="N164" s="3"/>
      <c r="O164" s="4"/>
      <c r="P164" s="4"/>
      <c r="Q164" s="2"/>
      <c r="R164" s="59"/>
    </row>
    <row r="165" spans="2:18" x14ac:dyDescent="0.2">
      <c r="B165" s="2"/>
      <c r="C165" s="2"/>
      <c r="D165" s="2"/>
      <c r="E165" s="2"/>
      <c r="F165" s="2"/>
      <c r="G165" s="2"/>
      <c r="I165" s="2"/>
      <c r="J165" s="2"/>
      <c r="K165" s="2"/>
      <c r="M165" s="3"/>
      <c r="N165" s="3"/>
      <c r="O165" s="4"/>
      <c r="P165" s="4"/>
      <c r="Q165" s="2"/>
      <c r="R165" s="59"/>
    </row>
    <row r="166" spans="2:18" x14ac:dyDescent="0.2">
      <c r="B166" s="2"/>
      <c r="C166" s="2"/>
      <c r="D166" s="2"/>
      <c r="E166" s="2"/>
      <c r="F166" s="2"/>
      <c r="G166" s="2"/>
      <c r="I166" s="2"/>
      <c r="J166" s="2"/>
      <c r="K166" s="2"/>
      <c r="M166" s="3"/>
      <c r="N166" s="3"/>
      <c r="O166" s="4"/>
      <c r="P166" s="4"/>
      <c r="Q166" s="2"/>
      <c r="R166" s="59"/>
    </row>
    <row r="167" spans="2:18" x14ac:dyDescent="0.2">
      <c r="B167" s="2"/>
      <c r="C167" s="2"/>
      <c r="D167" s="2"/>
      <c r="E167" s="2"/>
      <c r="F167" s="2"/>
      <c r="G167" s="2"/>
      <c r="I167" s="2"/>
      <c r="J167" s="2"/>
      <c r="K167" s="2"/>
      <c r="M167" s="3"/>
      <c r="N167" s="3"/>
      <c r="O167" s="4"/>
      <c r="P167" s="4"/>
      <c r="Q167" s="2"/>
      <c r="R167" s="59"/>
    </row>
    <row r="168" spans="2:18" x14ac:dyDescent="0.2">
      <c r="B168" s="2"/>
      <c r="C168" s="2"/>
      <c r="D168" s="2"/>
      <c r="E168" s="2"/>
      <c r="F168" s="2"/>
      <c r="G168" s="2"/>
      <c r="I168" s="2"/>
      <c r="J168" s="2"/>
      <c r="K168" s="2"/>
      <c r="M168" s="3"/>
      <c r="N168" s="3"/>
      <c r="O168" s="4"/>
      <c r="P168" s="4"/>
      <c r="Q168" s="2"/>
      <c r="R168" s="59"/>
    </row>
    <row r="169" spans="2:18" x14ac:dyDescent="0.2">
      <c r="B169" s="2"/>
      <c r="C169" s="2"/>
      <c r="D169" s="2"/>
      <c r="E169" s="2"/>
      <c r="F169" s="2"/>
      <c r="G169" s="2"/>
      <c r="I169" s="2"/>
      <c r="J169" s="2"/>
      <c r="K169" s="2"/>
      <c r="M169" s="3"/>
      <c r="N169" s="3"/>
      <c r="O169" s="4"/>
      <c r="P169" s="4"/>
      <c r="Q169" s="2"/>
      <c r="R169" s="59"/>
    </row>
    <row r="170" spans="2:18" x14ac:dyDescent="0.2">
      <c r="B170" s="2"/>
      <c r="C170" s="2"/>
      <c r="D170" s="2"/>
      <c r="E170" s="2"/>
      <c r="F170" s="2"/>
      <c r="G170" s="2"/>
      <c r="I170" s="2"/>
      <c r="J170" s="2"/>
      <c r="K170" s="2"/>
      <c r="M170" s="3"/>
      <c r="N170" s="3"/>
      <c r="O170" s="4"/>
      <c r="P170" s="4"/>
      <c r="Q170" s="2"/>
      <c r="R170" s="59"/>
    </row>
    <row r="171" spans="2:18" x14ac:dyDescent="0.2">
      <c r="B171" s="2"/>
      <c r="C171" s="2"/>
      <c r="D171" s="2"/>
      <c r="E171" s="2"/>
      <c r="F171" s="2"/>
      <c r="G171" s="2"/>
      <c r="I171" s="2"/>
      <c r="J171" s="2"/>
      <c r="K171" s="2"/>
      <c r="M171" s="3"/>
      <c r="N171" s="3"/>
      <c r="O171" s="4"/>
      <c r="P171" s="4"/>
      <c r="Q171" s="2"/>
      <c r="R171" s="59"/>
    </row>
    <row r="172" spans="2:18" x14ac:dyDescent="0.2">
      <c r="B172" s="2"/>
      <c r="C172" s="2"/>
      <c r="D172" s="2"/>
      <c r="E172" s="2"/>
      <c r="F172" s="2"/>
      <c r="G172" s="2"/>
      <c r="I172" s="2"/>
      <c r="J172" s="2"/>
      <c r="K172" s="2"/>
      <c r="M172" s="3"/>
      <c r="N172" s="3"/>
      <c r="O172" s="4"/>
      <c r="P172" s="4"/>
      <c r="Q172" s="2"/>
      <c r="R172" s="59"/>
    </row>
    <row r="173" spans="2:18" x14ac:dyDescent="0.2">
      <c r="B173" s="2"/>
      <c r="C173" s="2"/>
      <c r="D173" s="2"/>
      <c r="E173" s="2"/>
      <c r="F173" s="2"/>
      <c r="G173" s="2"/>
      <c r="I173" s="2"/>
      <c r="J173" s="2"/>
      <c r="K173" s="2"/>
      <c r="M173" s="3"/>
      <c r="N173" s="3"/>
      <c r="O173" s="4"/>
      <c r="P173" s="4"/>
      <c r="Q173" s="2"/>
      <c r="R173" s="59"/>
    </row>
    <row r="174" spans="2:18" x14ac:dyDescent="0.2">
      <c r="B174" s="2"/>
      <c r="C174" s="2"/>
      <c r="D174" s="2"/>
      <c r="E174" s="2"/>
      <c r="F174" s="2"/>
      <c r="G174" s="2"/>
      <c r="I174" s="2"/>
      <c r="J174" s="2"/>
      <c r="K174" s="2"/>
      <c r="M174" s="3"/>
      <c r="N174" s="3"/>
      <c r="O174" s="4"/>
      <c r="P174" s="4"/>
      <c r="Q174" s="2"/>
      <c r="R174" s="59"/>
    </row>
    <row r="175" spans="2:18" x14ac:dyDescent="0.2">
      <c r="B175" s="2"/>
      <c r="C175" s="2"/>
      <c r="D175" s="2"/>
      <c r="E175" s="2"/>
      <c r="F175" s="2"/>
      <c r="G175" s="2"/>
      <c r="I175" s="2"/>
      <c r="J175" s="2"/>
      <c r="K175" s="2"/>
      <c r="M175" s="3"/>
      <c r="N175" s="3"/>
      <c r="O175" s="4"/>
      <c r="P175" s="4"/>
      <c r="Q175" s="2"/>
      <c r="R175" s="59"/>
    </row>
    <row r="176" spans="2:18" x14ac:dyDescent="0.2">
      <c r="B176" s="2"/>
      <c r="C176" s="2"/>
      <c r="D176" s="2"/>
      <c r="E176" s="2"/>
      <c r="F176" s="2"/>
      <c r="G176" s="2"/>
      <c r="I176" s="2"/>
      <c r="J176" s="2"/>
      <c r="K176" s="2"/>
      <c r="M176" s="3"/>
      <c r="N176" s="3"/>
      <c r="O176" s="4"/>
      <c r="P176" s="4"/>
      <c r="Q176" s="2"/>
      <c r="R176" s="59"/>
    </row>
    <row r="177" spans="2:18" x14ac:dyDescent="0.2">
      <c r="B177" s="2"/>
      <c r="C177" s="2"/>
      <c r="D177" s="2"/>
      <c r="E177" s="2"/>
      <c r="F177" s="2"/>
      <c r="G177" s="2"/>
      <c r="I177" s="2"/>
      <c r="J177" s="2"/>
      <c r="K177" s="2"/>
      <c r="M177" s="3"/>
      <c r="N177" s="3"/>
      <c r="O177" s="4"/>
      <c r="P177" s="4"/>
      <c r="Q177" s="2"/>
      <c r="R177" s="59"/>
    </row>
    <row r="178" spans="2:18" x14ac:dyDescent="0.2">
      <c r="B178" s="2"/>
      <c r="C178" s="2"/>
      <c r="D178" s="2"/>
      <c r="E178" s="2"/>
      <c r="F178" s="2"/>
      <c r="G178" s="2"/>
      <c r="I178" s="2"/>
      <c r="J178" s="2"/>
      <c r="K178" s="2"/>
      <c r="M178" s="3"/>
      <c r="N178" s="3"/>
      <c r="O178" s="4"/>
      <c r="P178" s="4"/>
      <c r="Q178" s="2"/>
      <c r="R178" s="59"/>
    </row>
    <row r="179" spans="2:18" x14ac:dyDescent="0.2">
      <c r="B179" s="2"/>
      <c r="C179" s="2"/>
      <c r="D179" s="2"/>
      <c r="E179" s="2"/>
      <c r="F179" s="2"/>
      <c r="G179" s="2"/>
      <c r="I179" s="2"/>
      <c r="J179" s="2"/>
      <c r="K179" s="2"/>
      <c r="M179" s="3"/>
      <c r="N179" s="3"/>
      <c r="O179" s="4"/>
      <c r="P179" s="4"/>
      <c r="Q179" s="2"/>
      <c r="R179" s="59"/>
    </row>
    <row r="180" spans="2:18" x14ac:dyDescent="0.2">
      <c r="B180" s="2"/>
      <c r="C180" s="2"/>
      <c r="D180" s="2"/>
      <c r="E180" s="2"/>
      <c r="F180" s="2"/>
      <c r="G180" s="2"/>
      <c r="I180" s="2"/>
      <c r="J180" s="2"/>
      <c r="K180" s="2"/>
      <c r="M180" s="3"/>
      <c r="N180" s="3"/>
      <c r="O180" s="4"/>
      <c r="P180" s="4"/>
      <c r="Q180" s="2"/>
      <c r="R180" s="59"/>
    </row>
    <row r="181" spans="2:18" x14ac:dyDescent="0.2">
      <c r="B181" s="2"/>
      <c r="C181" s="2"/>
      <c r="D181" s="2"/>
      <c r="E181" s="2"/>
      <c r="F181" s="2"/>
      <c r="G181" s="2"/>
      <c r="I181" s="2"/>
      <c r="J181" s="2"/>
      <c r="K181" s="2"/>
      <c r="M181" s="3"/>
      <c r="N181" s="3"/>
      <c r="O181" s="4"/>
      <c r="P181" s="4"/>
      <c r="Q181" s="2"/>
      <c r="R181" s="59"/>
    </row>
    <row r="182" spans="2:18" x14ac:dyDescent="0.2">
      <c r="B182" s="2"/>
      <c r="C182" s="2"/>
      <c r="D182" s="2"/>
      <c r="E182" s="2"/>
      <c r="F182" s="2"/>
      <c r="G182" s="2"/>
      <c r="I182" s="2"/>
      <c r="J182" s="2"/>
      <c r="K182" s="2"/>
      <c r="M182" s="3"/>
      <c r="N182" s="3"/>
      <c r="O182" s="4"/>
      <c r="P182" s="4"/>
      <c r="Q182" s="2"/>
      <c r="R182" s="59"/>
    </row>
    <row r="183" spans="2:18" x14ac:dyDescent="0.2">
      <c r="B183" s="2"/>
      <c r="C183" s="2"/>
      <c r="D183" s="2"/>
      <c r="E183" s="2"/>
      <c r="F183" s="2"/>
      <c r="G183" s="2"/>
      <c r="I183" s="2"/>
      <c r="J183" s="2"/>
      <c r="K183" s="2"/>
      <c r="M183" s="3"/>
      <c r="N183" s="3"/>
      <c r="O183" s="4"/>
      <c r="P183" s="4"/>
      <c r="Q183" s="2"/>
      <c r="R183" s="59"/>
    </row>
    <row r="184" spans="2:18" x14ac:dyDescent="0.2">
      <c r="B184" s="2"/>
      <c r="C184" s="2"/>
      <c r="D184" s="2"/>
      <c r="E184" s="2"/>
      <c r="F184" s="2"/>
      <c r="G184" s="2"/>
      <c r="I184" s="2"/>
      <c r="J184" s="2"/>
      <c r="K184" s="2"/>
      <c r="M184" s="3"/>
      <c r="N184" s="3"/>
      <c r="O184" s="4"/>
      <c r="P184" s="4"/>
      <c r="Q184" s="2"/>
      <c r="R184" s="59"/>
    </row>
    <row r="185" spans="2:18" x14ac:dyDescent="0.2">
      <c r="B185" s="2"/>
      <c r="C185" s="2"/>
      <c r="D185" s="2"/>
      <c r="E185" s="2"/>
      <c r="F185" s="2"/>
      <c r="G185" s="2"/>
      <c r="I185" s="2"/>
      <c r="J185" s="2"/>
      <c r="K185" s="2"/>
      <c r="M185" s="3"/>
      <c r="N185" s="3"/>
      <c r="O185" s="4"/>
      <c r="P185" s="4"/>
      <c r="Q185" s="2"/>
      <c r="R185" s="59"/>
    </row>
    <row r="186" spans="2:18" x14ac:dyDescent="0.2">
      <c r="B186" s="2"/>
      <c r="C186" s="2"/>
      <c r="D186" s="2"/>
      <c r="E186" s="2"/>
      <c r="F186" s="2"/>
      <c r="G186" s="2"/>
      <c r="I186" s="2"/>
      <c r="J186" s="2"/>
      <c r="K186" s="2"/>
      <c r="M186" s="3"/>
      <c r="N186" s="3"/>
      <c r="O186" s="4"/>
      <c r="P186" s="4"/>
      <c r="Q186" s="2"/>
      <c r="R186" s="59"/>
    </row>
    <row r="187" spans="2:18" x14ac:dyDescent="0.2">
      <c r="B187" s="2"/>
      <c r="C187" s="2"/>
      <c r="D187" s="2"/>
      <c r="E187" s="2"/>
      <c r="F187" s="2"/>
      <c r="G187" s="2"/>
      <c r="I187" s="2"/>
      <c r="J187" s="2"/>
      <c r="K187" s="2"/>
      <c r="M187" s="3"/>
      <c r="N187" s="3"/>
      <c r="O187" s="4"/>
      <c r="P187" s="4"/>
      <c r="Q187" s="2"/>
      <c r="R187" s="59"/>
    </row>
    <row r="188" spans="2:18" x14ac:dyDescent="0.2">
      <c r="B188" s="2"/>
      <c r="C188" s="2"/>
      <c r="D188" s="2"/>
      <c r="E188" s="2"/>
      <c r="F188" s="2"/>
      <c r="G188" s="2"/>
      <c r="I188" s="2"/>
      <c r="J188" s="2"/>
      <c r="K188" s="2"/>
      <c r="M188" s="3"/>
      <c r="N188" s="3"/>
      <c r="O188" s="4"/>
      <c r="P188" s="4"/>
      <c r="Q188" s="2"/>
      <c r="R188" s="59"/>
    </row>
    <row r="189" spans="2:18" x14ac:dyDescent="0.2">
      <c r="B189" s="2"/>
      <c r="C189" s="2"/>
      <c r="D189" s="2"/>
      <c r="E189" s="2"/>
      <c r="F189" s="2"/>
      <c r="G189" s="2"/>
      <c r="I189" s="2"/>
      <c r="J189" s="2"/>
      <c r="K189" s="2"/>
      <c r="M189" s="3"/>
      <c r="N189" s="3"/>
      <c r="O189" s="4"/>
      <c r="P189" s="4"/>
      <c r="Q189" s="2"/>
      <c r="R189" s="59"/>
    </row>
    <row r="190" spans="2:18" x14ac:dyDescent="0.2">
      <c r="B190" s="2"/>
      <c r="C190" s="2"/>
      <c r="D190" s="2"/>
      <c r="E190" s="2"/>
      <c r="F190" s="2"/>
      <c r="G190" s="2"/>
      <c r="I190" s="2"/>
      <c r="J190" s="2"/>
      <c r="K190" s="2"/>
      <c r="M190" s="3"/>
      <c r="N190" s="3"/>
      <c r="O190" s="4"/>
      <c r="P190" s="4"/>
      <c r="Q190" s="2"/>
      <c r="R190" s="59"/>
    </row>
    <row r="191" spans="2:18" x14ac:dyDescent="0.2">
      <c r="B191" s="2"/>
      <c r="C191" s="2"/>
      <c r="D191" s="2"/>
      <c r="E191" s="2"/>
      <c r="F191" s="2"/>
      <c r="G191" s="2"/>
      <c r="I191" s="2"/>
      <c r="J191" s="2"/>
      <c r="K191" s="2"/>
      <c r="M191" s="3"/>
      <c r="N191" s="3"/>
      <c r="O191" s="4"/>
      <c r="P191" s="4"/>
      <c r="Q191" s="2"/>
      <c r="R191" s="59"/>
    </row>
    <row r="192" spans="2:18" x14ac:dyDescent="0.2">
      <c r="B192" s="2"/>
      <c r="C192" s="2"/>
      <c r="D192" s="2"/>
      <c r="E192" s="2"/>
      <c r="F192" s="2"/>
      <c r="G192" s="2"/>
      <c r="I192" s="2"/>
      <c r="J192" s="2"/>
      <c r="K192" s="2"/>
      <c r="M192" s="3"/>
      <c r="N192" s="3"/>
      <c r="O192" s="4"/>
      <c r="P192" s="4"/>
      <c r="Q192" s="2"/>
      <c r="R192" s="59"/>
    </row>
    <row r="193" spans="2:18" x14ac:dyDescent="0.2">
      <c r="B193" s="2"/>
      <c r="C193" s="2"/>
      <c r="D193" s="2"/>
      <c r="E193" s="2"/>
      <c r="F193" s="2"/>
      <c r="G193" s="2"/>
      <c r="I193" s="2"/>
      <c r="J193" s="2"/>
      <c r="K193" s="2"/>
      <c r="M193" s="3"/>
      <c r="N193" s="3"/>
      <c r="O193" s="4"/>
      <c r="P193" s="4"/>
      <c r="Q193" s="2"/>
      <c r="R193" s="59"/>
    </row>
    <row r="194" spans="2:18" x14ac:dyDescent="0.2">
      <c r="B194" s="2"/>
      <c r="C194" s="2"/>
      <c r="D194" s="2"/>
      <c r="E194" s="2"/>
      <c r="F194" s="2"/>
      <c r="G194" s="2"/>
      <c r="I194" s="2"/>
      <c r="J194" s="2"/>
      <c r="K194" s="2"/>
      <c r="M194" s="3"/>
      <c r="N194" s="3"/>
      <c r="O194" s="4"/>
      <c r="P194" s="4"/>
      <c r="Q194" s="2"/>
      <c r="R194" s="59"/>
    </row>
    <row r="195" spans="2:18" x14ac:dyDescent="0.2">
      <c r="B195" s="2"/>
      <c r="C195" s="2"/>
      <c r="D195" s="2"/>
      <c r="E195" s="2"/>
      <c r="F195" s="2"/>
      <c r="G195" s="2"/>
      <c r="I195" s="2"/>
      <c r="J195" s="2"/>
      <c r="K195" s="2"/>
      <c r="M195" s="3"/>
      <c r="N195" s="3"/>
      <c r="O195" s="4"/>
      <c r="P195" s="4"/>
      <c r="Q195" s="2"/>
      <c r="R195" s="59"/>
    </row>
    <row r="196" spans="2:18" x14ac:dyDescent="0.2">
      <c r="B196" s="2"/>
      <c r="C196" s="2"/>
      <c r="D196" s="2"/>
      <c r="E196" s="2"/>
      <c r="F196" s="2"/>
      <c r="G196" s="2"/>
      <c r="I196" s="2"/>
      <c r="J196" s="2"/>
      <c r="K196" s="2"/>
      <c r="M196" s="3"/>
      <c r="N196" s="3"/>
      <c r="O196" s="4"/>
      <c r="P196" s="4"/>
      <c r="Q196" s="2"/>
      <c r="R196" s="59"/>
    </row>
    <row r="197" spans="2:18" x14ac:dyDescent="0.2">
      <c r="B197" s="2"/>
      <c r="C197" s="2"/>
      <c r="D197" s="2"/>
      <c r="E197" s="2"/>
      <c r="F197" s="2"/>
      <c r="G197" s="2"/>
      <c r="I197" s="2"/>
      <c r="J197" s="2"/>
      <c r="K197" s="2"/>
      <c r="M197" s="3"/>
      <c r="N197" s="3"/>
      <c r="O197" s="4"/>
      <c r="P197" s="4"/>
      <c r="Q197" s="2"/>
      <c r="R197" s="59"/>
    </row>
    <row r="198" spans="2:18" x14ac:dyDescent="0.2">
      <c r="B198" s="2"/>
      <c r="C198" s="2"/>
      <c r="D198" s="2"/>
      <c r="E198" s="2"/>
      <c r="F198" s="2"/>
      <c r="G198" s="2"/>
      <c r="I198" s="2"/>
      <c r="J198" s="2"/>
      <c r="K198" s="2"/>
      <c r="M198" s="3"/>
      <c r="N198" s="3"/>
      <c r="O198" s="4"/>
      <c r="P198" s="4"/>
      <c r="Q198" s="2"/>
      <c r="R198" s="59"/>
    </row>
    <row r="199" spans="2:18" x14ac:dyDescent="0.2">
      <c r="B199" s="2"/>
      <c r="C199" s="2"/>
      <c r="D199" s="2"/>
      <c r="E199" s="2"/>
      <c r="F199" s="2"/>
      <c r="G199" s="2"/>
      <c r="I199" s="2"/>
      <c r="J199" s="2"/>
      <c r="K199" s="2"/>
      <c r="M199" s="3"/>
      <c r="N199" s="3"/>
      <c r="O199" s="4"/>
      <c r="P199" s="4"/>
      <c r="Q199" s="2"/>
      <c r="R199" s="59"/>
    </row>
    <row r="200" spans="2:18" x14ac:dyDescent="0.2">
      <c r="B200" s="2"/>
      <c r="C200" s="2"/>
      <c r="D200" s="2"/>
      <c r="E200" s="2"/>
      <c r="F200" s="2"/>
      <c r="G200" s="2"/>
      <c r="I200" s="2"/>
      <c r="J200" s="2"/>
      <c r="K200" s="2"/>
      <c r="M200" s="3"/>
      <c r="N200" s="3"/>
      <c r="O200" s="4"/>
      <c r="P200" s="4"/>
      <c r="Q200" s="2"/>
      <c r="R200" s="59"/>
    </row>
    <row r="201" spans="2:18" x14ac:dyDescent="0.2">
      <c r="B201" s="2"/>
      <c r="C201" s="2"/>
      <c r="D201" s="2"/>
      <c r="E201" s="2"/>
      <c r="F201" s="2"/>
      <c r="G201" s="2"/>
      <c r="I201" s="2"/>
      <c r="J201" s="2"/>
      <c r="K201" s="2"/>
      <c r="M201" s="3"/>
      <c r="N201" s="3"/>
      <c r="O201" s="4"/>
      <c r="P201" s="4"/>
      <c r="Q201" s="2"/>
      <c r="R201" s="59"/>
    </row>
    <row r="202" spans="2:18" x14ac:dyDescent="0.2">
      <c r="B202" s="2"/>
      <c r="C202" s="2"/>
      <c r="D202" s="2"/>
      <c r="E202" s="2"/>
      <c r="F202" s="2"/>
      <c r="G202" s="2"/>
      <c r="I202" s="2"/>
      <c r="J202" s="2"/>
      <c r="K202" s="2"/>
      <c r="M202" s="3"/>
      <c r="N202" s="3"/>
      <c r="O202" s="4"/>
      <c r="P202" s="4"/>
      <c r="Q202" s="2"/>
      <c r="R202" s="59"/>
    </row>
    <row r="203" spans="2:18" x14ac:dyDescent="0.2">
      <c r="B203" s="2"/>
      <c r="C203" s="2"/>
      <c r="D203" s="2"/>
      <c r="E203" s="2"/>
      <c r="F203" s="2"/>
      <c r="G203" s="2"/>
      <c r="I203" s="2"/>
      <c r="J203" s="2"/>
      <c r="K203" s="2"/>
      <c r="M203" s="3"/>
      <c r="N203" s="3"/>
      <c r="O203" s="4"/>
      <c r="P203" s="4"/>
      <c r="Q203" s="2"/>
      <c r="R203" s="59"/>
    </row>
    <row r="204" spans="2:18" x14ac:dyDescent="0.2">
      <c r="B204" s="2"/>
      <c r="C204" s="2"/>
      <c r="D204" s="2"/>
      <c r="E204" s="2"/>
      <c r="F204" s="2"/>
      <c r="G204" s="2"/>
      <c r="I204" s="2"/>
      <c r="J204" s="2"/>
      <c r="K204" s="2"/>
      <c r="M204" s="3"/>
      <c r="N204" s="3"/>
      <c r="O204" s="4"/>
      <c r="P204" s="4"/>
      <c r="Q204" s="2"/>
      <c r="R204" s="59"/>
    </row>
    <row r="205" spans="2:18" x14ac:dyDescent="0.2">
      <c r="B205" s="2"/>
      <c r="C205" s="2"/>
      <c r="D205" s="2"/>
      <c r="E205" s="2"/>
      <c r="F205" s="2"/>
      <c r="G205" s="2"/>
      <c r="I205" s="2"/>
      <c r="J205" s="2"/>
      <c r="K205" s="2"/>
      <c r="M205" s="3"/>
      <c r="N205" s="3"/>
      <c r="O205" s="4"/>
      <c r="P205" s="4"/>
      <c r="Q205" s="2"/>
      <c r="R205" s="59"/>
    </row>
    <row r="206" spans="2:18" x14ac:dyDescent="0.2">
      <c r="B206" s="2"/>
      <c r="C206" s="2"/>
      <c r="D206" s="2"/>
      <c r="E206" s="2"/>
      <c r="F206" s="2"/>
      <c r="G206" s="2"/>
      <c r="I206" s="2"/>
      <c r="J206" s="2"/>
      <c r="K206" s="2"/>
      <c r="M206" s="3"/>
      <c r="N206" s="3"/>
      <c r="O206" s="4"/>
      <c r="P206" s="4"/>
      <c r="Q206" s="2"/>
      <c r="R206" s="59"/>
    </row>
    <row r="207" spans="2:18" x14ac:dyDescent="0.2">
      <c r="B207" s="2"/>
      <c r="C207" s="2"/>
      <c r="D207" s="2"/>
      <c r="E207" s="2"/>
      <c r="F207" s="2"/>
      <c r="G207" s="2"/>
      <c r="I207" s="2"/>
      <c r="J207" s="2"/>
      <c r="K207" s="2"/>
      <c r="M207" s="3"/>
      <c r="N207" s="3"/>
      <c r="O207" s="4"/>
      <c r="P207" s="4"/>
      <c r="Q207" s="2"/>
      <c r="R207" s="59"/>
    </row>
    <row r="208" spans="2:18" x14ac:dyDescent="0.2">
      <c r="B208" s="2"/>
      <c r="C208" s="2"/>
      <c r="D208" s="2"/>
      <c r="E208" s="2"/>
      <c r="F208" s="2"/>
      <c r="G208" s="2"/>
      <c r="I208" s="2"/>
      <c r="J208" s="2"/>
      <c r="K208" s="2"/>
      <c r="M208" s="3"/>
      <c r="N208" s="3"/>
      <c r="O208" s="4"/>
      <c r="P208" s="4"/>
      <c r="Q208" s="2"/>
      <c r="R208" s="59"/>
    </row>
    <row r="209" spans="2:18" x14ac:dyDescent="0.2">
      <c r="B209" s="2"/>
      <c r="C209" s="2"/>
      <c r="D209" s="2"/>
      <c r="E209" s="2"/>
      <c r="F209" s="2"/>
      <c r="G209" s="2"/>
      <c r="I209" s="2"/>
      <c r="J209" s="2"/>
      <c r="K209" s="2"/>
      <c r="M209" s="3"/>
      <c r="N209" s="3"/>
      <c r="O209" s="4"/>
      <c r="P209" s="4"/>
      <c r="Q209" s="2"/>
      <c r="R209" s="59"/>
    </row>
    <row r="210" spans="2:18" x14ac:dyDescent="0.2">
      <c r="B210" s="2"/>
      <c r="C210" s="2"/>
      <c r="D210" s="2"/>
      <c r="E210" s="2"/>
      <c r="F210" s="2"/>
      <c r="G210" s="2"/>
      <c r="I210" s="2"/>
      <c r="J210" s="2"/>
      <c r="K210" s="2"/>
      <c r="M210" s="3"/>
      <c r="N210" s="3"/>
      <c r="O210" s="4"/>
      <c r="P210" s="4"/>
      <c r="Q210" s="2"/>
      <c r="R210" s="59"/>
    </row>
    <row r="211" spans="2:18" x14ac:dyDescent="0.2">
      <c r="B211" s="2"/>
      <c r="C211" s="2"/>
      <c r="D211" s="2"/>
      <c r="E211" s="2"/>
      <c r="F211" s="2"/>
      <c r="G211" s="2"/>
      <c r="I211" s="2"/>
      <c r="J211" s="2"/>
      <c r="K211" s="2"/>
      <c r="M211" s="3"/>
      <c r="N211" s="3"/>
      <c r="O211" s="4"/>
      <c r="P211" s="4"/>
      <c r="Q211" s="2"/>
      <c r="R211" s="59"/>
    </row>
    <row r="212" spans="2:18" x14ac:dyDescent="0.2">
      <c r="B212" s="2"/>
      <c r="C212" s="2"/>
      <c r="D212" s="2"/>
      <c r="E212" s="2"/>
      <c r="F212" s="2"/>
      <c r="G212" s="2"/>
      <c r="I212" s="2"/>
      <c r="J212" s="2"/>
      <c r="K212" s="2"/>
      <c r="M212" s="3"/>
      <c r="N212" s="3"/>
      <c r="O212" s="4"/>
      <c r="P212" s="4"/>
      <c r="Q212" s="2"/>
      <c r="R212" s="59"/>
    </row>
    <row r="213" spans="2:18" x14ac:dyDescent="0.2">
      <c r="B213" s="2"/>
      <c r="C213" s="2"/>
      <c r="D213" s="2"/>
      <c r="E213" s="2"/>
      <c r="F213" s="2"/>
      <c r="G213" s="2"/>
      <c r="I213" s="2"/>
      <c r="J213" s="2"/>
      <c r="K213" s="2"/>
      <c r="M213" s="3"/>
      <c r="N213" s="3"/>
      <c r="O213" s="4"/>
      <c r="P213" s="4"/>
      <c r="Q213" s="2"/>
      <c r="R213" s="59"/>
    </row>
    <row r="214" spans="2:18" x14ac:dyDescent="0.2">
      <c r="B214" s="2"/>
      <c r="C214" s="2"/>
      <c r="D214" s="2"/>
      <c r="E214" s="2"/>
      <c r="F214" s="2"/>
      <c r="G214" s="2"/>
      <c r="I214" s="2"/>
      <c r="J214" s="2"/>
      <c r="K214" s="2"/>
      <c r="M214" s="3"/>
      <c r="N214" s="3"/>
      <c r="O214" s="4"/>
      <c r="P214" s="4"/>
      <c r="Q214" s="2"/>
      <c r="R214" s="59"/>
    </row>
    <row r="215" spans="2:18" x14ac:dyDescent="0.2">
      <c r="B215" s="2"/>
      <c r="C215" s="2"/>
      <c r="D215" s="2"/>
      <c r="E215" s="2"/>
      <c r="F215" s="2"/>
      <c r="G215" s="2"/>
      <c r="I215" s="2"/>
      <c r="J215" s="2"/>
      <c r="K215" s="2"/>
      <c r="M215" s="3"/>
      <c r="N215" s="3"/>
      <c r="O215" s="4"/>
      <c r="P215" s="4"/>
      <c r="Q215" s="2"/>
      <c r="R215" s="59"/>
    </row>
    <row r="216" spans="2:18" x14ac:dyDescent="0.2">
      <c r="B216" s="2"/>
      <c r="C216" s="2"/>
      <c r="D216" s="2"/>
      <c r="E216" s="2"/>
      <c r="F216" s="2"/>
      <c r="G216" s="2"/>
      <c r="I216" s="2"/>
      <c r="J216" s="2"/>
      <c r="K216" s="2"/>
      <c r="M216" s="3"/>
      <c r="N216" s="3"/>
      <c r="O216" s="4"/>
      <c r="P216" s="4"/>
      <c r="Q216" s="2"/>
      <c r="R216" s="59"/>
    </row>
    <row r="217" spans="2:18" x14ac:dyDescent="0.2">
      <c r="B217" s="2"/>
      <c r="C217" s="2"/>
      <c r="D217" s="2"/>
      <c r="E217" s="2"/>
      <c r="F217" s="2"/>
      <c r="G217" s="2"/>
      <c r="I217" s="2"/>
      <c r="J217" s="2"/>
      <c r="K217" s="2"/>
      <c r="M217" s="3"/>
      <c r="N217" s="3"/>
      <c r="O217" s="4"/>
      <c r="P217" s="4"/>
      <c r="Q217" s="2"/>
      <c r="R217" s="59"/>
    </row>
    <row r="218" spans="2:18" x14ac:dyDescent="0.2">
      <c r="B218" s="2"/>
      <c r="C218" s="2"/>
      <c r="D218" s="2"/>
      <c r="E218" s="2"/>
      <c r="F218" s="2"/>
      <c r="G218" s="2"/>
      <c r="I218" s="2"/>
      <c r="J218" s="2"/>
      <c r="K218" s="2"/>
      <c r="M218" s="3"/>
      <c r="N218" s="3"/>
      <c r="O218" s="4"/>
      <c r="P218" s="4"/>
      <c r="Q218" s="2"/>
      <c r="R218" s="59"/>
    </row>
    <row r="219" spans="2:18" x14ac:dyDescent="0.2">
      <c r="B219" s="2"/>
      <c r="C219" s="2"/>
      <c r="D219" s="2"/>
      <c r="E219" s="2"/>
      <c r="F219" s="2"/>
      <c r="G219" s="2"/>
      <c r="I219" s="2"/>
      <c r="J219" s="2"/>
      <c r="K219" s="2"/>
      <c r="M219" s="3"/>
      <c r="N219" s="3"/>
      <c r="O219" s="4"/>
      <c r="P219" s="4"/>
      <c r="Q219" s="2"/>
      <c r="R219" s="59"/>
    </row>
    <row r="220" spans="2:18" x14ac:dyDescent="0.2">
      <c r="B220" s="2"/>
      <c r="C220" s="2"/>
      <c r="D220" s="2"/>
      <c r="E220" s="2"/>
      <c r="F220" s="2"/>
      <c r="G220" s="2"/>
      <c r="I220" s="2"/>
      <c r="J220" s="2"/>
      <c r="K220" s="2"/>
      <c r="M220" s="3"/>
      <c r="N220" s="3"/>
      <c r="O220" s="4"/>
      <c r="P220" s="4"/>
      <c r="Q220" s="2"/>
      <c r="R220" s="59"/>
    </row>
    <row r="221" spans="2:18" x14ac:dyDescent="0.2">
      <c r="B221" s="2"/>
      <c r="C221" s="2"/>
      <c r="D221" s="2"/>
      <c r="E221" s="2"/>
      <c r="F221" s="2"/>
      <c r="G221" s="2"/>
      <c r="I221" s="2"/>
      <c r="J221" s="2"/>
      <c r="K221" s="2"/>
      <c r="M221" s="3"/>
      <c r="N221" s="3"/>
      <c r="O221" s="4"/>
      <c r="P221" s="4"/>
      <c r="Q221" s="2"/>
      <c r="R221" s="59"/>
    </row>
    <row r="222" spans="2:18" x14ac:dyDescent="0.2">
      <c r="B222" s="2"/>
      <c r="C222" s="2"/>
      <c r="D222" s="2"/>
      <c r="E222" s="2"/>
      <c r="F222" s="2"/>
      <c r="G222" s="2"/>
      <c r="I222" s="2"/>
      <c r="J222" s="2"/>
      <c r="K222" s="2"/>
      <c r="M222" s="3"/>
      <c r="N222" s="3"/>
      <c r="O222" s="4"/>
      <c r="P222" s="4"/>
      <c r="Q222" s="2"/>
      <c r="R222" s="59"/>
    </row>
    <row r="223" spans="2:18" x14ac:dyDescent="0.2">
      <c r="B223" s="2"/>
      <c r="C223" s="2"/>
      <c r="D223" s="2"/>
      <c r="E223" s="2"/>
      <c r="F223" s="2"/>
      <c r="G223" s="2"/>
      <c r="I223" s="2"/>
      <c r="J223" s="2"/>
      <c r="K223" s="2"/>
      <c r="M223" s="3"/>
      <c r="N223" s="3"/>
      <c r="O223" s="4"/>
      <c r="P223" s="4"/>
      <c r="Q223" s="2"/>
      <c r="R223" s="59"/>
    </row>
    <row r="224" spans="2:18" x14ac:dyDescent="0.2">
      <c r="B224" s="2"/>
      <c r="C224" s="2"/>
      <c r="D224" s="2"/>
      <c r="E224" s="2"/>
      <c r="F224" s="2"/>
      <c r="G224" s="2"/>
      <c r="I224" s="2"/>
      <c r="J224" s="2"/>
      <c r="K224" s="2"/>
      <c r="M224" s="3"/>
      <c r="N224" s="3"/>
      <c r="O224" s="4"/>
      <c r="P224" s="4"/>
      <c r="Q224" s="2"/>
      <c r="R224" s="59"/>
    </row>
    <row r="225" spans="2:18" x14ac:dyDescent="0.2">
      <c r="B225" s="2"/>
      <c r="C225" s="2"/>
      <c r="D225" s="2"/>
      <c r="E225" s="2"/>
      <c r="F225" s="2"/>
      <c r="G225" s="2"/>
      <c r="I225" s="2"/>
      <c r="J225" s="2"/>
      <c r="K225" s="2"/>
      <c r="M225" s="3"/>
      <c r="N225" s="3"/>
      <c r="O225" s="4"/>
      <c r="P225" s="4"/>
      <c r="Q225" s="2"/>
      <c r="R225" s="59"/>
    </row>
    <row r="226" spans="2:18" x14ac:dyDescent="0.2">
      <c r="B226" s="2"/>
      <c r="C226" s="2"/>
      <c r="D226" s="2"/>
      <c r="E226" s="2"/>
      <c r="F226" s="2"/>
      <c r="G226" s="2"/>
      <c r="I226" s="2"/>
      <c r="J226" s="2"/>
      <c r="K226" s="2"/>
      <c r="M226" s="3"/>
      <c r="N226" s="3"/>
      <c r="O226" s="4"/>
      <c r="P226" s="4"/>
      <c r="Q226" s="2"/>
      <c r="R226" s="59"/>
    </row>
    <row r="227" spans="2:18" x14ac:dyDescent="0.2">
      <c r="B227" s="2"/>
      <c r="C227" s="2"/>
      <c r="D227" s="2"/>
      <c r="E227" s="2"/>
      <c r="F227" s="2"/>
      <c r="G227" s="2"/>
      <c r="I227" s="2"/>
      <c r="J227" s="2"/>
      <c r="K227" s="2"/>
      <c r="M227" s="3"/>
      <c r="N227" s="3"/>
      <c r="O227" s="4"/>
      <c r="P227" s="4"/>
      <c r="Q227" s="2"/>
      <c r="R227" s="59"/>
    </row>
    <row r="228" spans="2:18" x14ac:dyDescent="0.2">
      <c r="B228" s="2"/>
      <c r="C228" s="2"/>
      <c r="D228" s="2"/>
      <c r="E228" s="2"/>
      <c r="F228" s="2"/>
      <c r="G228" s="2"/>
      <c r="I228" s="2"/>
      <c r="J228" s="2"/>
      <c r="K228" s="2"/>
      <c r="M228" s="3"/>
      <c r="N228" s="3"/>
      <c r="O228" s="4"/>
      <c r="P228" s="4"/>
      <c r="Q228" s="2"/>
      <c r="R228" s="59"/>
    </row>
    <row r="229" spans="2:18" x14ac:dyDescent="0.2">
      <c r="B229" s="2"/>
      <c r="C229" s="2"/>
      <c r="D229" s="2"/>
      <c r="E229" s="2"/>
      <c r="F229" s="2"/>
      <c r="G229" s="2"/>
      <c r="I229" s="2"/>
      <c r="J229" s="2"/>
      <c r="K229" s="2"/>
      <c r="M229" s="3"/>
      <c r="N229" s="3"/>
      <c r="O229" s="4"/>
      <c r="P229" s="4"/>
      <c r="Q229" s="2"/>
      <c r="R229" s="59"/>
    </row>
    <row r="230" spans="2:18" x14ac:dyDescent="0.2">
      <c r="B230" s="2"/>
      <c r="C230" s="2"/>
      <c r="D230" s="2"/>
      <c r="E230" s="2"/>
      <c r="F230" s="2"/>
      <c r="G230" s="2"/>
      <c r="I230" s="2"/>
      <c r="J230" s="2"/>
      <c r="K230" s="2"/>
      <c r="M230" s="3"/>
      <c r="N230" s="3"/>
      <c r="O230" s="4"/>
      <c r="P230" s="4"/>
      <c r="Q230" s="2"/>
      <c r="R230" s="59"/>
    </row>
    <row r="231" spans="2:18" x14ac:dyDescent="0.2">
      <c r="B231" s="2"/>
      <c r="C231" s="2"/>
      <c r="D231" s="2"/>
      <c r="E231" s="2"/>
      <c r="F231" s="2"/>
      <c r="G231" s="2"/>
      <c r="I231" s="2"/>
      <c r="J231" s="2"/>
      <c r="K231" s="2"/>
      <c r="M231" s="3"/>
      <c r="N231" s="3"/>
      <c r="O231" s="4"/>
      <c r="P231" s="4"/>
      <c r="Q231" s="2"/>
      <c r="R231" s="59"/>
    </row>
    <row r="232" spans="2:18" x14ac:dyDescent="0.2">
      <c r="B232" s="2"/>
      <c r="C232" s="2"/>
      <c r="D232" s="2"/>
      <c r="E232" s="2"/>
      <c r="F232" s="2"/>
      <c r="G232" s="2"/>
      <c r="I232" s="2"/>
      <c r="J232" s="2"/>
      <c r="K232" s="2"/>
      <c r="M232" s="3"/>
      <c r="N232" s="3"/>
      <c r="O232" s="4"/>
      <c r="P232" s="4"/>
      <c r="Q232" s="2"/>
      <c r="R232" s="59"/>
    </row>
  </sheetData>
  <pageMargins left="0.7" right="0.7" top="0.75" bottom="0.75" header="0.3" footer="0.3"/>
  <pageSetup paperSize="9" orientation="portrait" horizontalDpi="429496729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6CC85-B5F3-4EF8-8989-99EC770B3A2A}">
  <sheetPr codeName="Feuil1">
    <tabColor theme="8" tint="0.59999389629810485"/>
    <pageSetUpPr fitToPage="1"/>
  </sheetPr>
  <dimension ref="A1:Z510"/>
  <sheetViews>
    <sheetView showGridLines="0" showZeros="0" tabSelected="1" zoomScaleNormal="100" workbookViewId="0">
      <selection activeCell="P9" sqref="P9"/>
    </sheetView>
  </sheetViews>
  <sheetFormatPr baseColWidth="10" defaultColWidth="13.28515625" defaultRowHeight="12.75" x14ac:dyDescent="0.2"/>
  <cols>
    <col min="1" max="1" width="3" style="5" bestFit="1" customWidth="1"/>
    <col min="2" max="2" width="10.7109375" style="5" customWidth="1"/>
    <col min="3" max="3" width="9.42578125" style="5" customWidth="1"/>
    <col min="4" max="4" width="12" style="5" customWidth="1"/>
    <col min="5" max="5" width="15.42578125" style="5" customWidth="1"/>
    <col min="6" max="6" width="24.7109375" style="5" customWidth="1"/>
    <col min="7" max="7" width="17.42578125" style="5" bestFit="1" customWidth="1"/>
    <col min="8" max="8" width="40.28515625" style="5" bestFit="1" customWidth="1"/>
    <col min="9" max="9" width="14.42578125" style="6" customWidth="1"/>
    <col min="10" max="10" width="8.7109375" style="6" customWidth="1"/>
    <col min="11" max="11" width="7.28515625" style="6" customWidth="1"/>
    <col min="12" max="13" width="16.28515625" style="6" bestFit="1" customWidth="1"/>
    <col min="14" max="14" width="8" style="6" customWidth="1"/>
    <col min="15" max="15" width="11.42578125" style="5" customWidth="1"/>
    <col min="16" max="16" width="11.42578125" style="6" customWidth="1"/>
    <col min="17" max="17" width="27.42578125" style="5" customWidth="1"/>
    <col min="18" max="249" width="11.42578125" style="5" customWidth="1"/>
    <col min="250" max="251" width="13.28515625" style="5" customWidth="1"/>
    <col min="252" max="252" width="10.140625" style="5" bestFit="1" customWidth="1"/>
    <col min="253" max="253" width="8.7109375" style="5" customWidth="1"/>
    <col min="254" max="254" width="6.42578125" style="5" bestFit="1" customWidth="1"/>
    <col min="255" max="255" width="14" style="5" customWidth="1"/>
    <col min="256" max="16384" width="13.28515625" style="5"/>
  </cols>
  <sheetData>
    <row r="1" spans="1:26" ht="19.899999999999999" customHeight="1" x14ac:dyDescent="0.2">
      <c r="B1" s="308" t="s">
        <v>0</v>
      </c>
      <c r="C1" s="309"/>
      <c r="D1" s="326" t="str">
        <f>MID('Insertion engagement internet'!A1,13,100)</f>
        <v>: ST-GRATIEN - U17 - 1e Manche Coupe Val d'Oise - SOUVENIR J. GOETZ ET D. HERAULT</v>
      </c>
      <c r="E1" s="326"/>
      <c r="F1" s="326"/>
      <c r="G1" s="326"/>
      <c r="H1" s="326"/>
      <c r="I1" s="229"/>
      <c r="J1" s="230"/>
      <c r="K1" s="230"/>
      <c r="L1" s="231"/>
      <c r="M1" s="319"/>
    </row>
    <row r="2" spans="1:26" ht="19.899999999999999" customHeight="1" x14ac:dyDescent="0.2">
      <c r="B2" s="308" t="s">
        <v>1</v>
      </c>
      <c r="C2" s="309"/>
      <c r="D2" s="260" t="s">
        <v>1405</v>
      </c>
      <c r="E2" s="260"/>
      <c r="F2" s="260"/>
      <c r="G2" s="7" t="s">
        <v>2</v>
      </c>
      <c r="H2" s="63" t="s">
        <v>1406</v>
      </c>
      <c r="I2" s="232"/>
      <c r="J2" s="233"/>
      <c r="K2" s="233"/>
      <c r="L2" s="234"/>
      <c r="M2" s="319"/>
    </row>
    <row r="3" spans="1:26" ht="19.899999999999999" customHeight="1" x14ac:dyDescent="0.2">
      <c r="B3" s="304" t="s">
        <v>208</v>
      </c>
      <c r="C3" s="305"/>
      <c r="D3" s="260"/>
      <c r="E3" s="191"/>
      <c r="F3" s="191"/>
      <c r="G3" s="7"/>
      <c r="H3" s="191"/>
      <c r="I3" s="232"/>
      <c r="J3" s="233"/>
      <c r="K3" s="233"/>
      <c r="L3" s="234"/>
      <c r="M3" s="319"/>
    </row>
    <row r="4" spans="1:26" ht="19.899999999999999" customHeight="1" x14ac:dyDescent="0.2">
      <c r="B4" s="304" t="s">
        <v>204</v>
      </c>
      <c r="C4" s="305"/>
      <c r="D4" s="481" t="s">
        <v>1407</v>
      </c>
      <c r="E4" s="255"/>
      <c r="F4" s="255"/>
      <c r="G4" s="255"/>
      <c r="H4" s="256"/>
      <c r="I4" s="232"/>
      <c r="J4" s="233"/>
      <c r="K4" s="233"/>
      <c r="L4" s="234"/>
      <c r="M4" s="319"/>
    </row>
    <row r="5" spans="1:26" ht="19.899999999999999" customHeight="1" x14ac:dyDescent="0.2">
      <c r="B5" s="308" t="s">
        <v>3</v>
      </c>
      <c r="C5" s="309"/>
      <c r="D5" s="327" t="str">
        <f>'Insertion engagement internet'!A2</f>
        <v>19/04/2026</v>
      </c>
      <c r="E5" s="328"/>
      <c r="F5" s="328"/>
      <c r="G5" s="9" t="s">
        <v>4</v>
      </c>
      <c r="H5" s="8" t="str">
        <f>'Insertion engagement internet'!I7</f>
        <v>1.31.0</v>
      </c>
      <c r="I5" s="232"/>
      <c r="J5" s="233"/>
      <c r="K5" s="233"/>
      <c r="L5" s="234"/>
      <c r="M5" s="319"/>
    </row>
    <row r="6" spans="1:26" ht="19.899999999999999" customHeight="1" x14ac:dyDescent="0.2">
      <c r="B6" s="308" t="s">
        <v>5</v>
      </c>
      <c r="C6" s="309"/>
      <c r="D6" s="310" t="s">
        <v>272</v>
      </c>
      <c r="E6" s="310"/>
      <c r="F6" s="310"/>
      <c r="G6" s="310"/>
      <c r="H6" s="310"/>
      <c r="I6" s="232"/>
      <c r="J6" s="233"/>
      <c r="K6" s="233"/>
      <c r="L6" s="234"/>
      <c r="M6" s="319"/>
    </row>
    <row r="7" spans="1:26" ht="19.899999999999999" customHeight="1" x14ac:dyDescent="0.2">
      <c r="B7" s="308" t="s">
        <v>6</v>
      </c>
      <c r="C7" s="309"/>
      <c r="D7" s="61">
        <v>1.6</v>
      </c>
      <c r="E7" s="11" t="s">
        <v>202</v>
      </c>
      <c r="F7" s="324" t="s">
        <v>7</v>
      </c>
      <c r="G7" s="315">
        <f>D7*D8</f>
        <v>56</v>
      </c>
      <c r="H7" s="317" t="s">
        <v>202</v>
      </c>
      <c r="I7" s="232"/>
      <c r="J7" s="233"/>
      <c r="K7" s="233"/>
      <c r="L7" s="234"/>
      <c r="M7" s="319"/>
    </row>
    <row r="8" spans="1:26" ht="19.899999999999999" customHeight="1" thickBot="1" x14ac:dyDescent="0.25">
      <c r="B8" s="323" t="s">
        <v>8</v>
      </c>
      <c r="C8" s="317"/>
      <c r="D8" s="62">
        <v>35</v>
      </c>
      <c r="E8" s="13" t="s">
        <v>9</v>
      </c>
      <c r="F8" s="325"/>
      <c r="G8" s="316"/>
      <c r="H8" s="318"/>
      <c r="I8" s="232"/>
      <c r="J8" s="233"/>
      <c r="K8" s="233"/>
      <c r="L8" s="234"/>
      <c r="M8" s="320"/>
    </row>
    <row r="9" spans="1:26" ht="19.899999999999999" customHeight="1" thickTop="1" thickBot="1" x14ac:dyDescent="0.25">
      <c r="B9" s="321" t="s">
        <v>10</v>
      </c>
      <c r="C9" s="322"/>
      <c r="D9" s="322"/>
      <c r="E9" s="15">
        <f>COUNTIF(D11:D510,"&lt;&gt;0")+'Enga manuel'!M4</f>
        <v>69</v>
      </c>
      <c r="F9" s="292" t="s">
        <v>11</v>
      </c>
      <c r="G9" s="16">
        <f>COUNTIF(C11:C510,"x")+'Enga manuel'!M4</f>
        <v>18</v>
      </c>
      <c r="H9" s="17"/>
      <c r="I9" s="313" t="s">
        <v>12</v>
      </c>
      <c r="J9" s="311" t="s">
        <v>13</v>
      </c>
      <c r="K9" s="311" t="s">
        <v>203</v>
      </c>
      <c r="L9" s="306" t="s">
        <v>14</v>
      </c>
      <c r="M9" s="14"/>
      <c r="N9" s="5"/>
      <c r="O9" s="6"/>
      <c r="P9" s="5"/>
    </row>
    <row r="10" spans="1:26" s="14" customFormat="1" ht="19.899999999999999" customHeight="1" thickBot="1" x14ac:dyDescent="0.25">
      <c r="B10" s="18" t="s">
        <v>15</v>
      </c>
      <c r="C10" s="18" t="s">
        <v>16</v>
      </c>
      <c r="D10" s="18" t="s">
        <v>17</v>
      </c>
      <c r="E10" s="18" t="s">
        <v>18</v>
      </c>
      <c r="F10" s="19" t="s">
        <v>19</v>
      </c>
      <c r="G10" s="19" t="s">
        <v>20</v>
      </c>
      <c r="H10" s="20" t="s">
        <v>21</v>
      </c>
      <c r="I10" s="314"/>
      <c r="J10" s="312"/>
      <c r="K10" s="312"/>
      <c r="L10" s="307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9.149999999999999" customHeight="1" thickTop="1" x14ac:dyDescent="0.2">
      <c r="A11" s="5">
        <f>IF(C11="x",B11,0)</f>
        <v>0</v>
      </c>
      <c r="B11" s="21">
        <v>1</v>
      </c>
      <c r="C11" s="23"/>
      <c r="D11" s="22" t="str">
        <f>IF('Insertion engagement internet'!R7&lt;&gt;" ",'Insertion engagement internet'!R7," ")</f>
        <v>10066179545</v>
      </c>
      <c r="E11" s="22" t="str">
        <f>IF(D11&gt;0,'Insertion engagement internet'!F7,"  ")</f>
        <v>47600370728</v>
      </c>
      <c r="F11" s="24" t="str">
        <f>IF(D11&gt;0,'Insertion engagement internet'!C7,"  ")</f>
        <v>BETGHA</v>
      </c>
      <c r="G11" s="24" t="str">
        <f>IF(D11&gt;0,'Insertion engagement internet'!D7,"  ")</f>
        <v>Abd Djalil</v>
      </c>
      <c r="H11" s="24" t="str">
        <f>IF(D11&gt;0,'Insertion engagement internet'!P7,"  ")</f>
        <v>CC NOGENT / OISE</v>
      </c>
      <c r="I11" s="24" t="str">
        <f>IF(D11&gt;0,'Insertion engagement internet'!G7,"  ")</f>
        <v>U17</v>
      </c>
      <c r="J11" s="22" t="str">
        <f>IF(D11&gt;0,IF('Insertion engagement internet'!G7&lt;&gt;'Insertion engagement internet'!H7,'Insertion engagement internet'!H7," ")," ")</f>
        <v/>
      </c>
      <c r="K11" s="216" t="str">
        <f>'Insertion engagement internet'!E7</f>
        <v>H</v>
      </c>
      <c r="L11" s="25" t="str">
        <f>IF(D11&gt;0,'Insertion engagement internet'!M7," ")</f>
        <v>16</v>
      </c>
      <c r="N11" s="5"/>
      <c r="O11" s="6"/>
      <c r="P11" s="5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19.149999999999999" customHeight="1" x14ac:dyDescent="0.2">
      <c r="A12" s="5">
        <f t="shared" ref="A12:A75" si="0">IF(C12="x",B12,0)</f>
        <v>0</v>
      </c>
      <c r="B12" s="21">
        <v>2</v>
      </c>
      <c r="C12" s="23"/>
      <c r="D12" s="22" t="str">
        <f>IF('Insertion engagement internet'!R8&lt;&gt;" ",'Insertion engagement internet'!R8," ")</f>
        <v>10092511914</v>
      </c>
      <c r="E12" s="22" t="str">
        <f>IF(D12&gt;0,'Insertion engagement internet'!F8,"  ")</f>
        <v>48957140661</v>
      </c>
      <c r="F12" s="24" t="str">
        <f>IF(D12&gt;0,'Insertion engagement internet'!C8,"  ")</f>
        <v>BABOIN</v>
      </c>
      <c r="G12" s="24" t="str">
        <f>IF(D12&gt;0,'Insertion engagement internet'!D8,"  ")</f>
        <v>Lucas</v>
      </c>
      <c r="H12" s="24" t="str">
        <f>IF(D12&gt;0,'Insertion engagement internet'!P8,"  ")</f>
        <v>PARISIS A.C. 95</v>
      </c>
      <c r="I12" s="24" t="str">
        <f>IF(D12&gt;0,'Insertion engagement internet'!G8,"  ")</f>
        <v>U17</v>
      </c>
      <c r="J12" s="22" t="str">
        <f>IF(D12&gt;0,IF('Insertion engagement internet'!G8&lt;&gt;'Insertion engagement internet'!H8,'Insertion engagement internet'!H8," ")," ")</f>
        <v/>
      </c>
      <c r="K12" s="216" t="str">
        <f>'Insertion engagement internet'!E8</f>
        <v>H</v>
      </c>
      <c r="L12" s="25" t="str">
        <f>IF(D12&gt;0,'Insertion engagement internet'!M8," ")</f>
        <v>16</v>
      </c>
      <c r="N12" s="5"/>
      <c r="O12" s="6"/>
      <c r="P12" s="5"/>
    </row>
    <row r="13" spans="1:26" ht="19.149999999999999" customHeight="1" x14ac:dyDescent="0.2">
      <c r="A13" s="5">
        <f t="shared" si="0"/>
        <v>0</v>
      </c>
      <c r="B13" s="21">
        <v>3</v>
      </c>
      <c r="C13" s="23"/>
      <c r="D13" s="22" t="str">
        <f>IF('Insertion engagement internet'!R9&lt;&gt;" ",'Insertion engagement internet'!R9," ")</f>
        <v>10067834205</v>
      </c>
      <c r="E13" s="22" t="str">
        <f>IF(D13&gt;0,'Insertion engagement internet'!F9,"  ")</f>
        <v>48957140525</v>
      </c>
      <c r="F13" s="24" t="str">
        <f>IF(D13&gt;0,'Insertion engagement internet'!C9,"  ")</f>
        <v>BORNET</v>
      </c>
      <c r="G13" s="24" t="str">
        <f>IF(D13&gt;0,'Insertion engagement internet'!D9,"  ")</f>
        <v>Mathis</v>
      </c>
      <c r="H13" s="24" t="str">
        <f>IF(D13&gt;0,'Insertion engagement internet'!P9,"  ")</f>
        <v>PARISIS A.C. 95</v>
      </c>
      <c r="I13" s="24" t="str">
        <f>IF(D13&gt;0,'Insertion engagement internet'!G9,"  ")</f>
        <v>U17</v>
      </c>
      <c r="J13" s="22" t="str">
        <f>IF(D13&gt;0,IF('Insertion engagement internet'!G9&lt;&gt;'Insertion engagement internet'!H9,'Insertion engagement internet'!H9," ")," ")</f>
        <v/>
      </c>
      <c r="K13" s="216" t="str">
        <f>'Insertion engagement internet'!E9</f>
        <v>H</v>
      </c>
      <c r="L13" s="25" t="str">
        <f>IF(D13&gt;0,'Insertion engagement internet'!M9," ")</f>
        <v>16</v>
      </c>
      <c r="N13" s="5"/>
      <c r="O13" s="6"/>
      <c r="P13" s="5"/>
    </row>
    <row r="14" spans="1:26" ht="19.149999999999999" customHeight="1" x14ac:dyDescent="0.2">
      <c r="A14" s="5">
        <f t="shared" si="0"/>
        <v>0</v>
      </c>
      <c r="B14" s="21">
        <v>4</v>
      </c>
      <c r="C14" s="23"/>
      <c r="D14" s="22" t="str">
        <f>IF('Insertion engagement internet'!R10&lt;&gt;" ",'Insertion engagement internet'!R10," ")</f>
        <v>10167548585</v>
      </c>
      <c r="E14" s="22" t="str">
        <f>IF(D14&gt;0,'Insertion engagement internet'!F10,"  ")</f>
        <v>48957140859</v>
      </c>
      <c r="F14" s="24" t="str">
        <f>IF(D14&gt;0,'Insertion engagement internet'!C10,"  ")</f>
        <v>BOUTEBTOUB</v>
      </c>
      <c r="G14" s="24" t="str">
        <f>IF(D14&gt;0,'Insertion engagement internet'!D10,"  ")</f>
        <v>Yanis</v>
      </c>
      <c r="H14" s="24" t="str">
        <f>IF(D14&gt;0,'Insertion engagement internet'!P10,"  ")</f>
        <v>PARISIS A.C. 95</v>
      </c>
      <c r="I14" s="24" t="str">
        <f>IF(D14&gt;0,'Insertion engagement internet'!G10,"  ")</f>
        <v>U17</v>
      </c>
      <c r="J14" s="22" t="str">
        <f>IF(D14&gt;0,IF('Insertion engagement internet'!G10&lt;&gt;'Insertion engagement internet'!H10,'Insertion engagement internet'!H10," ")," ")</f>
        <v/>
      </c>
      <c r="K14" s="216" t="str">
        <f>'Insertion engagement internet'!E10</f>
        <v>H</v>
      </c>
      <c r="L14" s="25" t="str">
        <f>IF(D14&gt;0,'Insertion engagement internet'!M10," ")</f>
        <v>16</v>
      </c>
      <c r="N14" s="5"/>
      <c r="O14" s="6"/>
      <c r="P14" s="5"/>
    </row>
    <row r="15" spans="1:26" ht="19.149999999999999" customHeight="1" x14ac:dyDescent="0.2">
      <c r="A15" s="5">
        <f t="shared" si="0"/>
        <v>0</v>
      </c>
      <c r="B15" s="21">
        <v>5</v>
      </c>
      <c r="C15" s="23"/>
      <c r="D15" s="22" t="str">
        <f>IF('Insertion engagement internet'!R11&lt;&gt;" ",'Insertion engagement internet'!R11," ")</f>
        <v>10171779304</v>
      </c>
      <c r="E15" s="22" t="str">
        <f>IF(D15&gt;0,'Insertion engagement internet'!F11,"  ")</f>
        <v>48957140895</v>
      </c>
      <c r="F15" s="24" t="str">
        <f>IF(D15&gt;0,'Insertion engagement internet'!C11,"  ")</f>
        <v>BREGOU</v>
      </c>
      <c r="G15" s="24" t="str">
        <f>IF(D15&gt;0,'Insertion engagement internet'!D11,"  ")</f>
        <v>Martial</v>
      </c>
      <c r="H15" s="24" t="str">
        <f>IF(D15&gt;0,'Insertion engagement internet'!P11,"  ")</f>
        <v>PARISIS A.C. 95</v>
      </c>
      <c r="I15" s="24" t="str">
        <f>IF(D15&gt;0,'Insertion engagement internet'!G11,"  ")</f>
        <v>U17</v>
      </c>
      <c r="J15" s="22" t="str">
        <f>IF(D15&gt;0,IF('Insertion engagement internet'!G11&lt;&gt;'Insertion engagement internet'!H11,'Insertion engagement internet'!H11," ")," ")</f>
        <v/>
      </c>
      <c r="K15" s="216" t="str">
        <f>'Insertion engagement internet'!E11</f>
        <v>H</v>
      </c>
      <c r="L15" s="25" t="str">
        <f>IF(D15&gt;0,'Insertion engagement internet'!M11," ")</f>
        <v>16</v>
      </c>
      <c r="N15" s="5"/>
      <c r="O15" s="6"/>
      <c r="P15" s="5"/>
    </row>
    <row r="16" spans="1:26" ht="19.149999999999999" customHeight="1" x14ac:dyDescent="0.2">
      <c r="A16" s="5">
        <f t="shared" si="0"/>
        <v>0</v>
      </c>
      <c r="B16" s="21">
        <v>6</v>
      </c>
      <c r="C16" s="23"/>
      <c r="D16" s="22" t="str">
        <f>IF('Insertion engagement internet'!R12&lt;&gt;" ",'Insertion engagement internet'!R12," ")</f>
        <v>10065994134</v>
      </c>
      <c r="E16" s="22" t="str">
        <f>IF(D16&gt;0,'Insertion engagement internet'!F12,"  ")</f>
        <v>48957140148</v>
      </c>
      <c r="F16" s="24" t="str">
        <f>IF(D16&gt;0,'Insertion engagement internet'!C12,"  ")</f>
        <v>CLERE</v>
      </c>
      <c r="G16" s="24" t="str">
        <f>IF(D16&gt;0,'Insertion engagement internet'!D12,"  ")</f>
        <v>François Régis</v>
      </c>
      <c r="H16" s="24" t="str">
        <f>IF(D16&gt;0,'Insertion engagement internet'!P12,"  ")</f>
        <v>PARISIS A.C. 95</v>
      </c>
      <c r="I16" s="24" t="str">
        <f>IF(D16&gt;0,'Insertion engagement internet'!G12,"  ")</f>
        <v>U17</v>
      </c>
      <c r="J16" s="22" t="str">
        <f>IF(D16&gt;0,IF('Insertion engagement internet'!G12&lt;&gt;'Insertion engagement internet'!H12,'Insertion engagement internet'!H12," ")," ")</f>
        <v/>
      </c>
      <c r="K16" s="216" t="str">
        <f>'Insertion engagement internet'!E12</f>
        <v>H</v>
      </c>
      <c r="L16" s="25" t="str">
        <f>IF(D16&gt;0,'Insertion engagement internet'!M12," ")</f>
        <v>16</v>
      </c>
      <c r="N16" s="5"/>
      <c r="O16" s="6"/>
      <c r="P16" s="5"/>
    </row>
    <row r="17" spans="1:16" ht="19.149999999999999" customHeight="1" x14ac:dyDescent="0.2">
      <c r="A17" s="5">
        <f t="shared" si="0"/>
        <v>0</v>
      </c>
      <c r="B17" s="21">
        <v>7</v>
      </c>
      <c r="C17" s="23"/>
      <c r="D17" s="22" t="str">
        <f>IF('Insertion engagement internet'!R13&lt;&gt;" ",'Insertion engagement internet'!R13," ")</f>
        <v>10079890493</v>
      </c>
      <c r="E17" s="22" t="str">
        <f>IF(D17&gt;0,'Insertion engagement internet'!F13,"  ")</f>
        <v>48957140879</v>
      </c>
      <c r="F17" s="24" t="str">
        <f>IF(D17&gt;0,'Insertion engagement internet'!C13,"  ")</f>
        <v>DUMONT</v>
      </c>
      <c r="G17" s="24" t="str">
        <f>IF(D17&gt;0,'Insertion engagement internet'!D13,"  ")</f>
        <v>MARIUS</v>
      </c>
      <c r="H17" s="24" t="str">
        <f>IF(D17&gt;0,'Insertion engagement internet'!P13,"  ")</f>
        <v>PARISIS A.C. 95</v>
      </c>
      <c r="I17" s="24" t="str">
        <f>IF(D17&gt;0,'Insertion engagement internet'!G13,"  ")</f>
        <v>U17</v>
      </c>
      <c r="J17" s="22" t="str">
        <f>IF(D17&gt;0,IF('Insertion engagement internet'!G13&lt;&gt;'Insertion engagement internet'!H13,'Insertion engagement internet'!H13," ")," ")</f>
        <v/>
      </c>
      <c r="K17" s="216" t="str">
        <f>'Insertion engagement internet'!E13</f>
        <v>H</v>
      </c>
      <c r="L17" s="25" t="str">
        <f>IF(D17&gt;0,'Insertion engagement internet'!M13," ")</f>
        <v>15</v>
      </c>
      <c r="N17" s="5"/>
      <c r="O17" s="6"/>
      <c r="P17" s="5"/>
    </row>
    <row r="18" spans="1:16" ht="19.149999999999999" customHeight="1" x14ac:dyDescent="0.2">
      <c r="A18" s="5">
        <f t="shared" si="0"/>
        <v>0</v>
      </c>
      <c r="B18" s="21">
        <v>8</v>
      </c>
      <c r="C18" s="23"/>
      <c r="D18" s="22" t="str">
        <f>IF('Insertion engagement internet'!R14&lt;&gt;" ",'Insertion engagement internet'!R14," ")</f>
        <v>10145941736</v>
      </c>
      <c r="E18" s="22" t="str">
        <f>IF(D18&gt;0,'Insertion engagement internet'!F14,"  ")</f>
        <v>48957140870</v>
      </c>
      <c r="F18" s="24" t="str">
        <f>IF(D18&gt;0,'Insertion engagement internet'!C14,"  ")</f>
        <v>FAREY</v>
      </c>
      <c r="G18" s="24" t="str">
        <f>IF(D18&gt;0,'Insertion engagement internet'!D14,"  ")</f>
        <v>Noa</v>
      </c>
      <c r="H18" s="24" t="str">
        <f>IF(D18&gt;0,'Insertion engagement internet'!P14,"  ")</f>
        <v>PARISIS A.C. 95</v>
      </c>
      <c r="I18" s="24" t="str">
        <f>IF(D18&gt;0,'Insertion engagement internet'!G14,"  ")</f>
        <v>U17</v>
      </c>
      <c r="J18" s="22" t="str">
        <f>IF(D18&gt;0,IF('Insertion engagement internet'!G14&lt;&gt;'Insertion engagement internet'!H14,'Insertion engagement internet'!H14," ")," ")</f>
        <v/>
      </c>
      <c r="K18" s="216" t="str">
        <f>'Insertion engagement internet'!E14</f>
        <v>H</v>
      </c>
      <c r="L18" s="25" t="str">
        <f>IF(D18&gt;0,'Insertion engagement internet'!M14," ")</f>
        <v>16</v>
      </c>
      <c r="N18" s="5"/>
      <c r="O18" s="6"/>
      <c r="P18" s="5"/>
    </row>
    <row r="19" spans="1:16" ht="19.149999999999999" customHeight="1" x14ac:dyDescent="0.2">
      <c r="A19" s="5">
        <f t="shared" si="0"/>
        <v>0</v>
      </c>
      <c r="B19" s="21">
        <v>9</v>
      </c>
      <c r="C19" s="23"/>
      <c r="D19" s="22" t="str">
        <f>IF('Insertion engagement internet'!R15&lt;&gt;" ",'Insertion engagement internet'!R15," ")</f>
        <v>10065994033</v>
      </c>
      <c r="E19" s="22" t="str">
        <f>IF(D19&gt;0,'Insertion engagement internet'!F15,"  ")</f>
        <v>48957140103</v>
      </c>
      <c r="F19" s="24" t="str">
        <f>IF(D19&gt;0,'Insertion engagement internet'!C15,"  ")</f>
        <v>GARNIER LE BORGNE</v>
      </c>
      <c r="G19" s="24" t="str">
        <f>IF(D19&gt;0,'Insertion engagement internet'!D15,"  ")</f>
        <v>Arthur</v>
      </c>
      <c r="H19" s="24" t="str">
        <f>IF(D19&gt;0,'Insertion engagement internet'!P15,"  ")</f>
        <v>PARISIS A.C. 95</v>
      </c>
      <c r="I19" s="24" t="str">
        <f>IF(D19&gt;0,'Insertion engagement internet'!G15,"  ")</f>
        <v>U17</v>
      </c>
      <c r="J19" s="22" t="str">
        <f>IF(D19&gt;0,IF('Insertion engagement internet'!G15&lt;&gt;'Insertion engagement internet'!H15,'Insertion engagement internet'!H15," ")," ")</f>
        <v/>
      </c>
      <c r="K19" s="216" t="str">
        <f>'Insertion engagement internet'!E15</f>
        <v>H</v>
      </c>
      <c r="L19" s="25" t="str">
        <f>IF(D19&gt;0,'Insertion engagement internet'!M15," ")</f>
        <v>16</v>
      </c>
      <c r="N19" s="5"/>
      <c r="O19" s="6"/>
      <c r="P19" s="5"/>
    </row>
    <row r="20" spans="1:16" ht="19.149999999999999" customHeight="1" x14ac:dyDescent="0.2">
      <c r="A20" s="5">
        <f t="shared" si="0"/>
        <v>0</v>
      </c>
      <c r="B20" s="21">
        <v>10</v>
      </c>
      <c r="C20" s="23"/>
      <c r="D20" s="22" t="str">
        <f>IF('Insertion engagement internet'!R16&lt;&gt;" ",'Insertion engagement internet'!R16," ")</f>
        <v>10147335506</v>
      </c>
      <c r="E20" s="22" t="str">
        <f>IF(D20&gt;0,'Insertion engagement internet'!F16,"  ")</f>
        <v>48957140875</v>
      </c>
      <c r="F20" s="24" t="str">
        <f>IF(D20&gt;0,'Insertion engagement internet'!C16,"  ")</f>
        <v>LE BOURHIS</v>
      </c>
      <c r="G20" s="24" t="str">
        <f>IF(D20&gt;0,'Insertion engagement internet'!D16,"  ")</f>
        <v>Timéo</v>
      </c>
      <c r="H20" s="24" t="str">
        <f>IF(D20&gt;0,'Insertion engagement internet'!P16,"  ")</f>
        <v>PARISIS A.C. 95</v>
      </c>
      <c r="I20" s="24" t="str">
        <f>IF(D20&gt;0,'Insertion engagement internet'!G16,"  ")</f>
        <v>U17</v>
      </c>
      <c r="J20" s="22" t="str">
        <f>IF(D20&gt;0,IF('Insertion engagement internet'!G16&lt;&gt;'Insertion engagement internet'!H16,'Insertion engagement internet'!H16," ")," ")</f>
        <v/>
      </c>
      <c r="K20" s="216" t="str">
        <f>'Insertion engagement internet'!E16</f>
        <v>H</v>
      </c>
      <c r="L20" s="25" t="str">
        <f>IF(D20&gt;0,'Insertion engagement internet'!M16," ")</f>
        <v>16</v>
      </c>
      <c r="N20" s="5"/>
      <c r="O20" s="6"/>
      <c r="P20" s="5"/>
    </row>
    <row r="21" spans="1:16" ht="19.149999999999999" customHeight="1" x14ac:dyDescent="0.2">
      <c r="A21" s="5">
        <f t="shared" si="0"/>
        <v>0</v>
      </c>
      <c r="B21" s="21">
        <v>11</v>
      </c>
      <c r="C21" s="23"/>
      <c r="D21" s="22" t="str">
        <f>IF('Insertion engagement internet'!R17&lt;&gt;" ",'Insertion engagement internet'!R17," ")</f>
        <v>10068665472</v>
      </c>
      <c r="E21" s="22" t="str">
        <f>IF(D21&gt;0,'Insertion engagement internet'!F17,"  ")</f>
        <v>48935240054</v>
      </c>
      <c r="F21" s="24" t="str">
        <f>IF(D21&gt;0,'Insertion engagement internet'!C17,"  ")</f>
        <v>BENAHMED</v>
      </c>
      <c r="G21" s="24" t="str">
        <f>IF(D21&gt;0,'Insertion engagement internet'!D17,"  ")</f>
        <v>mohamed</v>
      </c>
      <c r="H21" s="24" t="str">
        <f>IF(D21&gt;0,'Insertion engagement internet'!P17,"  ")</f>
        <v>CS VILLETANEUSE</v>
      </c>
      <c r="I21" s="24" t="str">
        <f>IF(D21&gt;0,'Insertion engagement internet'!G17,"  ")</f>
        <v>U17</v>
      </c>
      <c r="J21" s="22" t="str">
        <f>IF(D21&gt;0,IF('Insertion engagement internet'!G17&lt;&gt;'Insertion engagement internet'!H17,'Insertion engagement internet'!H17," ")," ")</f>
        <v/>
      </c>
      <c r="K21" s="216" t="str">
        <f>'Insertion engagement internet'!E17</f>
        <v>H</v>
      </c>
      <c r="L21" s="25" t="str">
        <f>IF(D21&gt;0,'Insertion engagement internet'!M17," ")</f>
        <v>16</v>
      </c>
      <c r="N21" s="5"/>
      <c r="O21" s="6"/>
      <c r="P21" s="5"/>
    </row>
    <row r="22" spans="1:16" ht="19.149999999999999" customHeight="1" x14ac:dyDescent="0.2">
      <c r="A22" s="5">
        <f t="shared" si="0"/>
        <v>0</v>
      </c>
      <c r="B22" s="21">
        <v>12</v>
      </c>
      <c r="C22" s="23"/>
      <c r="D22" s="22" t="str">
        <f>IF('Insertion engagement internet'!R18&lt;&gt;" ",'Insertion engagement internet'!R18," ")</f>
        <v>10138442727</v>
      </c>
      <c r="E22" s="22" t="str">
        <f>IF(D22&gt;0,'Insertion engagement internet'!F18,"  ")</f>
        <v>48935240225</v>
      </c>
      <c r="F22" s="24" t="str">
        <f>IF(D22&gt;0,'Insertion engagement internet'!C18,"  ")</f>
        <v>ESSAME MBENGALACK</v>
      </c>
      <c r="G22" s="24" t="str">
        <f>IF(D22&gt;0,'Insertion engagement internet'!D18,"  ")</f>
        <v>Kyliann</v>
      </c>
      <c r="H22" s="24" t="str">
        <f>IF(D22&gt;0,'Insertion engagement internet'!P18,"  ")</f>
        <v>CS VILLETANEUSE</v>
      </c>
      <c r="I22" s="24" t="str">
        <f>IF(D22&gt;0,'Insertion engagement internet'!G18,"  ")</f>
        <v>U17</v>
      </c>
      <c r="J22" s="22" t="str">
        <f>IF(D22&gt;0,IF('Insertion engagement internet'!G18&lt;&gt;'Insertion engagement internet'!H18,'Insertion engagement internet'!H18," ")," ")</f>
        <v/>
      </c>
      <c r="K22" s="216" t="str">
        <f>'Insertion engagement internet'!E18</f>
        <v>H</v>
      </c>
      <c r="L22" s="25" t="str">
        <f>IF(D22&gt;0,'Insertion engagement internet'!M18," ")</f>
        <v>15</v>
      </c>
      <c r="N22" s="5"/>
      <c r="O22" s="6"/>
      <c r="P22" s="5"/>
    </row>
    <row r="23" spans="1:16" ht="19.149999999999999" customHeight="1" x14ac:dyDescent="0.2">
      <c r="A23" s="5">
        <f t="shared" si="0"/>
        <v>0</v>
      </c>
      <c r="B23" s="21">
        <v>13</v>
      </c>
      <c r="C23" s="23"/>
      <c r="D23" s="22" t="str">
        <f>IF('Insertion engagement internet'!R19&lt;&gt;" ",'Insertion engagement internet'!R19," ")</f>
        <v>10085069182</v>
      </c>
      <c r="E23" s="22" t="str">
        <f>IF(D23&gt;0,'Insertion engagement internet'!F19,"  ")</f>
        <v>48957170273</v>
      </c>
      <c r="F23" s="24" t="str">
        <f>IF(D23&gt;0,'Insertion engagement internet'!C19,"  ")</f>
        <v>BAUCAL</v>
      </c>
      <c r="G23" s="24" t="str">
        <f>IF(D23&gt;0,'Insertion engagement internet'!D19,"  ")</f>
        <v>Mathis</v>
      </c>
      <c r="H23" s="24" t="str">
        <f>IF(D23&gt;0,'Insertion engagement internet'!P19,"  ")</f>
        <v>ES PERSANAISE</v>
      </c>
      <c r="I23" s="24" t="str">
        <f>IF(D23&gt;0,'Insertion engagement internet'!G19,"  ")</f>
        <v>U17</v>
      </c>
      <c r="J23" s="22" t="str">
        <f>IF(D23&gt;0,IF('Insertion engagement internet'!G19&lt;&gt;'Insertion engagement internet'!H19,'Insertion engagement internet'!H19," ")," ")</f>
        <v/>
      </c>
      <c r="K23" s="216" t="str">
        <f>'Insertion engagement internet'!E19</f>
        <v>H</v>
      </c>
      <c r="L23" s="25" t="str">
        <f>IF(D23&gt;0,'Insertion engagement internet'!M19," ")</f>
        <v>15</v>
      </c>
      <c r="N23" s="5"/>
      <c r="O23" s="6"/>
      <c r="P23" s="5"/>
    </row>
    <row r="24" spans="1:16" ht="19.149999999999999" customHeight="1" x14ac:dyDescent="0.2">
      <c r="A24" s="5">
        <f t="shared" si="0"/>
        <v>0</v>
      </c>
      <c r="B24" s="21">
        <v>14</v>
      </c>
      <c r="C24" s="23"/>
      <c r="D24" s="22" t="str">
        <f>IF('Insertion engagement internet'!R20&lt;&gt;" ",'Insertion engagement internet'!R20," ")</f>
        <v>10168986310</v>
      </c>
      <c r="E24" s="22" t="str">
        <f>IF(D24&gt;0,'Insertion engagement internet'!F20,"  ")</f>
        <v>48957170382</v>
      </c>
      <c r="F24" s="24" t="str">
        <f>IF(D24&gt;0,'Insertion engagement internet'!C20,"  ")</f>
        <v>DUPONT VIGNOLES</v>
      </c>
      <c r="G24" s="24" t="str">
        <f>IF(D24&gt;0,'Insertion engagement internet'!D20,"  ")</f>
        <v>Aurélien</v>
      </c>
      <c r="H24" s="24" t="str">
        <f>IF(D24&gt;0,'Insertion engagement internet'!P20,"  ")</f>
        <v>ES PERSANAISE</v>
      </c>
      <c r="I24" s="24" t="str">
        <f>IF(D24&gt;0,'Insertion engagement internet'!G20,"  ")</f>
        <v>U17</v>
      </c>
      <c r="J24" s="22" t="str">
        <f>IF(D24&gt;0,IF('Insertion engagement internet'!G20&lt;&gt;'Insertion engagement internet'!H20,'Insertion engagement internet'!H20," ")," ")</f>
        <v/>
      </c>
      <c r="K24" s="216" t="str">
        <f>'Insertion engagement internet'!E20</f>
        <v>H</v>
      </c>
      <c r="L24" s="25" t="str">
        <f>IF(D24&gt;0,'Insertion engagement internet'!M20," ")</f>
        <v>16</v>
      </c>
      <c r="N24" s="5"/>
      <c r="O24" s="6"/>
      <c r="P24" s="5"/>
    </row>
    <row r="25" spans="1:16" ht="19.149999999999999" customHeight="1" x14ac:dyDescent="0.2">
      <c r="A25" s="5">
        <f t="shared" si="0"/>
        <v>0</v>
      </c>
      <c r="B25" s="21">
        <v>15</v>
      </c>
      <c r="C25" s="23"/>
      <c r="D25" s="22" t="str">
        <f>IF('Insertion engagement internet'!R21&lt;&gt;" ",'Insertion engagement internet'!R21," ")</f>
        <v>10085565502</v>
      </c>
      <c r="E25" s="22" t="str">
        <f>IF(D25&gt;0,'Insertion engagement internet'!F21,"  ")</f>
        <v>48957170329</v>
      </c>
      <c r="F25" s="24" t="str">
        <f>IF(D25&gt;0,'Insertion engagement internet'!C21,"  ")</f>
        <v>LUCCHINA</v>
      </c>
      <c r="G25" s="24" t="str">
        <f>IF(D25&gt;0,'Insertion engagement internet'!D21,"  ")</f>
        <v>Hugo</v>
      </c>
      <c r="H25" s="24" t="str">
        <f>IF(D25&gt;0,'Insertion engagement internet'!P21,"  ")</f>
        <v>ES PERSANAISE</v>
      </c>
      <c r="I25" s="24" t="str">
        <f>IF(D25&gt;0,'Insertion engagement internet'!G21,"  ")</f>
        <v>U17</v>
      </c>
      <c r="J25" s="22" t="str">
        <f>IF(D25&gt;0,IF('Insertion engagement internet'!G21&lt;&gt;'Insertion engagement internet'!H21,'Insertion engagement internet'!H21," ")," ")</f>
        <v/>
      </c>
      <c r="K25" s="216" t="str">
        <f>'Insertion engagement internet'!E21</f>
        <v>H</v>
      </c>
      <c r="L25" s="25" t="str">
        <f>IF(D25&gt;0,'Insertion engagement internet'!M21," ")</f>
        <v>15</v>
      </c>
      <c r="N25" s="5"/>
      <c r="O25" s="6"/>
      <c r="P25" s="5"/>
    </row>
    <row r="26" spans="1:16" ht="19.149999999999999" customHeight="1" x14ac:dyDescent="0.2">
      <c r="A26" s="5">
        <f t="shared" si="0"/>
        <v>0</v>
      </c>
      <c r="B26" s="21">
        <v>16</v>
      </c>
      <c r="C26" s="23"/>
      <c r="D26" s="22" t="str">
        <f>IF('Insertion engagement internet'!R22&lt;&gt;" ",'Insertion engagement internet'!R22," ")</f>
        <v>10156669532</v>
      </c>
      <c r="E26" s="22" t="str">
        <f>IF(D26&gt;0,'Insertion engagement internet'!F22,"  ")</f>
        <v>48750161110</v>
      </c>
      <c r="F26" s="24" t="str">
        <f>IF(D26&gt;0,'Insertion engagement internet'!C22,"  ")</f>
        <v>ALLAIRE</v>
      </c>
      <c r="G26" s="24" t="str">
        <f>IF(D26&gt;0,'Insertion engagement internet'!D22,"  ")</f>
        <v>Aliocha</v>
      </c>
      <c r="H26" s="24" t="str">
        <f>IF(D26&gt;0,'Insertion engagement internet'!P22,"  ")</f>
        <v>PARIS CYCLISTE OLYMPIQUE</v>
      </c>
      <c r="I26" s="24" t="str">
        <f>IF(D26&gt;0,'Insertion engagement internet'!G22,"  ")</f>
        <v>U17</v>
      </c>
      <c r="J26" s="22" t="str">
        <f>IF(D26&gt;0,IF('Insertion engagement internet'!G22&lt;&gt;'Insertion engagement internet'!H22,'Insertion engagement internet'!H22," ")," ")</f>
        <v/>
      </c>
      <c r="K26" s="216" t="str">
        <f>'Insertion engagement internet'!E22</f>
        <v>H</v>
      </c>
      <c r="L26" s="25" t="str">
        <f>IF(D26&gt;0,'Insertion engagement internet'!M22," ")</f>
        <v>15</v>
      </c>
      <c r="N26" s="5"/>
      <c r="O26" s="6"/>
      <c r="P26" s="5"/>
    </row>
    <row r="27" spans="1:16" ht="19.149999999999999" customHeight="1" x14ac:dyDescent="0.2">
      <c r="A27" s="5">
        <f t="shared" si="0"/>
        <v>0</v>
      </c>
      <c r="B27" s="21">
        <v>17</v>
      </c>
      <c r="C27" s="23"/>
      <c r="D27" s="22" t="str">
        <f>IF('Insertion engagement internet'!R23&lt;&gt;" ",'Insertion engagement internet'!R23," ")</f>
        <v>10167057020</v>
      </c>
      <c r="E27" s="22" t="str">
        <f>IF(D27&gt;0,'Insertion engagement internet'!F23,"  ")</f>
        <v>48750161217</v>
      </c>
      <c r="F27" s="24" t="str">
        <f>IF(D27&gt;0,'Insertion engagement internet'!C23,"  ")</f>
        <v>FREMIOT</v>
      </c>
      <c r="G27" s="24" t="str">
        <f>IF(D27&gt;0,'Insertion engagement internet'!D23,"  ")</f>
        <v>Auguste</v>
      </c>
      <c r="H27" s="24" t="str">
        <f>IF(D27&gt;0,'Insertion engagement internet'!P23,"  ")</f>
        <v>PARIS CYCLISTE OLYMPIQUE</v>
      </c>
      <c r="I27" s="24" t="str">
        <f>IF(D27&gt;0,'Insertion engagement internet'!G23,"  ")</f>
        <v>U17</v>
      </c>
      <c r="J27" s="22" t="str">
        <f>IF(D27&gt;0,IF('Insertion engagement internet'!G23&lt;&gt;'Insertion engagement internet'!H23,'Insertion engagement internet'!H23," ")," ")</f>
        <v/>
      </c>
      <c r="K27" s="216" t="str">
        <f>'Insertion engagement internet'!E23</f>
        <v>H</v>
      </c>
      <c r="L27" s="25" t="str">
        <f>IF(D27&gt;0,'Insertion engagement internet'!M23," ")</f>
        <v>16</v>
      </c>
      <c r="N27" s="5"/>
      <c r="O27" s="6"/>
      <c r="P27" s="5"/>
    </row>
    <row r="28" spans="1:16" ht="19.149999999999999" customHeight="1" x14ac:dyDescent="0.2">
      <c r="A28" s="5">
        <f t="shared" si="0"/>
        <v>0</v>
      </c>
      <c r="B28" s="21">
        <v>18</v>
      </c>
      <c r="C28" s="23"/>
      <c r="D28" s="22" t="str">
        <f>IF('Insertion engagement internet'!R24&lt;&gt;" ",'Insertion engagement internet'!R24," ")</f>
        <v>10146866367</v>
      </c>
      <c r="E28" s="22" t="str">
        <f>IF(D28&gt;0,'Insertion engagement internet'!F24,"  ")</f>
        <v>48750161065</v>
      </c>
      <c r="F28" s="24" t="str">
        <f>IF(D28&gt;0,'Insertion engagement internet'!C24,"  ")</f>
        <v>GINEYS</v>
      </c>
      <c r="G28" s="24" t="str">
        <f>IF(D28&gt;0,'Insertion engagement internet'!D24,"  ")</f>
        <v>Emilien</v>
      </c>
      <c r="H28" s="24" t="str">
        <f>IF(D28&gt;0,'Insertion engagement internet'!P24,"  ")</f>
        <v>PARIS CYCLISTE OLYMPIQUE</v>
      </c>
      <c r="I28" s="24" t="str">
        <f>IF(D28&gt;0,'Insertion engagement internet'!G24,"  ")</f>
        <v>U17</v>
      </c>
      <c r="J28" s="22" t="str">
        <f>IF(D28&gt;0,IF('Insertion engagement internet'!G24&lt;&gt;'Insertion engagement internet'!H24,'Insertion engagement internet'!H24," ")," ")</f>
        <v/>
      </c>
      <c r="K28" s="216" t="str">
        <f>'Insertion engagement internet'!E24</f>
        <v>H</v>
      </c>
      <c r="L28" s="25" t="str">
        <f>IF(D28&gt;0,'Insertion engagement internet'!M24," ")</f>
        <v>16</v>
      </c>
      <c r="N28" s="5"/>
      <c r="O28" s="6"/>
      <c r="P28" s="5"/>
    </row>
    <row r="29" spans="1:16" ht="19.149999999999999" customHeight="1" x14ac:dyDescent="0.2">
      <c r="A29" s="5">
        <f t="shared" si="0"/>
        <v>0</v>
      </c>
      <c r="B29" s="21">
        <v>19</v>
      </c>
      <c r="C29" s="23"/>
      <c r="D29" s="22" t="str">
        <f>IF('Insertion engagement internet'!R25&lt;&gt;" ",'Insertion engagement internet'!R25," ")</f>
        <v>10109791149</v>
      </c>
      <c r="E29" s="22" t="str">
        <f>IF(D29&gt;0,'Insertion engagement internet'!F25,"  ")</f>
        <v>48750160705</v>
      </c>
      <c r="F29" s="24" t="str">
        <f>IF(D29&gt;0,'Insertion engagement internet'!C25,"  ")</f>
        <v>LESPINASSE</v>
      </c>
      <c r="G29" s="24" t="str">
        <f>IF(D29&gt;0,'Insertion engagement internet'!D25,"  ")</f>
        <v>Gabriel</v>
      </c>
      <c r="H29" s="24" t="str">
        <f>IF(D29&gt;0,'Insertion engagement internet'!P25,"  ")</f>
        <v>PARIS CYCLISTE OLYMPIQUE</v>
      </c>
      <c r="I29" s="24" t="str">
        <f>IF(D29&gt;0,'Insertion engagement internet'!G25,"  ")</f>
        <v>U17</v>
      </c>
      <c r="J29" s="22" t="str">
        <f>IF(D29&gt;0,IF('Insertion engagement internet'!G25&lt;&gt;'Insertion engagement internet'!H25,'Insertion engagement internet'!H25," ")," ")</f>
        <v/>
      </c>
      <c r="K29" s="216" t="str">
        <f>'Insertion engagement internet'!E25</f>
        <v>H</v>
      </c>
      <c r="L29" s="25" t="str">
        <f>IF(D29&gt;0,'Insertion engagement internet'!M25," ")</f>
        <v>16</v>
      </c>
      <c r="N29" s="5"/>
      <c r="O29" s="6"/>
      <c r="P29" s="5"/>
    </row>
    <row r="30" spans="1:16" ht="19.149999999999999" customHeight="1" x14ac:dyDescent="0.2">
      <c r="A30" s="5">
        <f t="shared" si="0"/>
        <v>0</v>
      </c>
      <c r="B30" s="21">
        <v>20</v>
      </c>
      <c r="C30" s="23"/>
      <c r="D30" s="22" t="str">
        <f>IF('Insertion engagement internet'!R26&lt;&gt;" ",'Insertion engagement internet'!R26," ")</f>
        <v>10146128258</v>
      </c>
      <c r="E30" s="22" t="str">
        <f>IF(D30&gt;0,'Insertion engagement internet'!F26,"  ")</f>
        <v>48750161011</v>
      </c>
      <c r="F30" s="24" t="str">
        <f>IF(D30&gt;0,'Insertion engagement internet'!C26,"  ")</f>
        <v>MAISONHAUTE</v>
      </c>
      <c r="G30" s="24" t="str">
        <f>IF(D30&gt;0,'Insertion engagement internet'!D26,"  ")</f>
        <v>Augustin</v>
      </c>
      <c r="H30" s="24" t="str">
        <f>IF(D30&gt;0,'Insertion engagement internet'!P26,"  ")</f>
        <v>PARIS CYCLISTE OLYMPIQUE</v>
      </c>
      <c r="I30" s="24" t="str">
        <f>IF(D30&gt;0,'Insertion engagement internet'!G26,"  ")</f>
        <v>U17</v>
      </c>
      <c r="J30" s="22" t="str">
        <f>IF(D30&gt;0,IF('Insertion engagement internet'!G26&lt;&gt;'Insertion engagement internet'!H26,'Insertion engagement internet'!H26," ")," ")</f>
        <v/>
      </c>
      <c r="K30" s="216" t="str">
        <f>'Insertion engagement internet'!E26</f>
        <v>H</v>
      </c>
      <c r="L30" s="25" t="str">
        <f>IF(D30&gt;0,'Insertion engagement internet'!M26," ")</f>
        <v>15</v>
      </c>
      <c r="N30" s="5"/>
      <c r="O30" s="6"/>
      <c r="P30" s="5"/>
    </row>
    <row r="31" spans="1:16" ht="19.149999999999999" customHeight="1" x14ac:dyDescent="0.2">
      <c r="A31" s="5">
        <f t="shared" si="0"/>
        <v>0</v>
      </c>
      <c r="B31" s="21">
        <v>21</v>
      </c>
      <c r="C31" s="23"/>
      <c r="D31" s="22" t="str">
        <f>IF('Insertion engagement internet'!R27&lt;&gt;" ",'Insertion engagement internet'!R27," ")</f>
        <v>10152323326</v>
      </c>
      <c r="E31" s="22" t="str">
        <f>IF(D31&gt;0,'Insertion engagement internet'!F27,"  ")</f>
        <v>48935380155</v>
      </c>
      <c r="F31" s="24" t="str">
        <f>IF(D31&gt;0,'Insertion engagement internet'!C27,"  ")</f>
        <v>BERTOLDI</v>
      </c>
      <c r="G31" s="24" t="str">
        <f>IF(D31&gt;0,'Insertion engagement internet'!D27,"  ")</f>
        <v>Thomas</v>
      </c>
      <c r="H31" s="24" t="str">
        <f>IF(D31&gt;0,'Insertion engagement internet'!P27,"  ")</f>
        <v>ENTENTE CYCLISTE AULNAY DRANCY 93</v>
      </c>
      <c r="I31" s="24" t="str">
        <f>IF(D31&gt;0,'Insertion engagement internet'!G27,"  ")</f>
        <v>U17</v>
      </c>
      <c r="J31" s="22" t="str">
        <f>IF(D31&gt;0,IF('Insertion engagement internet'!G27&lt;&gt;'Insertion engagement internet'!H27,'Insertion engagement internet'!H27," ")," ")</f>
        <v/>
      </c>
      <c r="K31" s="216" t="str">
        <f>'Insertion engagement internet'!E27</f>
        <v>H</v>
      </c>
      <c r="L31" s="25" t="str">
        <f>IF(D31&gt;0,'Insertion engagement internet'!M27," ")</f>
        <v>16</v>
      </c>
      <c r="N31" s="5"/>
      <c r="O31" s="6"/>
      <c r="P31" s="5"/>
    </row>
    <row r="32" spans="1:16" ht="19.149999999999999" customHeight="1" x14ac:dyDescent="0.2">
      <c r="A32" s="5">
        <f t="shared" si="0"/>
        <v>0</v>
      </c>
      <c r="B32" s="21">
        <v>22</v>
      </c>
      <c r="C32" s="23"/>
      <c r="D32" s="22" t="str">
        <f>IF('Insertion engagement internet'!R28&lt;&gt;" ",'Insertion engagement internet'!R28," ")</f>
        <v>10121513803</v>
      </c>
      <c r="E32" s="22" t="str">
        <f>IF(D32&gt;0,'Insertion engagement internet'!F28,"  ")</f>
        <v>48935380085</v>
      </c>
      <c r="F32" s="24" t="str">
        <f>IF(D32&gt;0,'Insertion engagement internet'!C28,"  ")</f>
        <v>HAOUAM</v>
      </c>
      <c r="G32" s="24" t="str">
        <f>IF(D32&gt;0,'Insertion engagement internet'!D28,"  ")</f>
        <v>Soumeyah</v>
      </c>
      <c r="H32" s="24" t="str">
        <f>IF(D32&gt;0,'Insertion engagement internet'!P28,"  ")</f>
        <v>ENTENTE CYCLISTE AULNAY DRANCY 93</v>
      </c>
      <c r="I32" s="24" t="str">
        <f>IF(D32&gt;0,'Insertion engagement internet'!G28,"  ")</f>
        <v>U17</v>
      </c>
      <c r="J32" s="22" t="str">
        <f>IF(D32&gt;0,IF('Insertion engagement internet'!G28&lt;&gt;'Insertion engagement internet'!H28,'Insertion engagement internet'!H28," ")," ")</f>
        <v/>
      </c>
      <c r="K32" s="216" t="str">
        <f>'Insertion engagement internet'!E28</f>
        <v>F</v>
      </c>
      <c r="L32" s="25" t="str">
        <f>IF(D32&gt;0,'Insertion engagement internet'!M28," ")</f>
        <v>15</v>
      </c>
      <c r="N32" s="5"/>
      <c r="O32" s="6"/>
      <c r="P32" s="5"/>
    </row>
    <row r="33" spans="1:16" ht="19.149999999999999" customHeight="1" x14ac:dyDescent="0.2">
      <c r="A33" s="5">
        <f t="shared" si="0"/>
        <v>0</v>
      </c>
      <c r="B33" s="21">
        <v>23</v>
      </c>
      <c r="C33" s="23"/>
      <c r="D33" s="22" t="str">
        <f>IF('Insertion engagement internet'!R29&lt;&gt;" ",'Insertion engagement internet'!R29," ")</f>
        <v>10102357818</v>
      </c>
      <c r="E33" s="22" t="str">
        <f>IF(D33&gt;0,'Insertion engagement internet'!F29,"  ")</f>
        <v>48935380089</v>
      </c>
      <c r="F33" s="24" t="str">
        <f>IF(D33&gt;0,'Insertion engagement internet'!C29,"  ")</f>
        <v>JEBAHI</v>
      </c>
      <c r="G33" s="24" t="str">
        <f>IF(D33&gt;0,'Insertion engagement internet'!D29,"  ")</f>
        <v>Khalil</v>
      </c>
      <c r="H33" s="24" t="str">
        <f>IF(D33&gt;0,'Insertion engagement internet'!P29,"  ")</f>
        <v>ENTENTE CYCLISTE AULNAY DRANCY 93</v>
      </c>
      <c r="I33" s="24" t="str">
        <f>IF(D33&gt;0,'Insertion engagement internet'!G29,"  ")</f>
        <v>U17</v>
      </c>
      <c r="J33" s="22" t="str">
        <f>IF(D33&gt;0,IF('Insertion engagement internet'!G29&lt;&gt;'Insertion engagement internet'!H29,'Insertion engagement internet'!H29," ")," ")</f>
        <v/>
      </c>
      <c r="K33" s="216" t="str">
        <f>'Insertion engagement internet'!E29</f>
        <v>H</v>
      </c>
      <c r="L33" s="25" t="str">
        <f>IF(D33&gt;0,'Insertion engagement internet'!M29," ")</f>
        <v>16</v>
      </c>
      <c r="N33" s="5"/>
      <c r="O33" s="6"/>
      <c r="P33" s="5"/>
    </row>
    <row r="34" spans="1:16" ht="19.149999999999999" customHeight="1" x14ac:dyDescent="0.2">
      <c r="A34" s="5">
        <f t="shared" si="0"/>
        <v>0</v>
      </c>
      <c r="B34" s="21">
        <v>24</v>
      </c>
      <c r="C34" s="23"/>
      <c r="D34" s="22" t="str">
        <f>IF('Insertion engagement internet'!R30&lt;&gt;" ",'Insertion engagement internet'!R30," ")</f>
        <v>10067679308</v>
      </c>
      <c r="E34" s="22" t="str">
        <f>IF(D34&gt;0,'Insertion engagement internet'!F30,"  ")</f>
        <v>48935380189</v>
      </c>
      <c r="F34" s="24" t="str">
        <f>IF(D34&gt;0,'Insertion engagement internet'!C30,"  ")</f>
        <v>MOUMENI</v>
      </c>
      <c r="G34" s="24" t="str">
        <f>IF(D34&gt;0,'Insertion engagement internet'!D30,"  ")</f>
        <v>Mohamed Hamza</v>
      </c>
      <c r="H34" s="24" t="str">
        <f>IF(D34&gt;0,'Insertion engagement internet'!P30,"  ")</f>
        <v>ENTENTE CYCLISTE AULNAY DRANCY 93</v>
      </c>
      <c r="I34" s="24" t="str">
        <f>IF(D34&gt;0,'Insertion engagement internet'!G30,"  ")</f>
        <v>U17</v>
      </c>
      <c r="J34" s="22" t="str">
        <f>IF(D34&gt;0,IF('Insertion engagement internet'!G30&lt;&gt;'Insertion engagement internet'!H30,'Insertion engagement internet'!H30," ")," ")</f>
        <v/>
      </c>
      <c r="K34" s="216" t="str">
        <f>'Insertion engagement internet'!E30</f>
        <v>H</v>
      </c>
      <c r="L34" s="25" t="str">
        <f>IF(D34&gt;0,'Insertion engagement internet'!M30," ")</f>
        <v>16</v>
      </c>
      <c r="N34" s="5"/>
      <c r="O34" s="6"/>
      <c r="P34" s="5"/>
    </row>
    <row r="35" spans="1:16" ht="19.149999999999999" customHeight="1" x14ac:dyDescent="0.2">
      <c r="A35" s="5">
        <f t="shared" si="0"/>
        <v>0</v>
      </c>
      <c r="B35" s="21">
        <v>25</v>
      </c>
      <c r="C35" s="23"/>
      <c r="D35" s="22" t="str">
        <f>IF('Insertion engagement internet'!R31&lt;&gt;" ",'Insertion engagement internet'!R31," ")</f>
        <v>10156826247</v>
      </c>
      <c r="E35" s="22" t="str">
        <f>IF(D35&gt;0,'Insertion engagement internet'!F31,"  ")</f>
        <v>48924010493</v>
      </c>
      <c r="F35" s="24" t="str">
        <f>IF(D35&gt;0,'Insertion engagement internet'!C31,"  ")</f>
        <v>ACH</v>
      </c>
      <c r="G35" s="24" t="str">
        <f>IF(D35&gt;0,'Insertion engagement internet'!D31,"  ")</f>
        <v>Eitan</v>
      </c>
      <c r="H35" s="24" t="str">
        <f>IF(D35&gt;0,'Insertion engagement internet'!P31,"  ")</f>
        <v>CSM PUTEAUX</v>
      </c>
      <c r="I35" s="24" t="str">
        <f>IF(D35&gt;0,'Insertion engagement internet'!G31,"  ")</f>
        <v>U17</v>
      </c>
      <c r="J35" s="22" t="str">
        <f>IF(D35&gt;0,IF('Insertion engagement internet'!G31&lt;&gt;'Insertion engagement internet'!H31,'Insertion engagement internet'!H31," ")," ")</f>
        <v/>
      </c>
      <c r="K35" s="216" t="str">
        <f>'Insertion engagement internet'!E31</f>
        <v>H</v>
      </c>
      <c r="L35" s="25" t="str">
        <f>IF(D35&gt;0,'Insertion engagement internet'!M31," ")</f>
        <v>15</v>
      </c>
      <c r="N35" s="5"/>
      <c r="O35" s="6"/>
      <c r="P35" s="5"/>
    </row>
    <row r="36" spans="1:16" ht="19.149999999999999" customHeight="1" x14ac:dyDescent="0.2">
      <c r="A36" s="5">
        <f t="shared" si="0"/>
        <v>0</v>
      </c>
      <c r="B36" s="21">
        <v>26</v>
      </c>
      <c r="C36" s="23"/>
      <c r="D36" s="22" t="str">
        <f>IF('Insertion engagement internet'!R32&lt;&gt;" ",'Insertion engagement internet'!R32," ")</f>
        <v>10145604559</v>
      </c>
      <c r="E36" s="22" t="str">
        <f>IF(D36&gt;0,'Insertion engagement internet'!F32,"  ")</f>
        <v>48924010464</v>
      </c>
      <c r="F36" s="24" t="str">
        <f>IF(D36&gt;0,'Insertion engagement internet'!C32,"  ")</f>
        <v>FORÊT</v>
      </c>
      <c r="G36" s="24" t="str">
        <f>IF(D36&gt;0,'Insertion engagement internet'!D32,"  ")</f>
        <v>Honoré</v>
      </c>
      <c r="H36" s="24" t="str">
        <f>IF(D36&gt;0,'Insertion engagement internet'!P32,"  ")</f>
        <v>CSM PUTEAUX</v>
      </c>
      <c r="I36" s="24" t="str">
        <f>IF(D36&gt;0,'Insertion engagement internet'!G32,"  ")</f>
        <v>U17</v>
      </c>
      <c r="J36" s="22" t="str">
        <f>IF(D36&gt;0,IF('Insertion engagement internet'!G32&lt;&gt;'Insertion engagement internet'!H32,'Insertion engagement internet'!H32," ")," ")</f>
        <v/>
      </c>
      <c r="K36" s="216" t="str">
        <f>'Insertion engagement internet'!E32</f>
        <v>H</v>
      </c>
      <c r="L36" s="25" t="str">
        <f>IF(D36&gt;0,'Insertion engagement internet'!M32," ")</f>
        <v>15</v>
      </c>
      <c r="N36" s="5"/>
      <c r="O36" s="6"/>
      <c r="P36" s="5"/>
    </row>
    <row r="37" spans="1:16" ht="19.149999999999999" customHeight="1" x14ac:dyDescent="0.2">
      <c r="A37" s="5">
        <f t="shared" si="0"/>
        <v>0</v>
      </c>
      <c r="B37" s="21">
        <v>27</v>
      </c>
      <c r="C37" s="23"/>
      <c r="D37" s="22" t="str">
        <f>IF('Insertion engagement internet'!R33&lt;&gt;" ",'Insertion engagement internet'!R33," ")</f>
        <v>10171159615</v>
      </c>
      <c r="E37" s="22" t="str">
        <f>IF(D37&gt;0,'Insertion engagement internet'!F33,"  ")</f>
        <v>48924010521</v>
      </c>
      <c r="F37" s="24" t="str">
        <f>IF(D37&gt;0,'Insertion engagement internet'!C33,"  ")</f>
        <v>NADAN</v>
      </c>
      <c r="G37" s="24" t="str">
        <f>IF(D37&gt;0,'Insertion engagement internet'!D33,"  ")</f>
        <v>Arthur</v>
      </c>
      <c r="H37" s="24" t="str">
        <f>IF(D37&gt;0,'Insertion engagement internet'!P33,"  ")</f>
        <v>CSM PUTEAUX</v>
      </c>
      <c r="I37" s="24" t="str">
        <f>IF(D37&gt;0,'Insertion engagement internet'!G33,"  ")</f>
        <v>U17</v>
      </c>
      <c r="J37" s="22" t="str">
        <f>IF(D37&gt;0,IF('Insertion engagement internet'!G33&lt;&gt;'Insertion engagement internet'!H33,'Insertion engagement internet'!H33," ")," ")</f>
        <v/>
      </c>
      <c r="K37" s="216" t="str">
        <f>'Insertion engagement internet'!E33</f>
        <v>H</v>
      </c>
      <c r="L37" s="25" t="str">
        <f>IF(D37&gt;0,'Insertion engagement internet'!M33," ")</f>
        <v>15</v>
      </c>
      <c r="N37" s="5"/>
      <c r="O37" s="6"/>
      <c r="P37" s="5"/>
    </row>
    <row r="38" spans="1:16" ht="19.149999999999999" customHeight="1" x14ac:dyDescent="0.2">
      <c r="A38" s="5">
        <f t="shared" si="0"/>
        <v>0</v>
      </c>
      <c r="B38" s="21">
        <v>28</v>
      </c>
      <c r="C38" s="23"/>
      <c r="D38" s="22" t="str">
        <f>IF('Insertion engagement internet'!R34&lt;&gt;" ",'Insertion engagement internet'!R34," ")</f>
        <v>10152005751</v>
      </c>
      <c r="E38" s="22" t="str">
        <f>IF(D38&gt;0,'Insertion engagement internet'!F34,"  ")</f>
        <v>46100070453</v>
      </c>
      <c r="F38" s="24" t="str">
        <f>IF(D38&gt;0,'Insertion engagement internet'!C34,"  ")</f>
        <v>VAUDOIR</v>
      </c>
      <c r="G38" s="24" t="str">
        <f>IF(D38&gt;0,'Insertion engagement internet'!D34,"  ")</f>
        <v>Raphael</v>
      </c>
      <c r="H38" s="24" t="str">
        <f>IF(D38&gt;0,'Insertion engagement internet'!P34,"  ")</f>
        <v>U.V.AUBE</v>
      </c>
      <c r="I38" s="24" t="str">
        <f>IF(D38&gt;0,'Insertion engagement internet'!G34,"  ")</f>
        <v>U17</v>
      </c>
      <c r="J38" s="22" t="str">
        <f>IF(D38&gt;0,IF('Insertion engagement internet'!G34&lt;&gt;'Insertion engagement internet'!H34,'Insertion engagement internet'!H34," ")," ")</f>
        <v/>
      </c>
      <c r="K38" s="216" t="str">
        <f>'Insertion engagement internet'!E34</f>
        <v>H</v>
      </c>
      <c r="L38" s="25" t="str">
        <f>IF(D38&gt;0,'Insertion engagement internet'!M34," ")</f>
        <v>16</v>
      </c>
      <c r="N38" s="5"/>
      <c r="O38" s="6"/>
      <c r="P38" s="5"/>
    </row>
    <row r="39" spans="1:16" ht="19.149999999999999" customHeight="1" x14ac:dyDescent="0.2">
      <c r="A39" s="5">
        <f t="shared" si="0"/>
        <v>0</v>
      </c>
      <c r="B39" s="21">
        <v>29</v>
      </c>
      <c r="C39" s="23"/>
      <c r="D39" s="22" t="str">
        <f>IF('Insertion engagement internet'!R35&lt;&gt;" ",'Insertion engagement internet'!R35," ")</f>
        <v>10105534263</v>
      </c>
      <c r="E39" s="22" t="str">
        <f>IF(D39&gt;0,'Insertion engagement internet'!F35,"  ")</f>
        <v>49271150157</v>
      </c>
      <c r="F39" s="24" t="str">
        <f>IF(D39&gt;0,'Insertion engagement internet'!C35,"  ")</f>
        <v>BENAUT</v>
      </c>
      <c r="G39" s="24" t="str">
        <f>IF(D39&gt;0,'Insertion engagement internet'!D35,"  ")</f>
        <v>Léo</v>
      </c>
      <c r="H39" s="24" t="str">
        <f>IF(D39&gt;0,'Insertion engagement internet'!P35,"  ")</f>
        <v>ENTENTE GISORSIENNE CYCLISME</v>
      </c>
      <c r="I39" s="24" t="str">
        <f>IF(D39&gt;0,'Insertion engagement internet'!G35,"  ")</f>
        <v>U17</v>
      </c>
      <c r="J39" s="22" t="str">
        <f>IF(D39&gt;0,IF('Insertion engagement internet'!G35&lt;&gt;'Insertion engagement internet'!H35,'Insertion engagement internet'!H35," ")," ")</f>
        <v/>
      </c>
      <c r="K39" s="216" t="str">
        <f>'Insertion engagement internet'!E35</f>
        <v>H</v>
      </c>
      <c r="L39" s="25" t="str">
        <f>IF(D39&gt;0,'Insertion engagement internet'!M35," ")</f>
        <v>16</v>
      </c>
      <c r="N39" s="5"/>
      <c r="O39" s="6"/>
      <c r="P39" s="5"/>
    </row>
    <row r="40" spans="1:16" ht="19.149999999999999" customHeight="1" x14ac:dyDescent="0.2">
      <c r="A40" s="5">
        <f t="shared" si="0"/>
        <v>0</v>
      </c>
      <c r="B40" s="21">
        <v>30</v>
      </c>
      <c r="C40" s="23"/>
      <c r="D40" s="22" t="str">
        <f>IF('Insertion engagement internet'!R36&lt;&gt;" ",'Insertion engagement internet'!R36," ")</f>
        <v>10118708176</v>
      </c>
      <c r="E40" s="22" t="str">
        <f>IF(D40&gt;0,'Insertion engagement internet'!F36,"  ")</f>
        <v>49271150173</v>
      </c>
      <c r="F40" s="24" t="str">
        <f>IF(D40&gt;0,'Insertion engagement internet'!C36,"  ")</f>
        <v>BINET</v>
      </c>
      <c r="G40" s="24" t="str">
        <f>IF(D40&gt;0,'Insertion engagement internet'!D36,"  ")</f>
        <v>Morgan</v>
      </c>
      <c r="H40" s="24" t="str">
        <f>IF(D40&gt;0,'Insertion engagement internet'!P36,"  ")</f>
        <v>ENTENTE GISORSIENNE CYCLISME</v>
      </c>
      <c r="I40" s="24" t="str">
        <f>IF(D40&gt;0,'Insertion engagement internet'!G36,"  ")</f>
        <v>U17</v>
      </c>
      <c r="J40" s="22" t="str">
        <f>IF(D40&gt;0,IF('Insertion engagement internet'!G36&lt;&gt;'Insertion engagement internet'!H36,'Insertion engagement internet'!H36," ")," ")</f>
        <v/>
      </c>
      <c r="K40" s="216" t="str">
        <f>'Insertion engagement internet'!E36</f>
        <v>H</v>
      </c>
      <c r="L40" s="25" t="str">
        <f>IF(D40&gt;0,'Insertion engagement internet'!M36," ")</f>
        <v>16</v>
      </c>
      <c r="N40" s="5"/>
      <c r="O40" s="6"/>
      <c r="P40" s="5"/>
    </row>
    <row r="41" spans="1:16" ht="19.149999999999999" customHeight="1" x14ac:dyDescent="0.2">
      <c r="A41" s="5">
        <f t="shared" si="0"/>
        <v>0</v>
      </c>
      <c r="B41" s="21">
        <v>31</v>
      </c>
      <c r="C41" s="23"/>
      <c r="D41" s="22" t="str">
        <f>IF('Insertion engagement internet'!R37&lt;&gt;" ",'Insertion engagement internet'!R37," ")</f>
        <v>10111892312</v>
      </c>
      <c r="E41" s="22" t="str">
        <f>IF(D41&gt;0,'Insertion engagement internet'!F37,"  ")</f>
        <v>49271150161</v>
      </c>
      <c r="F41" s="24" t="str">
        <f>IF(D41&gt;0,'Insertion engagement internet'!C37,"  ")</f>
        <v>PERRIMAN</v>
      </c>
      <c r="G41" s="24" t="str">
        <f>IF(D41&gt;0,'Insertion engagement internet'!D37,"  ")</f>
        <v>Rafael</v>
      </c>
      <c r="H41" s="24" t="str">
        <f>IF(D41&gt;0,'Insertion engagement internet'!P37,"  ")</f>
        <v>ENTENTE GISORSIENNE CYCLISME</v>
      </c>
      <c r="I41" s="24" t="str">
        <f>IF(D41&gt;0,'Insertion engagement internet'!G37,"  ")</f>
        <v>U17</v>
      </c>
      <c r="J41" s="22" t="str">
        <f>IF(D41&gt;0,IF('Insertion engagement internet'!G37&lt;&gt;'Insertion engagement internet'!H37,'Insertion engagement internet'!H37," ")," ")</f>
        <v/>
      </c>
      <c r="K41" s="216" t="str">
        <f>'Insertion engagement internet'!E37</f>
        <v>H</v>
      </c>
      <c r="L41" s="25" t="str">
        <f>IF(D41&gt;0,'Insertion engagement internet'!M37," ")</f>
        <v>16</v>
      </c>
      <c r="N41" s="5"/>
      <c r="O41" s="6"/>
      <c r="P41" s="5"/>
    </row>
    <row r="42" spans="1:16" ht="19.149999999999999" customHeight="1" x14ac:dyDescent="0.2">
      <c r="A42" s="5">
        <f t="shared" si="0"/>
        <v>0</v>
      </c>
      <c r="B42" s="21">
        <v>32</v>
      </c>
      <c r="C42" s="23"/>
      <c r="D42" s="22" t="str">
        <f>IF('Insertion engagement internet'!R38&lt;&gt;" ",'Insertion engagement internet'!R38," ")</f>
        <v>10086477706</v>
      </c>
      <c r="E42" s="22" t="str">
        <f>IF(D42&gt;0,'Insertion engagement internet'!F38,"  ")</f>
        <v>44410550260</v>
      </c>
      <c r="F42" s="24" t="str">
        <f>IF(D42&gt;0,'Insertion engagement internet'!C38,"  ")</f>
        <v>SOULAINE</v>
      </c>
      <c r="G42" s="24" t="str">
        <f>IF(D42&gt;0,'Insertion engagement internet'!D38,"  ")</f>
        <v>Adrien</v>
      </c>
      <c r="H42" s="24" t="str">
        <f>IF(D42&gt;0,'Insertion engagement internet'!P38,"  ")</f>
        <v>AAJ BLOIS CYCLISME</v>
      </c>
      <c r="I42" s="24" t="str">
        <f>IF(D42&gt;0,'Insertion engagement internet'!G38,"  ")</f>
        <v>U17</v>
      </c>
      <c r="J42" s="22" t="str">
        <f>IF(D42&gt;0,IF('Insertion engagement internet'!G38&lt;&gt;'Insertion engagement internet'!H38,'Insertion engagement internet'!H38," ")," ")</f>
        <v/>
      </c>
      <c r="K42" s="216" t="str">
        <f>'Insertion engagement internet'!E38</f>
        <v>H</v>
      </c>
      <c r="L42" s="25" t="str">
        <f>IF(D42&gt;0,'Insertion engagement internet'!M38," ")</f>
        <v>15</v>
      </c>
      <c r="N42" s="5"/>
      <c r="O42" s="6"/>
      <c r="P42" s="5"/>
    </row>
    <row r="43" spans="1:16" ht="19.149999999999999" customHeight="1" x14ac:dyDescent="0.2">
      <c r="A43" s="5">
        <f t="shared" si="0"/>
        <v>0</v>
      </c>
      <c r="B43" s="21">
        <v>33</v>
      </c>
      <c r="C43" s="23"/>
      <c r="D43" s="22" t="str">
        <f>IF('Insertion engagement internet'!R39&lt;&gt;" ",'Insertion engagement internet'!R39," ")</f>
        <v>10098082441</v>
      </c>
      <c r="E43" s="22" t="str">
        <f>IF(D43&gt;0,'Insertion engagement internet'!F39,"  ")</f>
        <v>48771280292</v>
      </c>
      <c r="F43" s="24" t="str">
        <f>IF(D43&gt;0,'Insertion engagement internet'!C39,"  ")</f>
        <v>CABALLERO GEOFFROY</v>
      </c>
      <c r="G43" s="24" t="str">
        <f>IF(D43&gt;0,'Insertion engagement internet'!D39,"  ")</f>
        <v>Yann</v>
      </c>
      <c r="H43" s="24" t="str">
        <f>IF(D43&gt;0,'Insertion engagement internet'!P39,"  ")</f>
        <v>LAGNY PONTCARRE CYC.</v>
      </c>
      <c r="I43" s="24" t="str">
        <f>IF(D43&gt;0,'Insertion engagement internet'!G39,"  ")</f>
        <v>U17</v>
      </c>
      <c r="J43" s="22" t="str">
        <f>IF(D43&gt;0,IF('Insertion engagement internet'!G39&lt;&gt;'Insertion engagement internet'!H39,'Insertion engagement internet'!H39," ")," ")</f>
        <v/>
      </c>
      <c r="K43" s="216" t="str">
        <f>'Insertion engagement internet'!E39</f>
        <v>H</v>
      </c>
      <c r="L43" s="25" t="str">
        <f>IF(D43&gt;0,'Insertion engagement internet'!M39," ")</f>
        <v>16</v>
      </c>
      <c r="N43" s="5"/>
      <c r="O43" s="6"/>
      <c r="P43" s="5"/>
    </row>
    <row r="44" spans="1:16" ht="19.149999999999999" customHeight="1" x14ac:dyDescent="0.2">
      <c r="A44" s="5">
        <f t="shared" si="0"/>
        <v>0</v>
      </c>
      <c r="B44" s="21">
        <v>34</v>
      </c>
      <c r="C44" s="23"/>
      <c r="D44" s="22" t="str">
        <f>IF('Insertion engagement internet'!R40&lt;&gt;" ",'Insertion engagement internet'!R40," ")</f>
        <v>10098082542</v>
      </c>
      <c r="E44" s="22" t="str">
        <f>IF(D44&gt;0,'Insertion engagement internet'!F40,"  ")</f>
        <v>48771280293</v>
      </c>
      <c r="F44" s="24" t="str">
        <f>IF(D44&gt;0,'Insertion engagement internet'!C40,"  ")</f>
        <v>GENDRON</v>
      </c>
      <c r="G44" s="24" t="str">
        <f>IF(D44&gt;0,'Insertion engagement internet'!D40,"  ")</f>
        <v>Tom</v>
      </c>
      <c r="H44" s="24" t="str">
        <f>IF(D44&gt;0,'Insertion engagement internet'!P40,"  ")</f>
        <v>LAGNY PONTCARRE CYC.</v>
      </c>
      <c r="I44" s="24" t="str">
        <f>IF(D44&gt;0,'Insertion engagement internet'!G40,"  ")</f>
        <v>U17</v>
      </c>
      <c r="J44" s="22" t="str">
        <f>IF(D44&gt;0,IF('Insertion engagement internet'!G40&lt;&gt;'Insertion engagement internet'!H40,'Insertion engagement internet'!H40," ")," ")</f>
        <v/>
      </c>
      <c r="K44" s="216" t="str">
        <f>'Insertion engagement internet'!E40</f>
        <v>H</v>
      </c>
      <c r="L44" s="25" t="str">
        <f>IF(D44&gt;0,'Insertion engagement internet'!M40," ")</f>
        <v>15</v>
      </c>
      <c r="N44" s="5"/>
      <c r="O44" s="6"/>
      <c r="P44" s="5"/>
    </row>
    <row r="45" spans="1:16" ht="19.149999999999999" customHeight="1" x14ac:dyDescent="0.2">
      <c r="A45" s="5">
        <f t="shared" si="0"/>
        <v>0</v>
      </c>
      <c r="B45" s="21">
        <v>35</v>
      </c>
      <c r="C45" s="23"/>
      <c r="D45" s="22" t="str">
        <f>IF('Insertion engagement internet'!R41&lt;&gt;" ",'Insertion engagement internet'!R41," ")</f>
        <v>10121414981</v>
      </c>
      <c r="E45" s="22" t="str">
        <f>IF(D45&gt;0,'Insertion engagement internet'!F41,"  ")</f>
        <v>48771280350</v>
      </c>
      <c r="F45" s="24" t="str">
        <f>IF(D45&gt;0,'Insertion engagement internet'!C41,"  ")</f>
        <v>GODIN</v>
      </c>
      <c r="G45" s="24" t="str">
        <f>IF(D45&gt;0,'Insertion engagement internet'!D41,"  ")</f>
        <v>Maxime</v>
      </c>
      <c r="H45" s="24" t="str">
        <f>IF(D45&gt;0,'Insertion engagement internet'!P41,"  ")</f>
        <v>LAGNY PONTCARRE CYC.</v>
      </c>
      <c r="I45" s="24" t="str">
        <f>IF(D45&gt;0,'Insertion engagement internet'!G41,"  ")</f>
        <v>U17</v>
      </c>
      <c r="J45" s="22" t="str">
        <f>IF(D45&gt;0,IF('Insertion engagement internet'!G41&lt;&gt;'Insertion engagement internet'!H41,'Insertion engagement internet'!H41," ")," ")</f>
        <v/>
      </c>
      <c r="K45" s="216" t="str">
        <f>'Insertion engagement internet'!E41</f>
        <v>H</v>
      </c>
      <c r="L45" s="25" t="str">
        <f>IF(D45&gt;0,'Insertion engagement internet'!M41," ")</f>
        <v>15</v>
      </c>
      <c r="N45" s="5"/>
      <c r="O45" s="6"/>
      <c r="P45" s="5"/>
    </row>
    <row r="46" spans="1:16" ht="19.149999999999999" customHeight="1" x14ac:dyDescent="0.2">
      <c r="A46" s="5">
        <f t="shared" si="0"/>
        <v>0</v>
      </c>
      <c r="B46" s="21">
        <v>36</v>
      </c>
      <c r="C46" s="23"/>
      <c r="D46" s="22" t="str">
        <f>IF('Insertion engagement internet'!R42&lt;&gt;" ",'Insertion engagement internet'!R42," ")</f>
        <v>10136453015</v>
      </c>
      <c r="E46" s="22" t="str">
        <f>IF(D46&gt;0,'Insertion engagement internet'!F42,"  ")</f>
        <v>48771280388</v>
      </c>
      <c r="F46" s="24" t="str">
        <f>IF(D46&gt;0,'Insertion engagement internet'!C42,"  ")</f>
        <v>GUERRIER</v>
      </c>
      <c r="G46" s="24" t="str">
        <f>IF(D46&gt;0,'Insertion engagement internet'!D42,"  ")</f>
        <v>Romain</v>
      </c>
      <c r="H46" s="24" t="str">
        <f>IF(D46&gt;0,'Insertion engagement internet'!P42,"  ")</f>
        <v>LAGNY PONTCARRE CYC.</v>
      </c>
      <c r="I46" s="24" t="str">
        <f>IF(D46&gt;0,'Insertion engagement internet'!G42,"  ")</f>
        <v>U17</v>
      </c>
      <c r="J46" s="22" t="str">
        <f>IF(D46&gt;0,IF('Insertion engagement internet'!G42&lt;&gt;'Insertion engagement internet'!H42,'Insertion engagement internet'!H42," ")," ")</f>
        <v/>
      </c>
      <c r="K46" s="216" t="str">
        <f>'Insertion engagement internet'!E42</f>
        <v>H</v>
      </c>
      <c r="L46" s="25" t="str">
        <f>IF(D46&gt;0,'Insertion engagement internet'!M42," ")</f>
        <v>16</v>
      </c>
      <c r="N46" s="5"/>
      <c r="O46" s="6"/>
      <c r="P46" s="5"/>
    </row>
    <row r="47" spans="1:16" ht="19.149999999999999" customHeight="1" x14ac:dyDescent="0.2">
      <c r="A47" s="5">
        <f t="shared" si="0"/>
        <v>0</v>
      </c>
      <c r="B47" s="21">
        <v>37</v>
      </c>
      <c r="C47" s="23"/>
      <c r="D47" s="22" t="str">
        <f>IF('Insertion engagement internet'!R43&lt;&gt;" ",'Insertion engagement internet'!R43," ")</f>
        <v>10137793231</v>
      </c>
      <c r="E47" s="22" t="str">
        <f>IF(D47&gt;0,'Insertion engagement internet'!F43,"  ")</f>
        <v>48771280390</v>
      </c>
      <c r="F47" s="24" t="str">
        <f>IF(D47&gt;0,'Insertion engagement internet'!C43,"  ")</f>
        <v>JEANDEAU</v>
      </c>
      <c r="G47" s="24" t="str">
        <f>IF(D47&gt;0,'Insertion engagement internet'!D43,"  ")</f>
        <v>Loic</v>
      </c>
      <c r="H47" s="24" t="str">
        <f>IF(D47&gt;0,'Insertion engagement internet'!P43,"  ")</f>
        <v>LAGNY PONTCARRE CYC.</v>
      </c>
      <c r="I47" s="24" t="str">
        <f>IF(D47&gt;0,'Insertion engagement internet'!G43,"  ")</f>
        <v>U17</v>
      </c>
      <c r="J47" s="22" t="str">
        <f>IF(D47&gt;0,IF('Insertion engagement internet'!G43&lt;&gt;'Insertion engagement internet'!H43,'Insertion engagement internet'!H43," ")," ")</f>
        <v/>
      </c>
      <c r="K47" s="216" t="str">
        <f>'Insertion engagement internet'!E43</f>
        <v>H</v>
      </c>
      <c r="L47" s="25" t="str">
        <f>IF(D47&gt;0,'Insertion engagement internet'!M43," ")</f>
        <v>16</v>
      </c>
      <c r="N47" s="5"/>
      <c r="O47" s="6"/>
      <c r="P47" s="5"/>
    </row>
    <row r="48" spans="1:16" ht="19.149999999999999" customHeight="1" x14ac:dyDescent="0.2">
      <c r="A48" s="5">
        <f t="shared" si="0"/>
        <v>0</v>
      </c>
      <c r="B48" s="21">
        <v>38</v>
      </c>
      <c r="C48" s="23"/>
      <c r="D48" s="22" t="str">
        <f>IF('Insertion engagement internet'!R44&lt;&gt;" ",'Insertion engagement internet'!R44," ")</f>
        <v>10069493107</v>
      </c>
      <c r="E48" s="22" t="str">
        <f>IF(D48&gt;0,'Insertion engagement internet'!F44,"  ")</f>
        <v>48771280250</v>
      </c>
      <c r="F48" s="24" t="str">
        <f>IF(D48&gt;0,'Insertion engagement internet'!C44,"  ")</f>
        <v>KURNIKOWSKI</v>
      </c>
      <c r="G48" s="24" t="str">
        <f>IF(D48&gt;0,'Insertion engagement internet'!D44,"  ")</f>
        <v>Nolan</v>
      </c>
      <c r="H48" s="24" t="str">
        <f>IF(D48&gt;0,'Insertion engagement internet'!P44,"  ")</f>
        <v>LAGNY PONTCARRE CYC.</v>
      </c>
      <c r="I48" s="24" t="str">
        <f>IF(D48&gt;0,'Insertion engagement internet'!G44,"  ")</f>
        <v>U17</v>
      </c>
      <c r="J48" s="22" t="str">
        <f>IF(D48&gt;0,IF('Insertion engagement internet'!G44&lt;&gt;'Insertion engagement internet'!H44,'Insertion engagement internet'!H44," ")," ")</f>
        <v/>
      </c>
      <c r="K48" s="216" t="str">
        <f>'Insertion engagement internet'!E44</f>
        <v>H</v>
      </c>
      <c r="L48" s="25" t="str">
        <f>IF(D48&gt;0,'Insertion engagement internet'!M44," ")</f>
        <v>15</v>
      </c>
      <c r="N48" s="5"/>
      <c r="O48" s="6"/>
      <c r="P48" s="5"/>
    </row>
    <row r="49" spans="1:16" ht="19.149999999999999" customHeight="1" x14ac:dyDescent="0.2">
      <c r="A49" s="5">
        <f t="shared" si="0"/>
        <v>0</v>
      </c>
      <c r="B49" s="21">
        <v>39</v>
      </c>
      <c r="C49" s="23"/>
      <c r="D49" s="22" t="str">
        <f>IF('Insertion engagement internet'!R45&lt;&gt;" ",'Insertion engagement internet'!R45," ")</f>
        <v>10172125874</v>
      </c>
      <c r="E49" s="22" t="str">
        <f>IF(D49&gt;0,'Insertion engagement internet'!F45,"  ")</f>
        <v>48771280458</v>
      </c>
      <c r="F49" s="24" t="str">
        <f>IF(D49&gt;0,'Insertion engagement internet'!C45,"  ")</f>
        <v>PLAQUET</v>
      </c>
      <c r="G49" s="24" t="str">
        <f>IF(D49&gt;0,'Insertion engagement internet'!D45,"  ")</f>
        <v>Sacha</v>
      </c>
      <c r="H49" s="24" t="str">
        <f>IF(D49&gt;0,'Insertion engagement internet'!P45,"  ")</f>
        <v>LAGNY PONTCARRE CYC.</v>
      </c>
      <c r="I49" s="24" t="str">
        <f>IF(D49&gt;0,'Insertion engagement internet'!G45,"  ")</f>
        <v>U17</v>
      </c>
      <c r="J49" s="22" t="str">
        <f>IF(D49&gt;0,IF('Insertion engagement internet'!G45&lt;&gt;'Insertion engagement internet'!H45,'Insertion engagement internet'!H45," ")," ")</f>
        <v/>
      </c>
      <c r="K49" s="216" t="str">
        <f>'Insertion engagement internet'!E45</f>
        <v>H</v>
      </c>
      <c r="L49" s="25" t="str">
        <f>IF(D49&gt;0,'Insertion engagement internet'!M45," ")</f>
        <v>15</v>
      </c>
      <c r="N49" s="5"/>
      <c r="O49" s="6"/>
      <c r="P49" s="5"/>
    </row>
    <row r="50" spans="1:16" ht="19.149999999999999" customHeight="1" x14ac:dyDescent="0.2">
      <c r="A50" s="5">
        <f t="shared" si="0"/>
        <v>0</v>
      </c>
      <c r="B50" s="21">
        <v>40</v>
      </c>
      <c r="C50" s="23"/>
      <c r="D50" s="22" t="str">
        <f>IF('Insertion engagement internet'!R46&lt;&gt;" ",'Insertion engagement internet'!R46," ")</f>
        <v>10085805574</v>
      </c>
      <c r="E50" s="22" t="str">
        <f>IF(D50&gt;0,'Insertion engagement internet'!F46,"  ")</f>
        <v>47601500196</v>
      </c>
      <c r="F50" s="24" t="str">
        <f>IF(D50&gt;0,'Insertion engagement internet'!C46,"  ")</f>
        <v>BOURDIN</v>
      </c>
      <c r="G50" s="24" t="str">
        <f>IF(D50&gt;0,'Insertion engagement internet'!D46,"  ")</f>
        <v>Aubin</v>
      </c>
      <c r="H50" s="24" t="str">
        <f>IF(D50&gt;0,'Insertion engagement internet'!P46,"  ")</f>
        <v>TEAM OISE ORGANISATION</v>
      </c>
      <c r="I50" s="24" t="str">
        <f>IF(D50&gt;0,'Insertion engagement internet'!G46,"  ")</f>
        <v>U17</v>
      </c>
      <c r="J50" s="22" t="str">
        <f>IF(D50&gt;0,IF('Insertion engagement internet'!G46&lt;&gt;'Insertion engagement internet'!H46,'Insertion engagement internet'!H46," ")," ")</f>
        <v/>
      </c>
      <c r="K50" s="216" t="str">
        <f>'Insertion engagement internet'!E46</f>
        <v>H</v>
      </c>
      <c r="L50" s="25" t="str">
        <f>IF(D50&gt;0,'Insertion engagement internet'!M46," ")</f>
        <v>15</v>
      </c>
      <c r="N50" s="5"/>
      <c r="O50" s="6"/>
      <c r="P50" s="5"/>
    </row>
    <row r="51" spans="1:16" ht="19.149999999999999" customHeight="1" x14ac:dyDescent="0.2">
      <c r="A51" s="5">
        <f t="shared" si="0"/>
        <v>0</v>
      </c>
      <c r="B51" s="21">
        <v>41</v>
      </c>
      <c r="C51" s="23"/>
      <c r="D51" s="22" t="str">
        <f>IF('Insertion engagement internet'!R47&lt;&gt;" ",'Insertion engagement internet'!R47," ")</f>
        <v>10135070157</v>
      </c>
      <c r="E51" s="22" t="str">
        <f>IF(D51&gt;0,'Insertion engagement internet'!F47,"  ")</f>
        <v>47601500411</v>
      </c>
      <c r="F51" s="24" t="str">
        <f>IF(D51&gt;0,'Insertion engagement internet'!C47,"  ")</f>
        <v>PAYET</v>
      </c>
      <c r="G51" s="24" t="str">
        <f>IF(D51&gt;0,'Insertion engagement internet'!D47,"  ")</f>
        <v>Ilan</v>
      </c>
      <c r="H51" s="24" t="str">
        <f>IF(D51&gt;0,'Insertion engagement internet'!P47,"  ")</f>
        <v>TEAM OISE ORGANISATION</v>
      </c>
      <c r="I51" s="24" t="str">
        <f>IF(D51&gt;0,'Insertion engagement internet'!G47,"  ")</f>
        <v>U17</v>
      </c>
      <c r="J51" s="22" t="str">
        <f>IF(D51&gt;0,IF('Insertion engagement internet'!G47&lt;&gt;'Insertion engagement internet'!H47,'Insertion engagement internet'!H47," ")," ")</f>
        <v/>
      </c>
      <c r="K51" s="216" t="str">
        <f>'Insertion engagement internet'!E47</f>
        <v>H</v>
      </c>
      <c r="L51" s="25" t="str">
        <f>IF(D51&gt;0,'Insertion engagement internet'!M47," ")</f>
        <v>15</v>
      </c>
      <c r="N51" s="5"/>
      <c r="O51" s="6"/>
      <c r="P51" s="5"/>
    </row>
    <row r="52" spans="1:16" ht="19.149999999999999" customHeight="1" x14ac:dyDescent="0.2">
      <c r="A52" s="5">
        <f t="shared" si="0"/>
        <v>0</v>
      </c>
      <c r="B52" s="21">
        <v>42</v>
      </c>
      <c r="C52" s="23"/>
      <c r="D52" s="22" t="str">
        <f>IF('Insertion engagement internet'!R48&lt;&gt;" ",'Insertion engagement internet'!R48," ")</f>
        <v>10109173581</v>
      </c>
      <c r="E52" s="22" t="str">
        <f>IF(D52&gt;0,'Insertion engagement internet'!F48,"  ")</f>
        <v>48924090621</v>
      </c>
      <c r="F52" s="24" t="str">
        <f>IF(D52&gt;0,'Insertion engagement internet'!C48,"  ")</f>
        <v>L'HOMME</v>
      </c>
      <c r="G52" s="24" t="str">
        <f>IF(D52&gt;0,'Insertion engagement internet'!D48,"  ")</f>
        <v>Martin</v>
      </c>
      <c r="H52" s="24" t="str">
        <f>IF(D52&gt;0,'Insertion engagement internet'!P48,"  ")</f>
        <v>ANTONY BERNY CYCLISTE</v>
      </c>
      <c r="I52" s="24" t="str">
        <f>IF(D52&gt;0,'Insertion engagement internet'!G48,"  ")</f>
        <v>U17</v>
      </c>
      <c r="J52" s="22" t="str">
        <f>IF(D52&gt;0,IF('Insertion engagement internet'!G48&lt;&gt;'Insertion engagement internet'!H48,'Insertion engagement internet'!H48," ")," ")</f>
        <v/>
      </c>
      <c r="K52" s="216" t="str">
        <f>'Insertion engagement internet'!E48</f>
        <v>H</v>
      </c>
      <c r="L52" s="25" t="str">
        <f>IF(D52&gt;0,'Insertion engagement internet'!M48," ")</f>
        <v>15</v>
      </c>
      <c r="N52" s="5"/>
      <c r="O52" s="6"/>
      <c r="P52" s="5"/>
    </row>
    <row r="53" spans="1:16" ht="19.149999999999999" customHeight="1" x14ac:dyDescent="0.2">
      <c r="A53" s="5">
        <f t="shared" si="0"/>
        <v>0</v>
      </c>
      <c r="B53" s="21">
        <v>43</v>
      </c>
      <c r="C53" s="23"/>
      <c r="D53" s="22" t="str">
        <f>IF('Insertion engagement internet'!R49&lt;&gt;" ",'Insertion engagement internet'!R49," ")</f>
        <v>10168325595</v>
      </c>
      <c r="E53" s="22" t="str">
        <f>IF(D53&gt;0,'Insertion engagement internet'!F49,"  ")</f>
        <v>48924090604</v>
      </c>
      <c r="F53" s="24" t="str">
        <f>IF(D53&gt;0,'Insertion engagement internet'!C49,"  ")</f>
        <v>MOROS ARLOT</v>
      </c>
      <c r="G53" s="24" t="str">
        <f>IF(D53&gt;0,'Insertion engagement internet'!D49,"  ")</f>
        <v>Salvador</v>
      </c>
      <c r="H53" s="24" t="str">
        <f>IF(D53&gt;0,'Insertion engagement internet'!P49,"  ")</f>
        <v>ANTONY BERNY CYCLISTE</v>
      </c>
      <c r="I53" s="24" t="str">
        <f>IF(D53&gt;0,'Insertion engagement internet'!G49,"  ")</f>
        <v>U17</v>
      </c>
      <c r="J53" s="22" t="str">
        <f>IF(D53&gt;0,IF('Insertion engagement internet'!G49&lt;&gt;'Insertion engagement internet'!H49,'Insertion engagement internet'!H49," ")," ")</f>
        <v/>
      </c>
      <c r="K53" s="216" t="str">
        <f>'Insertion engagement internet'!E49</f>
        <v>H</v>
      </c>
      <c r="L53" s="25" t="str">
        <f>IF(D53&gt;0,'Insertion engagement internet'!M49," ")</f>
        <v>15</v>
      </c>
      <c r="N53" s="5"/>
      <c r="O53" s="6"/>
      <c r="P53" s="5"/>
    </row>
    <row r="54" spans="1:16" ht="19.149999999999999" customHeight="1" x14ac:dyDescent="0.2">
      <c r="A54" s="5">
        <f t="shared" si="0"/>
        <v>0</v>
      </c>
      <c r="B54" s="21">
        <v>44</v>
      </c>
      <c r="C54" s="23"/>
      <c r="D54" s="22" t="str">
        <f>IF('Insertion engagement internet'!R50&lt;&gt;" ",'Insertion engagement internet'!R50," ")</f>
        <v>10098007366</v>
      </c>
      <c r="E54" s="22" t="str">
        <f>IF(D54&gt;0,'Insertion engagement internet'!F50,"  ")</f>
        <v>48924090326</v>
      </c>
      <c r="F54" s="24" t="str">
        <f>IF(D54&gt;0,'Insertion engagement internet'!C50,"  ")</f>
        <v>VANDEWEGHE WAKSELMAN</v>
      </c>
      <c r="G54" s="24" t="str">
        <f>IF(D54&gt;0,'Insertion engagement internet'!D50,"  ")</f>
        <v>Noah</v>
      </c>
      <c r="H54" s="24" t="str">
        <f>IF(D54&gt;0,'Insertion engagement internet'!P50,"  ")</f>
        <v>ANTONY BERNY CYCLISTE</v>
      </c>
      <c r="I54" s="24" t="str">
        <f>IF(D54&gt;0,'Insertion engagement internet'!G50,"  ")</f>
        <v>U17</v>
      </c>
      <c r="J54" s="22" t="str">
        <f>IF(D54&gt;0,IF('Insertion engagement internet'!G50&lt;&gt;'Insertion engagement internet'!H50,'Insertion engagement internet'!H50," ")," ")</f>
        <v/>
      </c>
      <c r="K54" s="216" t="str">
        <f>'Insertion engagement internet'!E50</f>
        <v>H</v>
      </c>
      <c r="L54" s="25" t="str">
        <f>IF(D54&gt;0,'Insertion engagement internet'!M50," ")</f>
        <v>15</v>
      </c>
      <c r="N54" s="5"/>
      <c r="O54" s="6"/>
      <c r="P54" s="5"/>
    </row>
    <row r="55" spans="1:16" ht="19.149999999999999" customHeight="1" x14ac:dyDescent="0.2">
      <c r="A55" s="5">
        <f t="shared" si="0"/>
        <v>0</v>
      </c>
      <c r="B55" s="21">
        <v>45</v>
      </c>
      <c r="C55" s="23"/>
      <c r="D55" s="22" t="str">
        <f>IF('Insertion engagement internet'!R51&lt;&gt;" ",'Insertion engagement internet'!R51," ")</f>
        <v>10157792409</v>
      </c>
      <c r="E55" s="22" t="str">
        <f>IF(D55&gt;0,'Insertion engagement internet'!F51,"  ")</f>
        <v>48924110811</v>
      </c>
      <c r="F55" s="24" t="str">
        <f>IF(D55&gt;0,'Insertion engagement internet'!C51,"  ")</f>
        <v>DROUINEAUD JACQUET</v>
      </c>
      <c r="G55" s="24" t="str">
        <f>IF(D55&gt;0,'Insertion engagement internet'!D51,"  ")</f>
        <v>Léopold</v>
      </c>
      <c r="H55" s="24" t="str">
        <f>IF(D55&gt;0,'Insertion engagement internet'!P51,"  ")</f>
        <v>CLAMART CYCLISME 92</v>
      </c>
      <c r="I55" s="24" t="str">
        <f>IF(D55&gt;0,'Insertion engagement internet'!G51,"  ")</f>
        <v>U17</v>
      </c>
      <c r="J55" s="22" t="str">
        <f>IF(D55&gt;0,IF('Insertion engagement internet'!G51&lt;&gt;'Insertion engagement internet'!H51,'Insertion engagement internet'!H51," ")," ")</f>
        <v/>
      </c>
      <c r="K55" s="216" t="str">
        <f>'Insertion engagement internet'!E51</f>
        <v>H</v>
      </c>
      <c r="L55" s="25" t="str">
        <f>IF(D55&gt;0,'Insertion engagement internet'!M51," ")</f>
        <v>16</v>
      </c>
      <c r="N55" s="5"/>
      <c r="O55" s="6"/>
      <c r="P55" s="5"/>
    </row>
    <row r="56" spans="1:16" ht="19.149999999999999" customHeight="1" x14ac:dyDescent="0.2">
      <c r="A56" s="5">
        <f t="shared" si="0"/>
        <v>0</v>
      </c>
      <c r="B56" s="21">
        <v>46</v>
      </c>
      <c r="C56" s="23"/>
      <c r="D56" s="22" t="str">
        <f>IF('Insertion engagement internet'!R52&lt;&gt;" ",'Insertion engagement internet'!R52," ")</f>
        <v>10137801820</v>
      </c>
      <c r="E56" s="22" t="str">
        <f>IF(D56&gt;0,'Insertion engagement internet'!F52,"  ")</f>
        <v>48924110674</v>
      </c>
      <c r="F56" s="24" t="str">
        <f>IF(D56&gt;0,'Insertion engagement internet'!C52,"  ")</f>
        <v>DUBOUSSET FAUGERON</v>
      </c>
      <c r="G56" s="24" t="str">
        <f>IF(D56&gt;0,'Insertion engagement internet'!D52,"  ")</f>
        <v>Cyrano</v>
      </c>
      <c r="H56" s="24" t="str">
        <f>IF(D56&gt;0,'Insertion engagement internet'!P52,"  ")</f>
        <v>CLAMART CYCLISME 92</v>
      </c>
      <c r="I56" s="24" t="str">
        <f>IF(D56&gt;0,'Insertion engagement internet'!G52,"  ")</f>
        <v>U17</v>
      </c>
      <c r="J56" s="22" t="str">
        <f>IF(D56&gt;0,IF('Insertion engagement internet'!G52&lt;&gt;'Insertion engagement internet'!H52,'Insertion engagement internet'!H52," ")," ")</f>
        <v/>
      </c>
      <c r="K56" s="216" t="str">
        <f>'Insertion engagement internet'!E52</f>
        <v>H</v>
      </c>
      <c r="L56" s="25" t="str">
        <f>IF(D56&gt;0,'Insertion engagement internet'!M52," ")</f>
        <v>15</v>
      </c>
      <c r="N56" s="5"/>
      <c r="O56" s="6"/>
      <c r="P56" s="5"/>
    </row>
    <row r="57" spans="1:16" ht="19.149999999999999" customHeight="1" x14ac:dyDescent="0.2">
      <c r="A57" s="5">
        <f t="shared" si="0"/>
        <v>0</v>
      </c>
      <c r="B57" s="21">
        <v>47</v>
      </c>
      <c r="C57" s="23"/>
      <c r="D57" s="22" t="str">
        <f>IF('Insertion engagement internet'!R53&lt;&gt;" ",'Insertion engagement internet'!R53," ")</f>
        <v>10074041902</v>
      </c>
      <c r="E57" s="22" t="str">
        <f>IF(D57&gt;0,'Insertion engagement internet'!F53,"  ")</f>
        <v>48924110810</v>
      </c>
      <c r="F57" s="24" t="str">
        <f>IF(D57&gt;0,'Insertion engagement internet'!C53,"  ")</f>
        <v>GRENIER</v>
      </c>
      <c r="G57" s="24" t="str">
        <f>IF(D57&gt;0,'Insertion engagement internet'!D53,"  ")</f>
        <v>Noa</v>
      </c>
      <c r="H57" s="24" t="str">
        <f>IF(D57&gt;0,'Insertion engagement internet'!P53,"  ")</f>
        <v>CLAMART CYCLISME 92</v>
      </c>
      <c r="I57" s="24" t="str">
        <f>IF(D57&gt;0,'Insertion engagement internet'!G53,"  ")</f>
        <v>U17</v>
      </c>
      <c r="J57" s="22" t="str">
        <f>IF(D57&gt;0,IF('Insertion engagement internet'!G53&lt;&gt;'Insertion engagement internet'!H53,'Insertion engagement internet'!H53," ")," ")</f>
        <v/>
      </c>
      <c r="K57" s="216" t="str">
        <f>'Insertion engagement internet'!E53</f>
        <v>H</v>
      </c>
      <c r="L57" s="25" t="str">
        <f>IF(D57&gt;0,'Insertion engagement internet'!M53," ")</f>
        <v>16</v>
      </c>
      <c r="N57" s="5"/>
      <c r="O57" s="6"/>
      <c r="P57" s="5"/>
    </row>
    <row r="58" spans="1:16" ht="19.149999999999999" customHeight="1" x14ac:dyDescent="0.2">
      <c r="A58" s="5">
        <f t="shared" si="0"/>
        <v>0</v>
      </c>
      <c r="B58" s="21">
        <v>48</v>
      </c>
      <c r="C58" s="23"/>
      <c r="D58" s="22" t="str">
        <f>IF('Insertion engagement internet'!R54&lt;&gt;" ",'Insertion engagement internet'!R54," ")</f>
        <v>10136014491</v>
      </c>
      <c r="E58" s="22" t="str">
        <f>IF(D58&gt;0,'Insertion engagement internet'!F54,"  ")</f>
        <v>48924110680</v>
      </c>
      <c r="F58" s="24" t="str">
        <f>IF(D58&gt;0,'Insertion engagement internet'!C54,"  ")</f>
        <v>GUERIF</v>
      </c>
      <c r="G58" s="24" t="str">
        <f>IF(D58&gt;0,'Insertion engagement internet'!D54,"  ")</f>
        <v>Corentin</v>
      </c>
      <c r="H58" s="24" t="str">
        <f>IF(D58&gt;0,'Insertion engagement internet'!P54,"  ")</f>
        <v>CLAMART CYCLISME 92</v>
      </c>
      <c r="I58" s="24" t="str">
        <f>IF(D58&gt;0,'Insertion engagement internet'!G54,"  ")</f>
        <v>U17</v>
      </c>
      <c r="J58" s="22" t="str">
        <f>IF(D58&gt;0,IF('Insertion engagement internet'!G54&lt;&gt;'Insertion engagement internet'!H54,'Insertion engagement internet'!H54," ")," ")</f>
        <v/>
      </c>
      <c r="K58" s="216" t="str">
        <f>'Insertion engagement internet'!E54</f>
        <v>H</v>
      </c>
      <c r="L58" s="25" t="str">
        <f>IF(D58&gt;0,'Insertion engagement internet'!M54," ")</f>
        <v>16</v>
      </c>
      <c r="N58" s="5"/>
      <c r="O58" s="6"/>
      <c r="P58" s="5"/>
    </row>
    <row r="59" spans="1:16" ht="19.149999999999999" customHeight="1" x14ac:dyDescent="0.2">
      <c r="A59" s="5">
        <f t="shared" si="0"/>
        <v>0</v>
      </c>
      <c r="B59" s="21">
        <v>49</v>
      </c>
      <c r="C59" s="23"/>
      <c r="D59" s="22" t="str">
        <f>IF('Insertion engagement internet'!R55&lt;&gt;" ",'Insertion engagement internet'!R55," ")</f>
        <v>10067163588</v>
      </c>
      <c r="E59" s="22" t="str">
        <f>IF(D59&gt;0,'Insertion engagement internet'!F55,"  ")</f>
        <v>48913530144</v>
      </c>
      <c r="F59" s="24" t="str">
        <f>IF(D59&gt;0,'Insertion engagement internet'!C55,"  ")</f>
        <v>OUHARZOUNE</v>
      </c>
      <c r="G59" s="24" t="str">
        <f>IF(D59&gt;0,'Insertion engagement internet'!D55,"  ")</f>
        <v>Aksel</v>
      </c>
      <c r="H59" s="24" t="str">
        <f>IF(D59&gt;0,'Insertion engagement internet'!P55,"  ")</f>
        <v>TEAM CYCLISTE LINAS MONTLHERY</v>
      </c>
      <c r="I59" s="24" t="str">
        <f>IF(D59&gt;0,'Insertion engagement internet'!G55,"  ")</f>
        <v>U17</v>
      </c>
      <c r="J59" s="22" t="str">
        <f>IF(D59&gt;0,IF('Insertion engagement internet'!G55&lt;&gt;'Insertion engagement internet'!H55,'Insertion engagement internet'!H55," ")," ")</f>
        <v/>
      </c>
      <c r="K59" s="216" t="str">
        <f>'Insertion engagement internet'!E55</f>
        <v>H</v>
      </c>
      <c r="L59" s="25" t="str">
        <f>IF(D59&gt;0,'Insertion engagement internet'!M55," ")</f>
        <v>16</v>
      </c>
      <c r="N59" s="5"/>
      <c r="O59" s="6"/>
      <c r="P59" s="5"/>
    </row>
    <row r="60" spans="1:16" ht="19.149999999999999" customHeight="1" x14ac:dyDescent="0.2">
      <c r="A60" s="5">
        <f t="shared" si="0"/>
        <v>0</v>
      </c>
      <c r="B60" s="21">
        <v>50</v>
      </c>
      <c r="C60" s="23"/>
      <c r="D60" s="22" t="str">
        <f>IF('Insertion engagement internet'!R56&lt;&gt;" ",'Insertion engagement internet'!R56," ")</f>
        <v>10109272706</v>
      </c>
      <c r="E60" s="22" t="str">
        <f>IF(D60&gt;0,'Insertion engagement internet'!F56,"  ")</f>
        <v>48913070384</v>
      </c>
      <c r="F60" s="24" t="str">
        <f>IF(D60&gt;0,'Insertion engagement internet'!C56,"  ")</f>
        <v>MIRLAND</v>
      </c>
      <c r="G60" s="24" t="str">
        <f>IF(D60&gt;0,'Insertion engagement internet'!D56,"  ")</f>
        <v>Jules</v>
      </c>
      <c r="H60" s="24" t="str">
        <f>IF(D60&gt;0,'Insertion engagement internet'!P56,"  ")</f>
        <v>EC MONTGERON VIGNEUX</v>
      </c>
      <c r="I60" s="24" t="str">
        <f>IF(D60&gt;0,'Insertion engagement internet'!G56,"  ")</f>
        <v>U17</v>
      </c>
      <c r="J60" s="22" t="str">
        <f>IF(D60&gt;0,IF('Insertion engagement internet'!G56&lt;&gt;'Insertion engagement internet'!H56,'Insertion engagement internet'!H56," ")," ")</f>
        <v/>
      </c>
      <c r="K60" s="216" t="str">
        <f>'Insertion engagement internet'!E56</f>
        <v>H</v>
      </c>
      <c r="L60" s="25" t="str">
        <f>IF(D60&gt;0,'Insertion engagement internet'!M56," ")</f>
        <v>16</v>
      </c>
      <c r="N60" s="5"/>
      <c r="O60" s="6"/>
      <c r="P60" s="5"/>
    </row>
    <row r="61" spans="1:16" ht="19.149999999999999" customHeight="1" x14ac:dyDescent="0.2">
      <c r="A61" s="5">
        <f t="shared" si="0"/>
        <v>0</v>
      </c>
      <c r="B61" s="21">
        <v>51</v>
      </c>
      <c r="C61" s="23"/>
      <c r="D61" s="22" t="str">
        <f>IF('Insertion engagement internet'!R57&lt;&gt;" ",'Insertion engagement internet'!R57," ")</f>
        <v>10133131268</v>
      </c>
      <c r="E61" s="22" t="str">
        <f>IF(D61&gt;0,'Insertion engagement internet'!F57,"  ")</f>
        <v>49760340188</v>
      </c>
      <c r="F61" s="24" t="str">
        <f>IF(D61&gt;0,'Insertion engagement internet'!C57,"  ")</f>
        <v>BOUTLEUX</v>
      </c>
      <c r="G61" s="24" t="str">
        <f>IF(D61&gt;0,'Insertion engagement internet'!D57,"  ")</f>
        <v>Matéo</v>
      </c>
      <c r="H61" s="24" t="str">
        <f>IF(D61&gt;0,'Insertion engagement internet'!P57,"  ")</f>
        <v>VC EUDOIS ET BRESLOIS</v>
      </c>
      <c r="I61" s="24" t="str">
        <f>IF(D61&gt;0,'Insertion engagement internet'!G57,"  ")</f>
        <v>U17</v>
      </c>
      <c r="J61" s="22" t="str">
        <f>IF(D61&gt;0,IF('Insertion engagement internet'!G57&lt;&gt;'Insertion engagement internet'!H57,'Insertion engagement internet'!H57," ")," ")</f>
        <v/>
      </c>
      <c r="K61" s="216" t="str">
        <f>'Insertion engagement internet'!E57</f>
        <v>H</v>
      </c>
      <c r="L61" s="25" t="str">
        <f>IF(D61&gt;0,'Insertion engagement internet'!M57," ")</f>
        <v>16</v>
      </c>
      <c r="N61" s="5"/>
      <c r="O61" s="6"/>
      <c r="P61" s="5"/>
    </row>
    <row r="62" spans="1:16" ht="19.149999999999999" customHeight="1" x14ac:dyDescent="0.2">
      <c r="A62" s="5">
        <f t="shared" si="0"/>
        <v>0</v>
      </c>
      <c r="B62" s="21">
        <v>52</v>
      </c>
      <c r="C62" s="23"/>
      <c r="D62" s="22">
        <f>IF('Insertion engagement internet'!R58&lt;&gt;" ",'Insertion engagement internet'!R58," ")</f>
        <v>0</v>
      </c>
      <c r="E62" s="22" t="str">
        <f>IF(D62&gt;0,'Insertion engagement internet'!F58,"  ")</f>
        <v xml:space="preserve">  </v>
      </c>
      <c r="F62" s="24" t="str">
        <f>IF(D62&gt;0,'Insertion engagement internet'!C58,"  ")</f>
        <v xml:space="preserve">  </v>
      </c>
      <c r="G62" s="24" t="str">
        <f>IF(D62&gt;0,'Insertion engagement internet'!D58,"  ")</f>
        <v xml:space="preserve">  </v>
      </c>
      <c r="H62" s="24" t="str">
        <f>IF(D62&gt;0,'Insertion engagement internet'!P58,"  ")</f>
        <v xml:space="preserve">  </v>
      </c>
      <c r="I62" s="24" t="str">
        <f>IF(D62&gt;0,'Insertion engagement internet'!G58,"  ")</f>
        <v xml:space="preserve">  </v>
      </c>
      <c r="J62" s="22" t="str">
        <f>IF(D62&gt;0,IF('Insertion engagement internet'!G58&lt;&gt;'Insertion engagement internet'!H58,'Insertion engagement internet'!H58," ")," ")</f>
        <v xml:space="preserve"> </v>
      </c>
      <c r="K62" s="216">
        <f>'Insertion engagement internet'!E58</f>
        <v>0</v>
      </c>
      <c r="L62" s="25" t="str">
        <f>IF(D62&gt;0,'Insertion engagement internet'!M58," ")</f>
        <v xml:space="preserve"> </v>
      </c>
      <c r="N62" s="5"/>
      <c r="O62" s="6"/>
      <c r="P62" s="5"/>
    </row>
    <row r="63" spans="1:16" ht="19.149999999999999" customHeight="1" x14ac:dyDescent="0.2">
      <c r="A63" s="5">
        <f t="shared" si="0"/>
        <v>0</v>
      </c>
      <c r="B63" s="21">
        <v>53</v>
      </c>
      <c r="C63" s="23"/>
      <c r="D63" s="22">
        <f>IF('Insertion engagement internet'!R59&lt;&gt;" ",'Insertion engagement internet'!R59," ")</f>
        <v>0</v>
      </c>
      <c r="E63" s="22" t="str">
        <f>IF(D63&gt;0,'Insertion engagement internet'!F59,"  ")</f>
        <v xml:space="preserve">  </v>
      </c>
      <c r="F63" s="24" t="str">
        <f>IF(D63&gt;0,'Insertion engagement internet'!C59,"  ")</f>
        <v xml:space="preserve">  </v>
      </c>
      <c r="G63" s="24" t="str">
        <f>IF(D63&gt;0,'Insertion engagement internet'!D59,"  ")</f>
        <v xml:space="preserve">  </v>
      </c>
      <c r="H63" s="24" t="str">
        <f>IF(D63&gt;0,'Insertion engagement internet'!P59,"  ")</f>
        <v xml:space="preserve">  </v>
      </c>
      <c r="I63" s="24" t="str">
        <f>IF(D63&gt;0,'Insertion engagement internet'!G59,"  ")</f>
        <v xml:space="preserve">  </v>
      </c>
      <c r="J63" s="22" t="str">
        <f>IF(D63&gt;0,IF('Insertion engagement internet'!G59&lt;&gt;'Insertion engagement internet'!H59,'Insertion engagement internet'!H59," ")," ")</f>
        <v xml:space="preserve"> </v>
      </c>
      <c r="K63" s="216">
        <f>'Insertion engagement internet'!E59</f>
        <v>0</v>
      </c>
      <c r="L63" s="25" t="str">
        <f>IF(D63&gt;0,'Insertion engagement internet'!M59," ")</f>
        <v xml:space="preserve"> </v>
      </c>
      <c r="N63" s="5"/>
      <c r="O63" s="6"/>
      <c r="P63" s="5"/>
    </row>
    <row r="64" spans="1:16" ht="19.149999999999999" customHeight="1" x14ac:dyDescent="0.2">
      <c r="A64" s="5">
        <f t="shared" si="0"/>
        <v>0</v>
      </c>
      <c r="B64" s="21">
        <v>54</v>
      </c>
      <c r="C64" s="23"/>
      <c r="D64" s="22">
        <f>IF('Insertion engagement internet'!R60&lt;&gt;" ",'Insertion engagement internet'!R60," ")</f>
        <v>0</v>
      </c>
      <c r="E64" s="22" t="str">
        <f>IF(D64&gt;0,'Insertion engagement internet'!F60,"  ")</f>
        <v xml:space="preserve">  </v>
      </c>
      <c r="F64" s="24" t="str">
        <f>IF(D64&gt;0,'Insertion engagement internet'!C60,"  ")</f>
        <v xml:space="preserve">  </v>
      </c>
      <c r="G64" s="24" t="str">
        <f>IF(D64&gt;0,'Insertion engagement internet'!D60,"  ")</f>
        <v xml:space="preserve">  </v>
      </c>
      <c r="H64" s="24" t="str">
        <f>IF(D64&gt;0,'Insertion engagement internet'!P60,"  ")</f>
        <v xml:space="preserve">  </v>
      </c>
      <c r="I64" s="24" t="str">
        <f>IF(D64&gt;0,'Insertion engagement internet'!G60,"  ")</f>
        <v xml:space="preserve">  </v>
      </c>
      <c r="J64" s="22" t="str">
        <f>IF(D64&gt;0,IF('Insertion engagement internet'!G60&lt;&gt;'Insertion engagement internet'!H60,'Insertion engagement internet'!H60," ")," ")</f>
        <v xml:space="preserve"> </v>
      </c>
      <c r="K64" s="216">
        <f>'Insertion engagement internet'!E60</f>
        <v>0</v>
      </c>
      <c r="L64" s="25" t="str">
        <f>IF(D64&gt;0,'Insertion engagement internet'!M60," ")</f>
        <v xml:space="preserve"> </v>
      </c>
      <c r="N64" s="5"/>
      <c r="O64" s="6"/>
      <c r="P64" s="5"/>
    </row>
    <row r="65" spans="1:16" ht="19.149999999999999" customHeight="1" x14ac:dyDescent="0.2">
      <c r="A65" s="5">
        <f t="shared" si="0"/>
        <v>0</v>
      </c>
      <c r="B65" s="21">
        <v>55</v>
      </c>
      <c r="C65" s="23"/>
      <c r="D65" s="22">
        <f>IF('Insertion engagement internet'!R61&lt;&gt;" ",'Insertion engagement internet'!R61," ")</f>
        <v>0</v>
      </c>
      <c r="E65" s="22" t="str">
        <f>IF(D65&gt;0,'Insertion engagement internet'!F61,"  ")</f>
        <v xml:space="preserve">  </v>
      </c>
      <c r="F65" s="24" t="str">
        <f>IF(D65&gt;0,'Insertion engagement internet'!C61,"  ")</f>
        <v xml:space="preserve">  </v>
      </c>
      <c r="G65" s="24" t="str">
        <f>IF(D65&gt;0,'Insertion engagement internet'!D61,"  ")</f>
        <v xml:space="preserve">  </v>
      </c>
      <c r="H65" s="24" t="str">
        <f>IF(D65&gt;0,'Insertion engagement internet'!P61,"  ")</f>
        <v xml:space="preserve">  </v>
      </c>
      <c r="I65" s="24" t="str">
        <f>IF(D65&gt;0,'Insertion engagement internet'!G61,"  ")</f>
        <v xml:space="preserve">  </v>
      </c>
      <c r="J65" s="22" t="str">
        <f>IF(D65&gt;0,IF('Insertion engagement internet'!G61&lt;&gt;'Insertion engagement internet'!H61,'Insertion engagement internet'!H61," ")," ")</f>
        <v xml:space="preserve"> </v>
      </c>
      <c r="K65" s="216">
        <f>'Insertion engagement internet'!E61</f>
        <v>0</v>
      </c>
      <c r="L65" s="25" t="str">
        <f>IF(D65&gt;0,'Insertion engagement internet'!M61," ")</f>
        <v xml:space="preserve"> </v>
      </c>
      <c r="N65" s="5"/>
      <c r="O65" s="6"/>
      <c r="P65" s="5"/>
    </row>
    <row r="66" spans="1:16" ht="19.149999999999999" customHeight="1" x14ac:dyDescent="0.2">
      <c r="A66" s="5">
        <f t="shared" si="0"/>
        <v>0</v>
      </c>
      <c r="B66" s="21">
        <v>56</v>
      </c>
      <c r="C66" s="23"/>
      <c r="D66" s="22">
        <f>IF('Insertion engagement internet'!R62&lt;&gt;" ",'Insertion engagement internet'!R62," ")</f>
        <v>0</v>
      </c>
      <c r="E66" s="22" t="str">
        <f>IF(D66&gt;0,'Insertion engagement internet'!F62,"  ")</f>
        <v xml:space="preserve">  </v>
      </c>
      <c r="F66" s="24" t="str">
        <f>IF(D66&gt;0,'Insertion engagement internet'!C62,"  ")</f>
        <v xml:space="preserve">  </v>
      </c>
      <c r="G66" s="24" t="str">
        <f>IF(D66&gt;0,'Insertion engagement internet'!D62,"  ")</f>
        <v xml:space="preserve">  </v>
      </c>
      <c r="H66" s="24" t="str">
        <f>IF(D66&gt;0,'Insertion engagement internet'!P62,"  ")</f>
        <v xml:space="preserve">  </v>
      </c>
      <c r="I66" s="24" t="str">
        <f>IF(D66&gt;0,'Insertion engagement internet'!G62,"  ")</f>
        <v xml:space="preserve">  </v>
      </c>
      <c r="J66" s="22" t="str">
        <f>IF(D66&gt;0,IF('Insertion engagement internet'!G62&lt;&gt;'Insertion engagement internet'!H62,'Insertion engagement internet'!H62," ")," ")</f>
        <v xml:space="preserve"> </v>
      </c>
      <c r="K66" s="216">
        <f>'Insertion engagement internet'!E62</f>
        <v>0</v>
      </c>
      <c r="L66" s="25" t="str">
        <f>IF(D66&gt;0,'Insertion engagement internet'!M62," ")</f>
        <v xml:space="preserve"> </v>
      </c>
      <c r="N66" s="5"/>
      <c r="O66" s="6"/>
      <c r="P66" s="5"/>
    </row>
    <row r="67" spans="1:16" ht="19.149999999999999" customHeight="1" x14ac:dyDescent="0.2">
      <c r="A67" s="5">
        <f t="shared" si="0"/>
        <v>0</v>
      </c>
      <c r="B67" s="21">
        <v>57</v>
      </c>
      <c r="C67" s="23"/>
      <c r="D67" s="22">
        <f>IF('Insertion engagement internet'!R63&lt;&gt;" ",'Insertion engagement internet'!R63," ")</f>
        <v>0</v>
      </c>
      <c r="E67" s="22" t="str">
        <f>IF(D67&gt;0,'Insertion engagement internet'!F63,"  ")</f>
        <v xml:space="preserve">  </v>
      </c>
      <c r="F67" s="24" t="str">
        <f>IF(D67&gt;0,'Insertion engagement internet'!C63,"  ")</f>
        <v xml:space="preserve">  </v>
      </c>
      <c r="G67" s="24" t="str">
        <f>IF(D67&gt;0,'Insertion engagement internet'!D63,"  ")</f>
        <v xml:space="preserve">  </v>
      </c>
      <c r="H67" s="24" t="str">
        <f>IF(D67&gt;0,'Insertion engagement internet'!P63,"  ")</f>
        <v xml:space="preserve">  </v>
      </c>
      <c r="I67" s="24" t="str">
        <f>IF(D67&gt;0,'Insertion engagement internet'!G63,"  ")</f>
        <v xml:space="preserve">  </v>
      </c>
      <c r="J67" s="22" t="str">
        <f>IF(D67&gt;0,IF('Insertion engagement internet'!G63&lt;&gt;'Insertion engagement internet'!H63,'Insertion engagement internet'!H63," ")," ")</f>
        <v xml:space="preserve"> </v>
      </c>
      <c r="K67" s="216">
        <f>'Insertion engagement internet'!E63</f>
        <v>0</v>
      </c>
      <c r="L67" s="25" t="str">
        <f>IF(D67&gt;0,'Insertion engagement internet'!M63," ")</f>
        <v xml:space="preserve"> </v>
      </c>
      <c r="N67" s="5"/>
      <c r="O67" s="6"/>
      <c r="P67" s="5"/>
    </row>
    <row r="68" spans="1:16" ht="19.149999999999999" customHeight="1" x14ac:dyDescent="0.2">
      <c r="A68" s="5">
        <f t="shared" si="0"/>
        <v>0</v>
      </c>
      <c r="B68" s="21">
        <v>58</v>
      </c>
      <c r="C68" s="23"/>
      <c r="D68" s="22">
        <f>IF('Insertion engagement internet'!R64&lt;&gt;" ",'Insertion engagement internet'!R64," ")</f>
        <v>0</v>
      </c>
      <c r="E68" s="22" t="str">
        <f>IF(D68&gt;0,'Insertion engagement internet'!F64,"  ")</f>
        <v xml:space="preserve">  </v>
      </c>
      <c r="F68" s="24" t="str">
        <f>IF(D68&gt;0,'Insertion engagement internet'!C64,"  ")</f>
        <v xml:space="preserve">  </v>
      </c>
      <c r="G68" s="24" t="str">
        <f>IF(D68&gt;0,'Insertion engagement internet'!D64,"  ")</f>
        <v xml:space="preserve">  </v>
      </c>
      <c r="H68" s="24" t="str">
        <f>IF(D68&gt;0,'Insertion engagement internet'!P64,"  ")</f>
        <v xml:space="preserve">  </v>
      </c>
      <c r="I68" s="24" t="str">
        <f>IF(D68&gt;0,'Insertion engagement internet'!G64,"  ")</f>
        <v xml:space="preserve">  </v>
      </c>
      <c r="J68" s="22" t="str">
        <f>IF(D68&gt;0,IF('Insertion engagement internet'!G64&lt;&gt;'Insertion engagement internet'!H64,'Insertion engagement internet'!H64," ")," ")</f>
        <v xml:space="preserve"> </v>
      </c>
      <c r="K68" s="216">
        <f>'Insertion engagement internet'!E64</f>
        <v>0</v>
      </c>
      <c r="L68" s="25" t="str">
        <f>IF(D68&gt;0,'Insertion engagement internet'!M64," ")</f>
        <v xml:space="preserve"> </v>
      </c>
      <c r="N68" s="5"/>
      <c r="O68" s="6"/>
      <c r="P68" s="5"/>
    </row>
    <row r="69" spans="1:16" ht="19.149999999999999" customHeight="1" x14ac:dyDescent="0.2">
      <c r="A69" s="5">
        <f t="shared" si="0"/>
        <v>0</v>
      </c>
      <c r="B69" s="21">
        <v>59</v>
      </c>
      <c r="C69" s="23"/>
      <c r="D69" s="22">
        <f>IF('Insertion engagement internet'!R65&lt;&gt;" ",'Insertion engagement internet'!R65," ")</f>
        <v>0</v>
      </c>
      <c r="E69" s="22" t="str">
        <f>IF(D69&gt;0,'Insertion engagement internet'!F65,"  ")</f>
        <v xml:space="preserve">  </v>
      </c>
      <c r="F69" s="24" t="str">
        <f>IF(D69&gt;0,'Insertion engagement internet'!C65,"  ")</f>
        <v xml:space="preserve">  </v>
      </c>
      <c r="G69" s="24" t="str">
        <f>IF(D69&gt;0,'Insertion engagement internet'!D65,"  ")</f>
        <v xml:space="preserve">  </v>
      </c>
      <c r="H69" s="24" t="str">
        <f>IF(D69&gt;0,'Insertion engagement internet'!P65,"  ")</f>
        <v xml:space="preserve">  </v>
      </c>
      <c r="I69" s="24" t="str">
        <f>IF(D69&gt;0,'Insertion engagement internet'!G65,"  ")</f>
        <v xml:space="preserve">  </v>
      </c>
      <c r="J69" s="22" t="str">
        <f>IF(D69&gt;0,IF('Insertion engagement internet'!G65&lt;&gt;'Insertion engagement internet'!H65,'Insertion engagement internet'!H65," ")," ")</f>
        <v xml:space="preserve"> </v>
      </c>
      <c r="K69" s="216">
        <f>'Insertion engagement internet'!E65</f>
        <v>0</v>
      </c>
      <c r="L69" s="25" t="str">
        <f>IF(D69&gt;0,'Insertion engagement internet'!M65," ")</f>
        <v xml:space="preserve"> </v>
      </c>
      <c r="N69" s="5"/>
      <c r="O69" s="6"/>
      <c r="P69" s="5"/>
    </row>
    <row r="70" spans="1:16" ht="19.149999999999999" customHeight="1" x14ac:dyDescent="0.2">
      <c r="A70" s="5">
        <f t="shared" si="0"/>
        <v>0</v>
      </c>
      <c r="B70" s="21">
        <v>60</v>
      </c>
      <c r="C70" s="23"/>
      <c r="D70" s="22">
        <f>IF('Insertion engagement internet'!R66&lt;&gt;" ",'Insertion engagement internet'!R66," ")</f>
        <v>0</v>
      </c>
      <c r="E70" s="22" t="str">
        <f>IF(D70&gt;0,'Insertion engagement internet'!F66,"  ")</f>
        <v xml:space="preserve">  </v>
      </c>
      <c r="F70" s="24" t="str">
        <f>IF(D70&gt;0,'Insertion engagement internet'!C66,"  ")</f>
        <v xml:space="preserve">  </v>
      </c>
      <c r="G70" s="24" t="str">
        <f>IF(D70&gt;0,'Insertion engagement internet'!D66,"  ")</f>
        <v xml:space="preserve">  </v>
      </c>
      <c r="H70" s="24" t="str">
        <f>IF(D70&gt;0,'Insertion engagement internet'!P66,"  ")</f>
        <v xml:space="preserve">  </v>
      </c>
      <c r="I70" s="24" t="str">
        <f>IF(D70&gt;0,'Insertion engagement internet'!G66,"  ")</f>
        <v xml:space="preserve">  </v>
      </c>
      <c r="J70" s="22" t="str">
        <f>IF(D70&gt;0,IF('Insertion engagement internet'!G66&lt;&gt;'Insertion engagement internet'!H66,'Insertion engagement internet'!H66," ")," ")</f>
        <v xml:space="preserve"> </v>
      </c>
      <c r="K70" s="216">
        <f>'Insertion engagement internet'!E66</f>
        <v>0</v>
      </c>
      <c r="L70" s="25" t="str">
        <f>IF(D70&gt;0,'Insertion engagement internet'!M66," ")</f>
        <v xml:space="preserve"> </v>
      </c>
      <c r="N70" s="5"/>
      <c r="O70" s="6"/>
      <c r="P70" s="5"/>
    </row>
    <row r="71" spans="1:16" ht="19.149999999999999" customHeight="1" x14ac:dyDescent="0.2">
      <c r="A71" s="5">
        <f t="shared" si="0"/>
        <v>0</v>
      </c>
      <c r="B71" s="21">
        <v>61</v>
      </c>
      <c r="C71" s="23"/>
      <c r="D71" s="22">
        <f>IF('Insertion engagement internet'!R67&lt;&gt;" ",'Insertion engagement internet'!R67," ")</f>
        <v>0</v>
      </c>
      <c r="E71" s="22" t="str">
        <f>IF(D71&gt;0,'Insertion engagement internet'!F67,"  ")</f>
        <v xml:space="preserve">  </v>
      </c>
      <c r="F71" s="24" t="str">
        <f>IF(D71&gt;0,'Insertion engagement internet'!C67,"  ")</f>
        <v xml:space="preserve">  </v>
      </c>
      <c r="G71" s="24" t="str">
        <f>IF(D71&gt;0,'Insertion engagement internet'!D67,"  ")</f>
        <v xml:space="preserve">  </v>
      </c>
      <c r="H71" s="24" t="str">
        <f>IF(D71&gt;0,'Insertion engagement internet'!P67,"  ")</f>
        <v xml:space="preserve">  </v>
      </c>
      <c r="I71" s="24" t="str">
        <f>IF(D71&gt;0,'Insertion engagement internet'!G67,"  ")</f>
        <v xml:space="preserve">  </v>
      </c>
      <c r="J71" s="22" t="str">
        <f>IF(D71&gt;0,IF('Insertion engagement internet'!G67&lt;&gt;'Insertion engagement internet'!H67,'Insertion engagement internet'!H67," ")," ")</f>
        <v xml:space="preserve"> </v>
      </c>
      <c r="K71" s="216">
        <f>'Insertion engagement internet'!E67</f>
        <v>0</v>
      </c>
      <c r="L71" s="25" t="str">
        <f>IF(D71&gt;0,'Insertion engagement internet'!M67," ")</f>
        <v xml:space="preserve"> </v>
      </c>
      <c r="N71" s="5"/>
      <c r="O71" s="6"/>
      <c r="P71" s="5"/>
    </row>
    <row r="72" spans="1:16" ht="19.149999999999999" customHeight="1" x14ac:dyDescent="0.2">
      <c r="A72" s="5">
        <f t="shared" si="0"/>
        <v>0</v>
      </c>
      <c r="B72" s="21">
        <v>62</v>
      </c>
      <c r="C72" s="23"/>
      <c r="D72" s="22">
        <f>IF('Insertion engagement internet'!R68&lt;&gt;" ",'Insertion engagement internet'!R68," ")</f>
        <v>0</v>
      </c>
      <c r="E72" s="22" t="str">
        <f>IF(D72&gt;0,'Insertion engagement internet'!F68,"  ")</f>
        <v xml:space="preserve">  </v>
      </c>
      <c r="F72" s="24" t="str">
        <f>IF(D72&gt;0,'Insertion engagement internet'!C68,"  ")</f>
        <v xml:space="preserve">  </v>
      </c>
      <c r="G72" s="24" t="str">
        <f>IF(D72&gt;0,'Insertion engagement internet'!D68,"  ")</f>
        <v xml:space="preserve">  </v>
      </c>
      <c r="H72" s="24" t="str">
        <f>IF(D72&gt;0,'Insertion engagement internet'!P68,"  ")</f>
        <v xml:space="preserve">  </v>
      </c>
      <c r="I72" s="24" t="str">
        <f>IF(D72&gt;0,'Insertion engagement internet'!G68,"  ")</f>
        <v xml:space="preserve">  </v>
      </c>
      <c r="J72" s="22" t="str">
        <f>IF(D72&gt;0,IF('Insertion engagement internet'!G68&lt;&gt;'Insertion engagement internet'!H68,'Insertion engagement internet'!H68," ")," ")</f>
        <v xml:space="preserve"> </v>
      </c>
      <c r="K72" s="216">
        <f>'Insertion engagement internet'!E68</f>
        <v>0</v>
      </c>
      <c r="L72" s="25" t="str">
        <f>IF(D72&gt;0,'Insertion engagement internet'!M68," ")</f>
        <v xml:space="preserve"> </v>
      </c>
      <c r="N72" s="5"/>
      <c r="O72" s="6"/>
      <c r="P72" s="5"/>
    </row>
    <row r="73" spans="1:16" ht="19.149999999999999" customHeight="1" x14ac:dyDescent="0.2">
      <c r="A73" s="5">
        <f t="shared" si="0"/>
        <v>0</v>
      </c>
      <c r="B73" s="21">
        <v>63</v>
      </c>
      <c r="C73" s="23"/>
      <c r="D73" s="22">
        <f>IF('Insertion engagement internet'!R69&lt;&gt;" ",'Insertion engagement internet'!R69," ")</f>
        <v>0</v>
      </c>
      <c r="E73" s="22" t="str">
        <f>IF(D73&gt;0,'Insertion engagement internet'!F69,"  ")</f>
        <v xml:space="preserve">  </v>
      </c>
      <c r="F73" s="24" t="str">
        <f>IF(D73&gt;0,'Insertion engagement internet'!C69,"  ")</f>
        <v xml:space="preserve">  </v>
      </c>
      <c r="G73" s="24" t="str">
        <f>IF(D73&gt;0,'Insertion engagement internet'!D69,"  ")</f>
        <v xml:space="preserve">  </v>
      </c>
      <c r="H73" s="24" t="str">
        <f>IF(D73&gt;0,'Insertion engagement internet'!P69,"  ")</f>
        <v xml:space="preserve">  </v>
      </c>
      <c r="I73" s="24" t="str">
        <f>IF(D73&gt;0,'Insertion engagement internet'!G69,"  ")</f>
        <v xml:space="preserve">  </v>
      </c>
      <c r="J73" s="22" t="str">
        <f>IF(D73&gt;0,IF('Insertion engagement internet'!G69&lt;&gt;'Insertion engagement internet'!H69,'Insertion engagement internet'!H69," ")," ")</f>
        <v xml:space="preserve"> </v>
      </c>
      <c r="K73" s="216">
        <f>'Insertion engagement internet'!E69</f>
        <v>0</v>
      </c>
      <c r="L73" s="25" t="str">
        <f>IF(D73&gt;0,'Insertion engagement internet'!M69," ")</f>
        <v xml:space="preserve"> </v>
      </c>
      <c r="N73" s="5"/>
      <c r="O73" s="6"/>
      <c r="P73" s="5"/>
    </row>
    <row r="74" spans="1:16" ht="19.149999999999999" customHeight="1" x14ac:dyDescent="0.2">
      <c r="A74" s="5">
        <f t="shared" si="0"/>
        <v>0</v>
      </c>
      <c r="B74" s="21">
        <v>64</v>
      </c>
      <c r="C74" s="23"/>
      <c r="D74" s="22">
        <f>IF('Insertion engagement internet'!R70&lt;&gt;" ",'Insertion engagement internet'!R70," ")</f>
        <v>0</v>
      </c>
      <c r="E74" s="22" t="str">
        <f>IF(D74&gt;0,'Insertion engagement internet'!F70,"  ")</f>
        <v xml:space="preserve">  </v>
      </c>
      <c r="F74" s="24" t="str">
        <f>IF(D74&gt;0,'Insertion engagement internet'!C70,"  ")</f>
        <v xml:space="preserve">  </v>
      </c>
      <c r="G74" s="24" t="str">
        <f>IF(D74&gt;0,'Insertion engagement internet'!D70,"  ")</f>
        <v xml:space="preserve">  </v>
      </c>
      <c r="H74" s="24" t="str">
        <f>IF(D74&gt;0,'Insertion engagement internet'!P70,"  ")</f>
        <v xml:space="preserve">  </v>
      </c>
      <c r="I74" s="24" t="str">
        <f>IF(D74&gt;0,'Insertion engagement internet'!G70,"  ")</f>
        <v xml:space="preserve">  </v>
      </c>
      <c r="J74" s="22" t="str">
        <f>IF(D74&gt;0,IF('Insertion engagement internet'!G70&lt;&gt;'Insertion engagement internet'!H70,'Insertion engagement internet'!H70," ")," ")</f>
        <v xml:space="preserve"> </v>
      </c>
      <c r="K74" s="216">
        <f>'Insertion engagement internet'!E70</f>
        <v>0</v>
      </c>
      <c r="L74" s="25" t="str">
        <f>IF(D74&gt;0,'Insertion engagement internet'!M70," ")</f>
        <v xml:space="preserve"> </v>
      </c>
      <c r="N74" s="5"/>
      <c r="O74" s="6"/>
      <c r="P74" s="5"/>
    </row>
    <row r="75" spans="1:16" ht="19.149999999999999" customHeight="1" x14ac:dyDescent="0.2">
      <c r="A75" s="5">
        <f t="shared" si="0"/>
        <v>0</v>
      </c>
      <c r="B75" s="21">
        <v>65</v>
      </c>
      <c r="C75" s="23"/>
      <c r="D75" s="22">
        <f>IF('Insertion engagement internet'!R71&lt;&gt;" ",'Insertion engagement internet'!R71," ")</f>
        <v>0</v>
      </c>
      <c r="E75" s="22" t="str">
        <f>IF(D75&gt;0,'Insertion engagement internet'!F71,"  ")</f>
        <v xml:space="preserve">  </v>
      </c>
      <c r="F75" s="24" t="str">
        <f>IF(D75&gt;0,'Insertion engagement internet'!C71,"  ")</f>
        <v xml:space="preserve">  </v>
      </c>
      <c r="G75" s="24" t="str">
        <f>IF(D75&gt;0,'Insertion engagement internet'!D71,"  ")</f>
        <v xml:space="preserve">  </v>
      </c>
      <c r="H75" s="24" t="str">
        <f>IF(D75&gt;0,'Insertion engagement internet'!P71,"  ")</f>
        <v xml:space="preserve">  </v>
      </c>
      <c r="I75" s="24" t="str">
        <f>IF(D75&gt;0,'Insertion engagement internet'!G71,"  ")</f>
        <v xml:space="preserve">  </v>
      </c>
      <c r="J75" s="22" t="str">
        <f>IF(D75&gt;0,IF('Insertion engagement internet'!G71&lt;&gt;'Insertion engagement internet'!H71,'Insertion engagement internet'!H71," ")," ")</f>
        <v xml:space="preserve"> </v>
      </c>
      <c r="K75" s="216">
        <f>'Insertion engagement internet'!E71</f>
        <v>0</v>
      </c>
      <c r="L75" s="25" t="str">
        <f>IF(D75&gt;0,'Insertion engagement internet'!M71," ")</f>
        <v xml:space="preserve"> </v>
      </c>
      <c r="N75" s="5"/>
      <c r="O75" s="6"/>
      <c r="P75" s="5"/>
    </row>
    <row r="76" spans="1:16" ht="19.149999999999999" customHeight="1" x14ac:dyDescent="0.2">
      <c r="A76" s="5">
        <f t="shared" ref="A76:A139" si="1">IF(C76="x",B76,0)</f>
        <v>0</v>
      </c>
      <c r="B76" s="21">
        <v>66</v>
      </c>
      <c r="C76" s="23"/>
      <c r="D76" s="22">
        <f>IF('Insertion engagement internet'!R72&lt;&gt;" ",'Insertion engagement internet'!R72," ")</f>
        <v>0</v>
      </c>
      <c r="E76" s="22" t="str">
        <f>IF(D76&gt;0,'Insertion engagement internet'!F72,"  ")</f>
        <v xml:space="preserve">  </v>
      </c>
      <c r="F76" s="24" t="str">
        <f>IF(D76&gt;0,'Insertion engagement internet'!C72,"  ")</f>
        <v xml:space="preserve">  </v>
      </c>
      <c r="G76" s="24" t="str">
        <f>IF(D76&gt;0,'Insertion engagement internet'!D72,"  ")</f>
        <v xml:space="preserve">  </v>
      </c>
      <c r="H76" s="24" t="str">
        <f>IF(D76&gt;0,'Insertion engagement internet'!P72,"  ")</f>
        <v xml:space="preserve">  </v>
      </c>
      <c r="I76" s="24" t="str">
        <f>IF(D76&gt;0,'Insertion engagement internet'!G72,"  ")</f>
        <v xml:space="preserve">  </v>
      </c>
      <c r="J76" s="22" t="str">
        <f>IF(D76&gt;0,IF('Insertion engagement internet'!G72&lt;&gt;'Insertion engagement internet'!H72,'Insertion engagement internet'!H72," ")," ")</f>
        <v xml:space="preserve"> </v>
      </c>
      <c r="K76" s="216">
        <f>'Insertion engagement internet'!E72</f>
        <v>0</v>
      </c>
      <c r="L76" s="25" t="str">
        <f>IF(D76&gt;0,'Insertion engagement internet'!M72," ")</f>
        <v xml:space="preserve"> </v>
      </c>
      <c r="N76" s="5"/>
      <c r="O76" s="6"/>
      <c r="P76" s="5"/>
    </row>
    <row r="77" spans="1:16" ht="19.149999999999999" customHeight="1" x14ac:dyDescent="0.2">
      <c r="A77" s="5">
        <f t="shared" si="1"/>
        <v>0</v>
      </c>
      <c r="B77" s="21">
        <v>67</v>
      </c>
      <c r="C77" s="23"/>
      <c r="D77" s="22">
        <f>IF('Insertion engagement internet'!R73&lt;&gt;" ",'Insertion engagement internet'!R73," ")</f>
        <v>0</v>
      </c>
      <c r="E77" s="22" t="str">
        <f>IF(D77&gt;0,'Insertion engagement internet'!F73,"  ")</f>
        <v xml:space="preserve">  </v>
      </c>
      <c r="F77" s="24" t="str">
        <f>IF(D77&gt;0,'Insertion engagement internet'!C73,"  ")</f>
        <v xml:space="preserve">  </v>
      </c>
      <c r="G77" s="24" t="str">
        <f>IF(D77&gt;0,'Insertion engagement internet'!D73,"  ")</f>
        <v xml:space="preserve">  </v>
      </c>
      <c r="H77" s="24" t="str">
        <f>IF(D77&gt;0,'Insertion engagement internet'!P73,"  ")</f>
        <v xml:space="preserve">  </v>
      </c>
      <c r="I77" s="24" t="str">
        <f>IF(D77&gt;0,'Insertion engagement internet'!G73,"  ")</f>
        <v xml:space="preserve">  </v>
      </c>
      <c r="J77" s="22" t="str">
        <f>IF(D77&gt;0,IF('Insertion engagement internet'!G73&lt;&gt;'Insertion engagement internet'!H73,'Insertion engagement internet'!H73," ")," ")</f>
        <v xml:space="preserve"> </v>
      </c>
      <c r="K77" s="216">
        <f>'Insertion engagement internet'!E73</f>
        <v>0</v>
      </c>
      <c r="L77" s="25" t="str">
        <f>IF(D77&gt;0,'Insertion engagement internet'!M73," ")</f>
        <v xml:space="preserve"> </v>
      </c>
      <c r="N77" s="5"/>
      <c r="O77" s="6"/>
      <c r="P77" s="5"/>
    </row>
    <row r="78" spans="1:16" ht="19.149999999999999" customHeight="1" x14ac:dyDescent="0.2">
      <c r="A78" s="5">
        <f t="shared" si="1"/>
        <v>0</v>
      </c>
      <c r="B78" s="21">
        <v>68</v>
      </c>
      <c r="C78" s="23"/>
      <c r="D78" s="22">
        <f>IF('Insertion engagement internet'!R74&lt;&gt;" ",'Insertion engagement internet'!R74," ")</f>
        <v>0</v>
      </c>
      <c r="E78" s="22" t="str">
        <f>IF(D78&gt;0,'Insertion engagement internet'!F74,"  ")</f>
        <v xml:space="preserve">  </v>
      </c>
      <c r="F78" s="24" t="str">
        <f>IF(D78&gt;0,'Insertion engagement internet'!C74,"  ")</f>
        <v xml:space="preserve">  </v>
      </c>
      <c r="G78" s="24" t="str">
        <f>IF(D78&gt;0,'Insertion engagement internet'!D74,"  ")</f>
        <v xml:space="preserve">  </v>
      </c>
      <c r="H78" s="24" t="str">
        <f>IF(D78&gt;0,'Insertion engagement internet'!P74,"  ")</f>
        <v xml:space="preserve">  </v>
      </c>
      <c r="I78" s="24" t="str">
        <f>IF(D78&gt;0,'Insertion engagement internet'!G74,"  ")</f>
        <v xml:space="preserve">  </v>
      </c>
      <c r="J78" s="22" t="str">
        <f>IF(D78&gt;0,IF('Insertion engagement internet'!G74&lt;&gt;'Insertion engagement internet'!H74,'Insertion engagement internet'!H74," ")," ")</f>
        <v xml:space="preserve"> </v>
      </c>
      <c r="K78" s="216">
        <f>'Insertion engagement internet'!E74</f>
        <v>0</v>
      </c>
      <c r="L78" s="25" t="str">
        <f>IF(D78&gt;0,'Insertion engagement internet'!M74," ")</f>
        <v xml:space="preserve"> </v>
      </c>
      <c r="N78" s="5"/>
      <c r="O78" s="6"/>
      <c r="P78" s="5"/>
    </row>
    <row r="79" spans="1:16" ht="19.149999999999999" customHeight="1" x14ac:dyDescent="0.2">
      <c r="A79" s="5">
        <f t="shared" si="1"/>
        <v>0</v>
      </c>
      <c r="B79" s="21">
        <v>69</v>
      </c>
      <c r="C79" s="23"/>
      <c r="D79" s="22">
        <f>IF('Insertion engagement internet'!R75&lt;&gt;" ",'Insertion engagement internet'!R75," ")</f>
        <v>0</v>
      </c>
      <c r="E79" s="22" t="str">
        <f>IF(D79&gt;0,'Insertion engagement internet'!F75,"  ")</f>
        <v xml:space="preserve">  </v>
      </c>
      <c r="F79" s="24" t="str">
        <f>IF(D79&gt;0,'Insertion engagement internet'!C75,"  ")</f>
        <v xml:space="preserve">  </v>
      </c>
      <c r="G79" s="24" t="str">
        <f>IF(D79&gt;0,'Insertion engagement internet'!D75,"  ")</f>
        <v xml:space="preserve">  </v>
      </c>
      <c r="H79" s="24" t="str">
        <f>IF(D79&gt;0,'Insertion engagement internet'!P75,"  ")</f>
        <v xml:space="preserve">  </v>
      </c>
      <c r="I79" s="24" t="str">
        <f>IF(D79&gt;0,'Insertion engagement internet'!G75,"  ")</f>
        <v xml:space="preserve">  </v>
      </c>
      <c r="J79" s="22" t="str">
        <f>IF(D79&gt;0,IF('Insertion engagement internet'!G75&lt;&gt;'Insertion engagement internet'!H75,'Insertion engagement internet'!H75," ")," ")</f>
        <v xml:space="preserve"> </v>
      </c>
      <c r="K79" s="216">
        <f>'Insertion engagement internet'!E75</f>
        <v>0</v>
      </c>
      <c r="L79" s="25" t="str">
        <f>IF(D79&gt;0,'Insertion engagement internet'!M75," ")</f>
        <v xml:space="preserve"> </v>
      </c>
      <c r="N79" s="5"/>
      <c r="O79" s="6"/>
      <c r="P79" s="5"/>
    </row>
    <row r="80" spans="1:16" ht="19.149999999999999" customHeight="1" x14ac:dyDescent="0.2">
      <c r="A80" s="5">
        <f t="shared" si="1"/>
        <v>0</v>
      </c>
      <c r="B80" s="21">
        <v>70</v>
      </c>
      <c r="C80" s="23"/>
      <c r="D80" s="22">
        <f>IF('Insertion engagement internet'!R76&lt;&gt;" ",'Insertion engagement internet'!R76," ")</f>
        <v>0</v>
      </c>
      <c r="E80" s="22" t="str">
        <f>IF(D80&gt;0,'Insertion engagement internet'!F76,"  ")</f>
        <v xml:space="preserve">  </v>
      </c>
      <c r="F80" s="24" t="str">
        <f>IF(D80&gt;0,'Insertion engagement internet'!C76,"  ")</f>
        <v xml:space="preserve">  </v>
      </c>
      <c r="G80" s="24" t="str">
        <f>IF(D80&gt;0,'Insertion engagement internet'!D76,"  ")</f>
        <v xml:space="preserve">  </v>
      </c>
      <c r="H80" s="24" t="str">
        <f>IF(D80&gt;0,'Insertion engagement internet'!P76,"  ")</f>
        <v xml:space="preserve">  </v>
      </c>
      <c r="I80" s="24" t="str">
        <f>IF(D80&gt;0,'Insertion engagement internet'!G76,"  ")</f>
        <v xml:space="preserve">  </v>
      </c>
      <c r="J80" s="22" t="str">
        <f>IF(D80&gt;0,IF('Insertion engagement internet'!G76&lt;&gt;'Insertion engagement internet'!H76,'Insertion engagement internet'!H76," ")," ")</f>
        <v xml:space="preserve"> </v>
      </c>
      <c r="K80" s="216">
        <f>'Insertion engagement internet'!E76</f>
        <v>0</v>
      </c>
      <c r="L80" s="25" t="str">
        <f>IF(D80&gt;0,'Insertion engagement internet'!M76," ")</f>
        <v xml:space="preserve"> </v>
      </c>
      <c r="N80" s="5"/>
      <c r="O80" s="6"/>
      <c r="P80" s="5"/>
    </row>
    <row r="81" spans="1:16" ht="19.149999999999999" customHeight="1" x14ac:dyDescent="0.2">
      <c r="A81" s="5">
        <f t="shared" si="1"/>
        <v>0</v>
      </c>
      <c r="B81" s="21">
        <v>71</v>
      </c>
      <c r="C81" s="23"/>
      <c r="D81" s="22">
        <f>IF('Insertion engagement internet'!R77&lt;&gt;" ",'Insertion engagement internet'!R77," ")</f>
        <v>0</v>
      </c>
      <c r="E81" s="22" t="str">
        <f>IF(D81&gt;0,'Insertion engagement internet'!F77,"  ")</f>
        <v xml:space="preserve">  </v>
      </c>
      <c r="F81" s="24" t="str">
        <f>IF(D81&gt;0,'Insertion engagement internet'!C77,"  ")</f>
        <v xml:space="preserve">  </v>
      </c>
      <c r="G81" s="24" t="str">
        <f>IF(D81&gt;0,'Insertion engagement internet'!D77,"  ")</f>
        <v xml:space="preserve">  </v>
      </c>
      <c r="H81" s="24" t="str">
        <f>IF(D81&gt;0,'Insertion engagement internet'!P77,"  ")</f>
        <v xml:space="preserve">  </v>
      </c>
      <c r="I81" s="24" t="str">
        <f>IF(D81&gt;0,'Insertion engagement internet'!G77,"  ")</f>
        <v xml:space="preserve">  </v>
      </c>
      <c r="J81" s="22" t="str">
        <f>IF(D81&gt;0,IF('Insertion engagement internet'!G77&lt;&gt;'Insertion engagement internet'!H77,'Insertion engagement internet'!H77," ")," ")</f>
        <v xml:space="preserve"> </v>
      </c>
      <c r="K81" s="216">
        <f>'Insertion engagement internet'!E77</f>
        <v>0</v>
      </c>
      <c r="L81" s="25" t="str">
        <f>IF(D81&gt;0,'Insertion engagement internet'!M77," ")</f>
        <v xml:space="preserve"> </v>
      </c>
      <c r="N81" s="5"/>
      <c r="O81" s="6"/>
      <c r="P81" s="5"/>
    </row>
    <row r="82" spans="1:16" ht="19.149999999999999" customHeight="1" x14ac:dyDescent="0.2">
      <c r="A82" s="5">
        <f t="shared" si="1"/>
        <v>0</v>
      </c>
      <c r="B82" s="21">
        <v>72</v>
      </c>
      <c r="C82" s="23"/>
      <c r="D82" s="22">
        <f>IF('Insertion engagement internet'!R78&lt;&gt;" ",'Insertion engagement internet'!R78," ")</f>
        <v>0</v>
      </c>
      <c r="E82" s="22" t="str">
        <f>IF(D82&gt;0,'Insertion engagement internet'!F78,"  ")</f>
        <v xml:space="preserve">  </v>
      </c>
      <c r="F82" s="24" t="str">
        <f>IF(D82&gt;0,'Insertion engagement internet'!C78,"  ")</f>
        <v xml:space="preserve">  </v>
      </c>
      <c r="G82" s="24" t="str">
        <f>IF(D82&gt;0,'Insertion engagement internet'!D78,"  ")</f>
        <v xml:space="preserve">  </v>
      </c>
      <c r="H82" s="24" t="str">
        <f>IF(D82&gt;0,'Insertion engagement internet'!P78,"  ")</f>
        <v xml:space="preserve">  </v>
      </c>
      <c r="I82" s="24" t="str">
        <f>IF(D82&gt;0,'Insertion engagement internet'!G78,"  ")</f>
        <v xml:space="preserve">  </v>
      </c>
      <c r="J82" s="22" t="str">
        <f>IF(D82&gt;0,IF('Insertion engagement internet'!G78&lt;&gt;'Insertion engagement internet'!H78,'Insertion engagement internet'!H78," ")," ")</f>
        <v xml:space="preserve"> </v>
      </c>
      <c r="K82" s="216">
        <f>'Insertion engagement internet'!E78</f>
        <v>0</v>
      </c>
      <c r="L82" s="25" t="str">
        <f>IF(D82&gt;0,'Insertion engagement internet'!M78," ")</f>
        <v xml:space="preserve"> </v>
      </c>
      <c r="N82" s="5"/>
      <c r="O82" s="6"/>
      <c r="P82" s="5"/>
    </row>
    <row r="83" spans="1:16" ht="19.149999999999999" customHeight="1" x14ac:dyDescent="0.2">
      <c r="A83" s="5">
        <f t="shared" si="1"/>
        <v>0</v>
      </c>
      <c r="B83" s="21">
        <v>73</v>
      </c>
      <c r="C83" s="23"/>
      <c r="D83" s="22">
        <f>IF('Insertion engagement internet'!R79&lt;&gt;" ",'Insertion engagement internet'!R79," ")</f>
        <v>0</v>
      </c>
      <c r="E83" s="22" t="str">
        <f>IF(D83&gt;0,'Insertion engagement internet'!F79,"  ")</f>
        <v xml:space="preserve">  </v>
      </c>
      <c r="F83" s="24" t="str">
        <f>IF(D83&gt;0,'Insertion engagement internet'!C79,"  ")</f>
        <v xml:space="preserve">  </v>
      </c>
      <c r="G83" s="24" t="str">
        <f>IF(D83&gt;0,'Insertion engagement internet'!D79,"  ")</f>
        <v xml:space="preserve">  </v>
      </c>
      <c r="H83" s="24" t="str">
        <f>IF(D83&gt;0,'Insertion engagement internet'!P79,"  ")</f>
        <v xml:space="preserve">  </v>
      </c>
      <c r="I83" s="24" t="str">
        <f>IF(D83&gt;0,'Insertion engagement internet'!G79,"  ")</f>
        <v xml:space="preserve">  </v>
      </c>
      <c r="J83" s="22" t="str">
        <f>IF(D83&gt;0,IF('Insertion engagement internet'!G79&lt;&gt;'Insertion engagement internet'!H79,'Insertion engagement internet'!H79," ")," ")</f>
        <v xml:space="preserve"> </v>
      </c>
      <c r="K83" s="216">
        <f>'Insertion engagement internet'!E79</f>
        <v>0</v>
      </c>
      <c r="L83" s="25" t="str">
        <f>IF(D83&gt;0,'Insertion engagement internet'!M79," ")</f>
        <v xml:space="preserve"> </v>
      </c>
      <c r="N83" s="5"/>
      <c r="O83" s="6"/>
      <c r="P83" s="5"/>
    </row>
    <row r="84" spans="1:16" ht="19.149999999999999" customHeight="1" x14ac:dyDescent="0.2">
      <c r="A84" s="5">
        <f t="shared" si="1"/>
        <v>0</v>
      </c>
      <c r="B84" s="21">
        <v>74</v>
      </c>
      <c r="C84" s="23"/>
      <c r="D84" s="22">
        <f>IF('Insertion engagement internet'!R80&lt;&gt;" ",'Insertion engagement internet'!R80," ")</f>
        <v>0</v>
      </c>
      <c r="E84" s="22" t="str">
        <f>IF(D84&gt;0,'Insertion engagement internet'!F80,"  ")</f>
        <v xml:space="preserve">  </v>
      </c>
      <c r="F84" s="24" t="str">
        <f>IF(D84&gt;0,'Insertion engagement internet'!C80,"  ")</f>
        <v xml:space="preserve">  </v>
      </c>
      <c r="G84" s="24" t="str">
        <f>IF(D84&gt;0,'Insertion engagement internet'!D80,"  ")</f>
        <v xml:space="preserve">  </v>
      </c>
      <c r="H84" s="24" t="str">
        <f>IF(D84&gt;0,'Insertion engagement internet'!P80,"  ")</f>
        <v xml:space="preserve">  </v>
      </c>
      <c r="I84" s="24" t="str">
        <f>IF(D84&gt;0,'Insertion engagement internet'!G80,"  ")</f>
        <v xml:space="preserve">  </v>
      </c>
      <c r="J84" s="22" t="str">
        <f>IF(D84&gt;0,IF('Insertion engagement internet'!G80&lt;&gt;'Insertion engagement internet'!H80,'Insertion engagement internet'!H80," ")," ")</f>
        <v xml:space="preserve"> </v>
      </c>
      <c r="K84" s="216">
        <f>'Insertion engagement internet'!E80</f>
        <v>0</v>
      </c>
      <c r="L84" s="25" t="str">
        <f>IF(D84&gt;0,'Insertion engagement internet'!M80," ")</f>
        <v xml:space="preserve"> </v>
      </c>
      <c r="N84" s="5"/>
      <c r="O84" s="6"/>
      <c r="P84" s="5"/>
    </row>
    <row r="85" spans="1:16" ht="19.149999999999999" customHeight="1" x14ac:dyDescent="0.2">
      <c r="A85" s="5">
        <f t="shared" si="1"/>
        <v>0</v>
      </c>
      <c r="B85" s="21">
        <v>75</v>
      </c>
      <c r="C85" s="23"/>
      <c r="D85" s="22">
        <f>IF('Insertion engagement internet'!R81&lt;&gt;" ",'Insertion engagement internet'!R81," ")</f>
        <v>0</v>
      </c>
      <c r="E85" s="22" t="str">
        <f>IF(D85&gt;0,'Insertion engagement internet'!F81,"  ")</f>
        <v xml:space="preserve">  </v>
      </c>
      <c r="F85" s="24" t="str">
        <f>IF(D85&gt;0,'Insertion engagement internet'!C81,"  ")</f>
        <v xml:space="preserve">  </v>
      </c>
      <c r="G85" s="24" t="str">
        <f>IF(D85&gt;0,'Insertion engagement internet'!D81,"  ")</f>
        <v xml:space="preserve">  </v>
      </c>
      <c r="H85" s="24" t="str">
        <f>IF(D85&gt;0,'Insertion engagement internet'!P81,"  ")</f>
        <v xml:space="preserve">  </v>
      </c>
      <c r="I85" s="24" t="str">
        <f>IF(D85&gt;0,'Insertion engagement internet'!G81,"  ")</f>
        <v xml:space="preserve">  </v>
      </c>
      <c r="J85" s="22" t="str">
        <f>IF(D85&gt;0,IF('Insertion engagement internet'!G81&lt;&gt;'Insertion engagement internet'!H81,'Insertion engagement internet'!H81," ")," ")</f>
        <v xml:space="preserve"> </v>
      </c>
      <c r="K85" s="216">
        <f>'Insertion engagement internet'!E81</f>
        <v>0</v>
      </c>
      <c r="L85" s="25" t="str">
        <f>IF(D85&gt;0,'Insertion engagement internet'!M81," ")</f>
        <v xml:space="preserve"> </v>
      </c>
      <c r="N85" s="5"/>
      <c r="O85" s="6"/>
      <c r="P85" s="5"/>
    </row>
    <row r="86" spans="1:16" ht="19.149999999999999" customHeight="1" x14ac:dyDescent="0.2">
      <c r="A86" s="5">
        <f t="shared" si="1"/>
        <v>0</v>
      </c>
      <c r="B86" s="21">
        <v>76</v>
      </c>
      <c r="C86" s="23"/>
      <c r="D86" s="22">
        <f>IF('Insertion engagement internet'!R82&lt;&gt;" ",'Insertion engagement internet'!R82," ")</f>
        <v>0</v>
      </c>
      <c r="E86" s="22" t="str">
        <f>IF(D86&gt;0,'Insertion engagement internet'!F82,"  ")</f>
        <v xml:space="preserve">  </v>
      </c>
      <c r="F86" s="24" t="str">
        <f>IF(D86&gt;0,'Insertion engagement internet'!C82,"  ")</f>
        <v xml:space="preserve">  </v>
      </c>
      <c r="G86" s="24" t="str">
        <f>IF(D86&gt;0,'Insertion engagement internet'!D82,"  ")</f>
        <v xml:space="preserve">  </v>
      </c>
      <c r="H86" s="24" t="str">
        <f>IF(D86&gt;0,'Insertion engagement internet'!P82,"  ")</f>
        <v xml:space="preserve">  </v>
      </c>
      <c r="I86" s="24" t="str">
        <f>IF(D86&gt;0,'Insertion engagement internet'!G82,"  ")</f>
        <v xml:space="preserve">  </v>
      </c>
      <c r="J86" s="22" t="str">
        <f>IF(D86&gt;0,IF('Insertion engagement internet'!G82&lt;&gt;'Insertion engagement internet'!H82,'Insertion engagement internet'!H82," ")," ")</f>
        <v xml:space="preserve"> </v>
      </c>
      <c r="K86" s="216">
        <f>'Insertion engagement internet'!E82</f>
        <v>0</v>
      </c>
      <c r="L86" s="25" t="str">
        <f>IF(D86&gt;0,'Insertion engagement internet'!M82," ")</f>
        <v xml:space="preserve"> </v>
      </c>
      <c r="N86" s="5"/>
      <c r="O86" s="6"/>
      <c r="P86" s="5"/>
    </row>
    <row r="87" spans="1:16" ht="19.149999999999999" customHeight="1" x14ac:dyDescent="0.2">
      <c r="A87" s="5">
        <f t="shared" si="1"/>
        <v>0</v>
      </c>
      <c r="B87" s="21">
        <v>77</v>
      </c>
      <c r="C87" s="23"/>
      <c r="D87" s="22">
        <f>IF('Insertion engagement internet'!R83&lt;&gt;" ",'Insertion engagement internet'!R83," ")</f>
        <v>0</v>
      </c>
      <c r="E87" s="22" t="str">
        <f>IF(D87&gt;0,'Insertion engagement internet'!F83,"  ")</f>
        <v xml:space="preserve">  </v>
      </c>
      <c r="F87" s="24" t="str">
        <f>IF(D87&gt;0,'Insertion engagement internet'!C83,"  ")</f>
        <v xml:space="preserve">  </v>
      </c>
      <c r="G87" s="24" t="str">
        <f>IF(D87&gt;0,'Insertion engagement internet'!D83,"  ")</f>
        <v xml:space="preserve">  </v>
      </c>
      <c r="H87" s="24" t="str">
        <f>IF(D87&gt;0,'Insertion engagement internet'!P83,"  ")</f>
        <v xml:space="preserve">  </v>
      </c>
      <c r="I87" s="24" t="str">
        <f>IF(D87&gt;0,'Insertion engagement internet'!G83,"  ")</f>
        <v xml:space="preserve">  </v>
      </c>
      <c r="J87" s="22" t="str">
        <f>IF(D87&gt;0,IF('Insertion engagement internet'!G83&lt;&gt;'Insertion engagement internet'!H83,'Insertion engagement internet'!H83," ")," ")</f>
        <v xml:space="preserve"> </v>
      </c>
      <c r="K87" s="216">
        <f>'Insertion engagement internet'!E83</f>
        <v>0</v>
      </c>
      <c r="L87" s="25" t="str">
        <f>IF(D87&gt;0,'Insertion engagement internet'!M83," ")</f>
        <v xml:space="preserve"> </v>
      </c>
      <c r="N87" s="5"/>
      <c r="O87" s="6"/>
      <c r="P87" s="5"/>
    </row>
    <row r="88" spans="1:16" ht="19.149999999999999" customHeight="1" x14ac:dyDescent="0.2">
      <c r="A88" s="5">
        <f t="shared" si="1"/>
        <v>0</v>
      </c>
      <c r="B88" s="21">
        <v>78</v>
      </c>
      <c r="C88" s="23"/>
      <c r="D88" s="22">
        <f>IF('Insertion engagement internet'!R84&lt;&gt;" ",'Insertion engagement internet'!R84," ")</f>
        <v>0</v>
      </c>
      <c r="E88" s="22" t="str">
        <f>IF(D88&gt;0,'Insertion engagement internet'!F84,"  ")</f>
        <v xml:space="preserve">  </v>
      </c>
      <c r="F88" s="24" t="str">
        <f>IF(D88&gt;0,'Insertion engagement internet'!C84,"  ")</f>
        <v xml:space="preserve">  </v>
      </c>
      <c r="G88" s="24" t="str">
        <f>IF(D88&gt;0,'Insertion engagement internet'!D84,"  ")</f>
        <v xml:space="preserve">  </v>
      </c>
      <c r="H88" s="24" t="str">
        <f>IF(D88&gt;0,'Insertion engagement internet'!P84,"  ")</f>
        <v xml:space="preserve">  </v>
      </c>
      <c r="I88" s="24" t="str">
        <f>IF(D88&gt;0,'Insertion engagement internet'!G84,"  ")</f>
        <v xml:space="preserve">  </v>
      </c>
      <c r="J88" s="22" t="str">
        <f>IF(D88&gt;0,IF('Insertion engagement internet'!G84&lt;&gt;'Insertion engagement internet'!H84,'Insertion engagement internet'!H84," ")," ")</f>
        <v xml:space="preserve"> </v>
      </c>
      <c r="K88" s="216">
        <f>'Insertion engagement internet'!E84</f>
        <v>0</v>
      </c>
      <c r="L88" s="25" t="str">
        <f>IF(D88&gt;0,'Insertion engagement internet'!M84," ")</f>
        <v xml:space="preserve"> </v>
      </c>
      <c r="N88" s="5"/>
      <c r="O88" s="6"/>
      <c r="P88" s="5"/>
    </row>
    <row r="89" spans="1:16" ht="19.149999999999999" customHeight="1" x14ac:dyDescent="0.2">
      <c r="A89" s="5">
        <f t="shared" si="1"/>
        <v>0</v>
      </c>
      <c r="B89" s="21">
        <v>79</v>
      </c>
      <c r="C89" s="23"/>
      <c r="D89" s="22">
        <f>IF('Insertion engagement internet'!R85&lt;&gt;" ",'Insertion engagement internet'!R85," ")</f>
        <v>0</v>
      </c>
      <c r="E89" s="22" t="str">
        <f>IF(D89&gt;0,'Insertion engagement internet'!F85,"  ")</f>
        <v xml:space="preserve">  </v>
      </c>
      <c r="F89" s="24" t="str">
        <f>IF(D89&gt;0,'Insertion engagement internet'!C85,"  ")</f>
        <v xml:space="preserve">  </v>
      </c>
      <c r="G89" s="24" t="str">
        <f>IF(D89&gt;0,'Insertion engagement internet'!D85,"  ")</f>
        <v xml:space="preserve">  </v>
      </c>
      <c r="H89" s="24" t="str">
        <f>IF(D89&gt;0,'Insertion engagement internet'!P85,"  ")</f>
        <v xml:space="preserve">  </v>
      </c>
      <c r="I89" s="24" t="str">
        <f>IF(D89&gt;0,'Insertion engagement internet'!G85,"  ")</f>
        <v xml:space="preserve">  </v>
      </c>
      <c r="J89" s="22" t="str">
        <f>IF(D89&gt;0,IF('Insertion engagement internet'!G85&lt;&gt;'Insertion engagement internet'!H85,'Insertion engagement internet'!H85," ")," ")</f>
        <v xml:space="preserve"> </v>
      </c>
      <c r="K89" s="216">
        <f>'Insertion engagement internet'!E85</f>
        <v>0</v>
      </c>
      <c r="L89" s="25" t="str">
        <f>IF(D89&gt;0,'Insertion engagement internet'!M85," ")</f>
        <v xml:space="preserve"> </v>
      </c>
      <c r="N89" s="5"/>
      <c r="O89" s="6"/>
      <c r="P89" s="5"/>
    </row>
    <row r="90" spans="1:16" ht="19.149999999999999" customHeight="1" x14ac:dyDescent="0.2">
      <c r="A90" s="5">
        <f t="shared" si="1"/>
        <v>0</v>
      </c>
      <c r="B90" s="21">
        <v>80</v>
      </c>
      <c r="C90" s="23"/>
      <c r="D90" s="22">
        <f>IF('Insertion engagement internet'!R86&lt;&gt;" ",'Insertion engagement internet'!R86," ")</f>
        <v>0</v>
      </c>
      <c r="E90" s="22" t="str">
        <f>IF(D90&gt;0,'Insertion engagement internet'!F86,"  ")</f>
        <v xml:space="preserve">  </v>
      </c>
      <c r="F90" s="24" t="str">
        <f>IF(D90&gt;0,'Insertion engagement internet'!C86,"  ")</f>
        <v xml:space="preserve">  </v>
      </c>
      <c r="G90" s="24" t="str">
        <f>IF(D90&gt;0,'Insertion engagement internet'!D86,"  ")</f>
        <v xml:space="preserve">  </v>
      </c>
      <c r="H90" s="24" t="str">
        <f>IF(D90&gt;0,'Insertion engagement internet'!P86,"  ")</f>
        <v xml:space="preserve">  </v>
      </c>
      <c r="I90" s="24" t="str">
        <f>IF(D90&gt;0,'Insertion engagement internet'!G86,"  ")</f>
        <v xml:space="preserve">  </v>
      </c>
      <c r="J90" s="22" t="str">
        <f>IF(D90&gt;0,IF('Insertion engagement internet'!G86&lt;&gt;'Insertion engagement internet'!H86,'Insertion engagement internet'!H86," ")," ")</f>
        <v xml:space="preserve"> </v>
      </c>
      <c r="K90" s="216">
        <f>'Insertion engagement internet'!E86</f>
        <v>0</v>
      </c>
      <c r="L90" s="25" t="str">
        <f>IF(D90&gt;0,'Insertion engagement internet'!M86," ")</f>
        <v xml:space="preserve"> </v>
      </c>
      <c r="N90" s="5"/>
      <c r="O90" s="6"/>
      <c r="P90" s="5"/>
    </row>
    <row r="91" spans="1:16" ht="19.149999999999999" customHeight="1" x14ac:dyDescent="0.2">
      <c r="A91" s="5">
        <f t="shared" si="1"/>
        <v>0</v>
      </c>
      <c r="B91" s="21">
        <v>81</v>
      </c>
      <c r="C91" s="23"/>
      <c r="D91" s="22">
        <f>IF('Insertion engagement internet'!R87&lt;&gt;" ",'Insertion engagement internet'!R87," ")</f>
        <v>0</v>
      </c>
      <c r="E91" s="22" t="str">
        <f>IF(D91&gt;0,'Insertion engagement internet'!F87,"  ")</f>
        <v xml:space="preserve">  </v>
      </c>
      <c r="F91" s="24" t="str">
        <f>IF(D91&gt;0,'Insertion engagement internet'!C87,"  ")</f>
        <v xml:space="preserve">  </v>
      </c>
      <c r="G91" s="24" t="str">
        <f>IF(D91&gt;0,'Insertion engagement internet'!D87,"  ")</f>
        <v xml:space="preserve">  </v>
      </c>
      <c r="H91" s="24" t="str">
        <f>IF(D91&gt;0,'Insertion engagement internet'!P87,"  ")</f>
        <v xml:space="preserve">  </v>
      </c>
      <c r="I91" s="24" t="str">
        <f>IF(D91&gt;0,'Insertion engagement internet'!G87,"  ")</f>
        <v xml:space="preserve">  </v>
      </c>
      <c r="J91" s="22" t="str">
        <f>IF(D91&gt;0,IF('Insertion engagement internet'!G87&lt;&gt;'Insertion engagement internet'!H87,'Insertion engagement internet'!H87," ")," ")</f>
        <v xml:space="preserve"> </v>
      </c>
      <c r="K91" s="216">
        <f>'Insertion engagement internet'!E87</f>
        <v>0</v>
      </c>
      <c r="L91" s="25" t="str">
        <f>IF(D91&gt;0,'Insertion engagement internet'!M87," ")</f>
        <v xml:space="preserve"> </v>
      </c>
      <c r="N91" s="5"/>
      <c r="O91" s="6"/>
      <c r="P91" s="5"/>
    </row>
    <row r="92" spans="1:16" ht="19.149999999999999" customHeight="1" x14ac:dyDescent="0.2">
      <c r="A92" s="5">
        <f t="shared" si="1"/>
        <v>0</v>
      </c>
      <c r="B92" s="21">
        <v>82</v>
      </c>
      <c r="C92" s="23"/>
      <c r="D92" s="22">
        <f>IF('Insertion engagement internet'!R88&lt;&gt;" ",'Insertion engagement internet'!R88," ")</f>
        <v>0</v>
      </c>
      <c r="E92" s="22" t="str">
        <f>IF(D92&gt;0,'Insertion engagement internet'!F88,"  ")</f>
        <v xml:space="preserve">  </v>
      </c>
      <c r="F92" s="24" t="str">
        <f>IF(D92&gt;0,'Insertion engagement internet'!C88,"  ")</f>
        <v xml:space="preserve">  </v>
      </c>
      <c r="G92" s="24" t="str">
        <f>IF(D92&gt;0,'Insertion engagement internet'!D88,"  ")</f>
        <v xml:space="preserve">  </v>
      </c>
      <c r="H92" s="24" t="str">
        <f>IF(D92&gt;0,'Insertion engagement internet'!P88,"  ")</f>
        <v xml:space="preserve">  </v>
      </c>
      <c r="I92" s="24" t="str">
        <f>IF(D92&gt;0,'Insertion engagement internet'!G88,"  ")</f>
        <v xml:space="preserve">  </v>
      </c>
      <c r="J92" s="22" t="str">
        <f>IF(D92&gt;0,IF('Insertion engagement internet'!G88&lt;&gt;'Insertion engagement internet'!H88,'Insertion engagement internet'!H88," ")," ")</f>
        <v xml:space="preserve"> </v>
      </c>
      <c r="K92" s="216">
        <f>'Insertion engagement internet'!E88</f>
        <v>0</v>
      </c>
      <c r="L92" s="25" t="str">
        <f>IF(D92&gt;0,'Insertion engagement internet'!M88," ")</f>
        <v xml:space="preserve"> </v>
      </c>
      <c r="N92" s="5"/>
      <c r="O92" s="6"/>
      <c r="P92" s="5"/>
    </row>
    <row r="93" spans="1:16" ht="19.149999999999999" customHeight="1" x14ac:dyDescent="0.2">
      <c r="A93" s="5">
        <f t="shared" si="1"/>
        <v>0</v>
      </c>
      <c r="B93" s="21">
        <v>83</v>
      </c>
      <c r="C93" s="23"/>
      <c r="D93" s="22">
        <f>IF('Insertion engagement internet'!R89&lt;&gt;" ",'Insertion engagement internet'!R89," ")</f>
        <v>0</v>
      </c>
      <c r="E93" s="22" t="str">
        <f>IF(D93&gt;0,'Insertion engagement internet'!F89,"  ")</f>
        <v xml:space="preserve">  </v>
      </c>
      <c r="F93" s="24" t="str">
        <f>IF(D93&gt;0,'Insertion engagement internet'!C89,"  ")</f>
        <v xml:space="preserve">  </v>
      </c>
      <c r="G93" s="24" t="str">
        <f>IF(D93&gt;0,'Insertion engagement internet'!D89,"  ")</f>
        <v xml:space="preserve">  </v>
      </c>
      <c r="H93" s="24" t="str">
        <f>IF(D93&gt;0,'Insertion engagement internet'!P89,"  ")</f>
        <v xml:space="preserve">  </v>
      </c>
      <c r="I93" s="24" t="str">
        <f>IF(D93&gt;0,'Insertion engagement internet'!G89,"  ")</f>
        <v xml:space="preserve">  </v>
      </c>
      <c r="J93" s="22" t="str">
        <f>IF(D93&gt;0,IF('Insertion engagement internet'!G89&lt;&gt;'Insertion engagement internet'!H89,'Insertion engagement internet'!H89," ")," ")</f>
        <v xml:space="preserve"> </v>
      </c>
      <c r="K93" s="216">
        <f>'Insertion engagement internet'!E89</f>
        <v>0</v>
      </c>
      <c r="L93" s="25" t="str">
        <f>IF(D93&gt;0,'Insertion engagement internet'!M89," ")</f>
        <v xml:space="preserve"> </v>
      </c>
      <c r="N93" s="5"/>
      <c r="O93" s="6"/>
      <c r="P93" s="5"/>
    </row>
    <row r="94" spans="1:16" ht="19.149999999999999" customHeight="1" x14ac:dyDescent="0.2">
      <c r="A94" s="5">
        <f t="shared" si="1"/>
        <v>0</v>
      </c>
      <c r="B94" s="21">
        <v>84</v>
      </c>
      <c r="C94" s="23"/>
      <c r="D94" s="22">
        <f>IF('Insertion engagement internet'!R90&lt;&gt;" ",'Insertion engagement internet'!R90," ")</f>
        <v>0</v>
      </c>
      <c r="E94" s="22" t="str">
        <f>IF(D94&gt;0,'Insertion engagement internet'!F90,"  ")</f>
        <v xml:space="preserve">  </v>
      </c>
      <c r="F94" s="24" t="str">
        <f>IF(D94&gt;0,'Insertion engagement internet'!C90,"  ")</f>
        <v xml:space="preserve">  </v>
      </c>
      <c r="G94" s="24" t="str">
        <f>IF(D94&gt;0,'Insertion engagement internet'!D90,"  ")</f>
        <v xml:space="preserve">  </v>
      </c>
      <c r="H94" s="24" t="str">
        <f>IF(D94&gt;0,'Insertion engagement internet'!P90,"  ")</f>
        <v xml:space="preserve">  </v>
      </c>
      <c r="I94" s="24" t="str">
        <f>IF(D94&gt;0,'Insertion engagement internet'!G90,"  ")</f>
        <v xml:space="preserve">  </v>
      </c>
      <c r="J94" s="22" t="str">
        <f>IF(D94&gt;0,IF('Insertion engagement internet'!G90&lt;&gt;'Insertion engagement internet'!H90,'Insertion engagement internet'!H90," ")," ")</f>
        <v xml:space="preserve"> </v>
      </c>
      <c r="K94" s="216">
        <f>'Insertion engagement internet'!E90</f>
        <v>0</v>
      </c>
      <c r="L94" s="25" t="str">
        <f>IF(D94&gt;0,'Insertion engagement internet'!M90," ")</f>
        <v xml:space="preserve"> </v>
      </c>
      <c r="N94" s="5"/>
      <c r="O94" s="6"/>
      <c r="P94" s="5"/>
    </row>
    <row r="95" spans="1:16" ht="19.149999999999999" customHeight="1" x14ac:dyDescent="0.2">
      <c r="A95" s="5">
        <f t="shared" si="1"/>
        <v>0</v>
      </c>
      <c r="B95" s="21">
        <v>85</v>
      </c>
      <c r="C95" s="23"/>
      <c r="D95" s="22">
        <f>IF('Insertion engagement internet'!R91&lt;&gt;" ",'Insertion engagement internet'!R91," ")</f>
        <v>0</v>
      </c>
      <c r="E95" s="22" t="str">
        <f>IF(D95&gt;0,'Insertion engagement internet'!F91,"  ")</f>
        <v xml:space="preserve">  </v>
      </c>
      <c r="F95" s="24" t="str">
        <f>IF(D95&gt;0,'Insertion engagement internet'!C91,"  ")</f>
        <v xml:space="preserve">  </v>
      </c>
      <c r="G95" s="24" t="str">
        <f>IF(D95&gt;0,'Insertion engagement internet'!D91,"  ")</f>
        <v xml:space="preserve">  </v>
      </c>
      <c r="H95" s="24" t="str">
        <f>IF(D95&gt;0,'Insertion engagement internet'!P91,"  ")</f>
        <v xml:space="preserve">  </v>
      </c>
      <c r="I95" s="24" t="str">
        <f>IF(D95&gt;0,'Insertion engagement internet'!G91,"  ")</f>
        <v xml:space="preserve">  </v>
      </c>
      <c r="J95" s="22" t="str">
        <f>IF(D95&gt;0,IF('Insertion engagement internet'!G91&lt;&gt;'Insertion engagement internet'!H91,'Insertion engagement internet'!H91," ")," ")</f>
        <v xml:space="preserve"> </v>
      </c>
      <c r="K95" s="216">
        <f>'Insertion engagement internet'!E91</f>
        <v>0</v>
      </c>
      <c r="L95" s="25" t="str">
        <f>IF(D95&gt;0,'Insertion engagement internet'!M91," ")</f>
        <v xml:space="preserve"> </v>
      </c>
      <c r="N95" s="5"/>
      <c r="O95" s="6"/>
      <c r="P95" s="5"/>
    </row>
    <row r="96" spans="1:16" ht="19.149999999999999" customHeight="1" x14ac:dyDescent="0.2">
      <c r="A96" s="5">
        <f t="shared" si="1"/>
        <v>0</v>
      </c>
      <c r="B96" s="21">
        <v>86</v>
      </c>
      <c r="C96" s="23"/>
      <c r="D96" s="22">
        <f>IF('Insertion engagement internet'!R92&lt;&gt;" ",'Insertion engagement internet'!R92," ")</f>
        <v>0</v>
      </c>
      <c r="E96" s="22" t="str">
        <f>IF(D96&gt;0,'Insertion engagement internet'!F92,"  ")</f>
        <v xml:space="preserve">  </v>
      </c>
      <c r="F96" s="24" t="str">
        <f>IF(D96&gt;0,'Insertion engagement internet'!C92,"  ")</f>
        <v xml:space="preserve">  </v>
      </c>
      <c r="G96" s="24" t="str">
        <f>IF(D96&gt;0,'Insertion engagement internet'!D92,"  ")</f>
        <v xml:space="preserve">  </v>
      </c>
      <c r="H96" s="24" t="str">
        <f>IF(D96&gt;0,'Insertion engagement internet'!P92,"  ")</f>
        <v xml:space="preserve">  </v>
      </c>
      <c r="I96" s="24" t="str">
        <f>IF(D96&gt;0,'Insertion engagement internet'!G92,"  ")</f>
        <v xml:space="preserve">  </v>
      </c>
      <c r="J96" s="22" t="str">
        <f>IF(D96&gt;0,IF('Insertion engagement internet'!G92&lt;&gt;'Insertion engagement internet'!H92,'Insertion engagement internet'!H92," ")," ")</f>
        <v xml:space="preserve"> </v>
      </c>
      <c r="K96" s="216">
        <f>'Insertion engagement internet'!E92</f>
        <v>0</v>
      </c>
      <c r="L96" s="25" t="str">
        <f>IF(D96&gt;0,'Insertion engagement internet'!M92," ")</f>
        <v xml:space="preserve"> </v>
      </c>
      <c r="N96" s="5"/>
      <c r="O96" s="6"/>
      <c r="P96" s="5"/>
    </row>
    <row r="97" spans="1:16" ht="19.149999999999999" customHeight="1" x14ac:dyDescent="0.2">
      <c r="A97" s="5">
        <f t="shared" si="1"/>
        <v>0</v>
      </c>
      <c r="B97" s="21">
        <v>87</v>
      </c>
      <c r="C97" s="23"/>
      <c r="D97" s="22">
        <f>IF('Insertion engagement internet'!R93&lt;&gt;" ",'Insertion engagement internet'!R93," ")</f>
        <v>0</v>
      </c>
      <c r="E97" s="22" t="str">
        <f>IF(D97&gt;0,'Insertion engagement internet'!F93,"  ")</f>
        <v xml:space="preserve">  </v>
      </c>
      <c r="F97" s="24" t="str">
        <f>IF(D97&gt;0,'Insertion engagement internet'!C93,"  ")</f>
        <v xml:space="preserve">  </v>
      </c>
      <c r="G97" s="24" t="str">
        <f>IF(D97&gt;0,'Insertion engagement internet'!D93,"  ")</f>
        <v xml:space="preserve">  </v>
      </c>
      <c r="H97" s="24" t="str">
        <f>IF(D97&gt;0,'Insertion engagement internet'!P93,"  ")</f>
        <v xml:space="preserve">  </v>
      </c>
      <c r="I97" s="24" t="str">
        <f>IF(D97&gt;0,'Insertion engagement internet'!G93,"  ")</f>
        <v xml:space="preserve">  </v>
      </c>
      <c r="J97" s="22" t="str">
        <f>IF(D97&gt;0,IF('Insertion engagement internet'!G93&lt;&gt;'Insertion engagement internet'!H93,'Insertion engagement internet'!H93," ")," ")</f>
        <v xml:space="preserve"> </v>
      </c>
      <c r="K97" s="216">
        <f>'Insertion engagement internet'!E93</f>
        <v>0</v>
      </c>
      <c r="L97" s="25" t="str">
        <f>IF(D97&gt;0,'Insertion engagement internet'!M93," ")</f>
        <v xml:space="preserve"> </v>
      </c>
      <c r="N97" s="5"/>
      <c r="O97" s="6"/>
      <c r="P97" s="5"/>
    </row>
    <row r="98" spans="1:16" ht="19.149999999999999" customHeight="1" x14ac:dyDescent="0.2">
      <c r="A98" s="5">
        <f t="shared" si="1"/>
        <v>0</v>
      </c>
      <c r="B98" s="21">
        <v>88</v>
      </c>
      <c r="C98" s="23"/>
      <c r="D98" s="22">
        <f>IF('Insertion engagement internet'!R94&lt;&gt;" ",'Insertion engagement internet'!R94," ")</f>
        <v>0</v>
      </c>
      <c r="E98" s="22" t="str">
        <f>IF(D98&gt;0,'Insertion engagement internet'!F94,"  ")</f>
        <v xml:space="preserve">  </v>
      </c>
      <c r="F98" s="24" t="str">
        <f>IF(D98&gt;0,'Insertion engagement internet'!C94,"  ")</f>
        <v xml:space="preserve">  </v>
      </c>
      <c r="G98" s="24" t="str">
        <f>IF(D98&gt;0,'Insertion engagement internet'!D94,"  ")</f>
        <v xml:space="preserve">  </v>
      </c>
      <c r="H98" s="24" t="str">
        <f>IF(D98&gt;0,'Insertion engagement internet'!P94,"  ")</f>
        <v xml:space="preserve">  </v>
      </c>
      <c r="I98" s="24" t="str">
        <f>IF(D98&gt;0,'Insertion engagement internet'!G94,"  ")</f>
        <v xml:space="preserve">  </v>
      </c>
      <c r="J98" s="22" t="str">
        <f>IF(D98&gt;0,IF('Insertion engagement internet'!G94&lt;&gt;'Insertion engagement internet'!H94,'Insertion engagement internet'!H94," ")," ")</f>
        <v xml:space="preserve"> </v>
      </c>
      <c r="K98" s="216">
        <f>'Insertion engagement internet'!E94</f>
        <v>0</v>
      </c>
      <c r="L98" s="25" t="str">
        <f>IF(D98&gt;0,'Insertion engagement internet'!M94," ")</f>
        <v xml:space="preserve"> </v>
      </c>
      <c r="N98" s="5"/>
      <c r="O98" s="6"/>
      <c r="P98" s="5"/>
    </row>
    <row r="99" spans="1:16" ht="19.149999999999999" customHeight="1" x14ac:dyDescent="0.2">
      <c r="A99" s="5">
        <f t="shared" si="1"/>
        <v>0</v>
      </c>
      <c r="B99" s="21">
        <v>89</v>
      </c>
      <c r="C99" s="23"/>
      <c r="D99" s="22">
        <f>IF('Insertion engagement internet'!R95&lt;&gt;" ",'Insertion engagement internet'!R95," ")</f>
        <v>0</v>
      </c>
      <c r="E99" s="22" t="str">
        <f>IF(D99&gt;0,'Insertion engagement internet'!F95,"  ")</f>
        <v xml:space="preserve">  </v>
      </c>
      <c r="F99" s="24" t="str">
        <f>IF(D99&gt;0,'Insertion engagement internet'!C95,"  ")</f>
        <v xml:space="preserve">  </v>
      </c>
      <c r="G99" s="24" t="str">
        <f>IF(D99&gt;0,'Insertion engagement internet'!D95,"  ")</f>
        <v xml:space="preserve">  </v>
      </c>
      <c r="H99" s="24" t="str">
        <f>IF(D99&gt;0,'Insertion engagement internet'!P95,"  ")</f>
        <v xml:space="preserve">  </v>
      </c>
      <c r="I99" s="24" t="str">
        <f>IF(D99&gt;0,'Insertion engagement internet'!G95,"  ")</f>
        <v xml:space="preserve">  </v>
      </c>
      <c r="J99" s="22" t="str">
        <f>IF(D99&gt;0,IF('Insertion engagement internet'!G95&lt;&gt;'Insertion engagement internet'!H95,'Insertion engagement internet'!H95," ")," ")</f>
        <v xml:space="preserve"> </v>
      </c>
      <c r="K99" s="216">
        <f>'Insertion engagement internet'!E95</f>
        <v>0</v>
      </c>
      <c r="L99" s="25" t="str">
        <f>IF(D99&gt;0,'Insertion engagement internet'!M95," ")</f>
        <v xml:space="preserve"> </v>
      </c>
      <c r="N99" s="5"/>
      <c r="O99" s="6"/>
      <c r="P99" s="5"/>
    </row>
    <row r="100" spans="1:16" ht="19.149999999999999" customHeight="1" x14ac:dyDescent="0.2">
      <c r="A100" s="5">
        <f t="shared" si="1"/>
        <v>0</v>
      </c>
      <c r="B100" s="21">
        <v>90</v>
      </c>
      <c r="C100" s="23"/>
      <c r="D100" s="22">
        <f>IF('Insertion engagement internet'!R96&lt;&gt;" ",'Insertion engagement internet'!R96," ")</f>
        <v>0</v>
      </c>
      <c r="E100" s="22" t="str">
        <f>IF(D100&gt;0,'Insertion engagement internet'!F96,"  ")</f>
        <v xml:space="preserve">  </v>
      </c>
      <c r="F100" s="24" t="str">
        <f>IF(D100&gt;0,'Insertion engagement internet'!C96,"  ")</f>
        <v xml:space="preserve">  </v>
      </c>
      <c r="G100" s="24" t="str">
        <f>IF(D100&gt;0,'Insertion engagement internet'!D96,"  ")</f>
        <v xml:space="preserve">  </v>
      </c>
      <c r="H100" s="24" t="str">
        <f>IF(D100&gt;0,'Insertion engagement internet'!P96,"  ")</f>
        <v xml:space="preserve">  </v>
      </c>
      <c r="I100" s="24" t="str">
        <f>IF(D100&gt;0,'Insertion engagement internet'!G96,"  ")</f>
        <v xml:space="preserve">  </v>
      </c>
      <c r="J100" s="22" t="str">
        <f>IF(D100&gt;0,IF('Insertion engagement internet'!G96&lt;&gt;'Insertion engagement internet'!H96,'Insertion engagement internet'!H96," ")," ")</f>
        <v xml:space="preserve"> </v>
      </c>
      <c r="K100" s="216">
        <f>'Insertion engagement internet'!E96</f>
        <v>0</v>
      </c>
      <c r="L100" s="25" t="str">
        <f>IF(D100&gt;0,'Insertion engagement internet'!M96," ")</f>
        <v xml:space="preserve"> </v>
      </c>
      <c r="N100" s="5"/>
      <c r="O100" s="6"/>
      <c r="P100" s="5"/>
    </row>
    <row r="101" spans="1:16" ht="19.149999999999999" customHeight="1" x14ac:dyDescent="0.2">
      <c r="A101" s="5">
        <f t="shared" si="1"/>
        <v>0</v>
      </c>
      <c r="B101" s="21">
        <v>91</v>
      </c>
      <c r="C101" s="23"/>
      <c r="D101" s="22">
        <f>IF('Insertion engagement internet'!R97&lt;&gt;" ",'Insertion engagement internet'!R97," ")</f>
        <v>0</v>
      </c>
      <c r="E101" s="22" t="str">
        <f>IF(D101&gt;0,'Insertion engagement internet'!F97,"  ")</f>
        <v xml:space="preserve">  </v>
      </c>
      <c r="F101" s="24" t="str">
        <f>IF(D101&gt;0,'Insertion engagement internet'!C97,"  ")</f>
        <v xml:space="preserve">  </v>
      </c>
      <c r="G101" s="24" t="str">
        <f>IF(D101&gt;0,'Insertion engagement internet'!D97,"  ")</f>
        <v xml:space="preserve">  </v>
      </c>
      <c r="H101" s="24" t="str">
        <f>IF(D101&gt;0,'Insertion engagement internet'!P97,"  ")</f>
        <v xml:space="preserve">  </v>
      </c>
      <c r="I101" s="24" t="str">
        <f>IF(D101&gt;0,'Insertion engagement internet'!G97,"  ")</f>
        <v xml:space="preserve">  </v>
      </c>
      <c r="J101" s="22" t="str">
        <f>IF(D101&gt;0,IF('Insertion engagement internet'!G97&lt;&gt;'Insertion engagement internet'!H97,'Insertion engagement internet'!H97," ")," ")</f>
        <v xml:space="preserve"> </v>
      </c>
      <c r="K101" s="216">
        <f>'Insertion engagement internet'!E97</f>
        <v>0</v>
      </c>
      <c r="L101" s="25" t="str">
        <f>IF(D101&gt;0,'Insertion engagement internet'!M97," ")</f>
        <v xml:space="preserve"> </v>
      </c>
      <c r="N101" s="5"/>
      <c r="O101" s="6"/>
      <c r="P101" s="5"/>
    </row>
    <row r="102" spans="1:16" ht="19.149999999999999" customHeight="1" x14ac:dyDescent="0.2">
      <c r="A102" s="5">
        <f t="shared" si="1"/>
        <v>0</v>
      </c>
      <c r="B102" s="21">
        <v>92</v>
      </c>
      <c r="C102" s="23"/>
      <c r="D102" s="22">
        <f>IF('Insertion engagement internet'!R98&lt;&gt;" ",'Insertion engagement internet'!R98," ")</f>
        <v>0</v>
      </c>
      <c r="E102" s="22" t="str">
        <f>IF(D102&gt;0,'Insertion engagement internet'!F98,"  ")</f>
        <v xml:space="preserve">  </v>
      </c>
      <c r="F102" s="24" t="str">
        <f>IF(D102&gt;0,'Insertion engagement internet'!C98,"  ")</f>
        <v xml:space="preserve">  </v>
      </c>
      <c r="G102" s="24" t="str">
        <f>IF(D102&gt;0,'Insertion engagement internet'!D98,"  ")</f>
        <v xml:space="preserve">  </v>
      </c>
      <c r="H102" s="24" t="str">
        <f>IF(D102&gt;0,'Insertion engagement internet'!P98,"  ")</f>
        <v xml:space="preserve">  </v>
      </c>
      <c r="I102" s="24" t="str">
        <f>IF(D102&gt;0,'Insertion engagement internet'!G98,"  ")</f>
        <v xml:space="preserve">  </v>
      </c>
      <c r="J102" s="22" t="str">
        <f>IF(D102&gt;0,IF('Insertion engagement internet'!G98&lt;&gt;'Insertion engagement internet'!H98,'Insertion engagement internet'!H98," ")," ")</f>
        <v xml:space="preserve"> </v>
      </c>
      <c r="K102" s="216">
        <f>'Insertion engagement internet'!E98</f>
        <v>0</v>
      </c>
      <c r="L102" s="25" t="str">
        <f>IF(D102&gt;0,'Insertion engagement internet'!M98," ")</f>
        <v xml:space="preserve"> </v>
      </c>
      <c r="N102" s="5"/>
      <c r="O102" s="6"/>
      <c r="P102" s="5"/>
    </row>
    <row r="103" spans="1:16" ht="19.149999999999999" customHeight="1" x14ac:dyDescent="0.2">
      <c r="A103" s="5">
        <f t="shared" si="1"/>
        <v>0</v>
      </c>
      <c r="B103" s="21">
        <v>93</v>
      </c>
      <c r="C103" s="23"/>
      <c r="D103" s="22">
        <f>IF('Insertion engagement internet'!R99&lt;&gt;" ",'Insertion engagement internet'!R99," ")</f>
        <v>0</v>
      </c>
      <c r="E103" s="22" t="str">
        <f>IF(D103&gt;0,'Insertion engagement internet'!F99,"  ")</f>
        <v xml:space="preserve">  </v>
      </c>
      <c r="F103" s="24" t="str">
        <f>IF(D103&gt;0,'Insertion engagement internet'!C99,"  ")</f>
        <v xml:space="preserve">  </v>
      </c>
      <c r="G103" s="24" t="str">
        <f>IF(D103&gt;0,'Insertion engagement internet'!D99,"  ")</f>
        <v xml:space="preserve">  </v>
      </c>
      <c r="H103" s="24" t="str">
        <f>IF(D103&gt;0,'Insertion engagement internet'!P99,"  ")</f>
        <v xml:space="preserve">  </v>
      </c>
      <c r="I103" s="24" t="str">
        <f>IF(D103&gt;0,'Insertion engagement internet'!G99,"  ")</f>
        <v xml:space="preserve">  </v>
      </c>
      <c r="J103" s="22" t="str">
        <f>IF(D103&gt;0,IF('Insertion engagement internet'!G99&lt;&gt;'Insertion engagement internet'!H99,'Insertion engagement internet'!H99," ")," ")</f>
        <v xml:space="preserve"> </v>
      </c>
      <c r="K103" s="216">
        <f>'Insertion engagement internet'!E99</f>
        <v>0</v>
      </c>
      <c r="L103" s="25" t="str">
        <f>IF(D103&gt;0,'Insertion engagement internet'!M99," ")</f>
        <v xml:space="preserve"> </v>
      </c>
      <c r="N103" s="5"/>
      <c r="O103" s="6"/>
      <c r="P103" s="5"/>
    </row>
    <row r="104" spans="1:16" ht="19.149999999999999" customHeight="1" x14ac:dyDescent="0.2">
      <c r="A104" s="5">
        <f t="shared" si="1"/>
        <v>0</v>
      </c>
      <c r="B104" s="21">
        <v>94</v>
      </c>
      <c r="C104" s="23"/>
      <c r="D104" s="22">
        <f>IF('Insertion engagement internet'!R100&lt;&gt;" ",'Insertion engagement internet'!R100," ")</f>
        <v>0</v>
      </c>
      <c r="E104" s="22" t="str">
        <f>IF(D104&gt;0,'Insertion engagement internet'!F100,"  ")</f>
        <v xml:space="preserve">  </v>
      </c>
      <c r="F104" s="24" t="str">
        <f>IF(D104&gt;0,'Insertion engagement internet'!C100,"  ")</f>
        <v xml:space="preserve">  </v>
      </c>
      <c r="G104" s="24" t="str">
        <f>IF(D104&gt;0,'Insertion engagement internet'!D100,"  ")</f>
        <v xml:space="preserve">  </v>
      </c>
      <c r="H104" s="24" t="str">
        <f>IF(D104&gt;0,'Insertion engagement internet'!P100,"  ")</f>
        <v xml:space="preserve">  </v>
      </c>
      <c r="I104" s="24" t="str">
        <f>IF(D104&gt;0,'Insertion engagement internet'!G100,"  ")</f>
        <v xml:space="preserve">  </v>
      </c>
      <c r="J104" s="22" t="str">
        <f>IF(D104&gt;0,IF('Insertion engagement internet'!G100&lt;&gt;'Insertion engagement internet'!H100,'Insertion engagement internet'!H100," ")," ")</f>
        <v xml:space="preserve"> </v>
      </c>
      <c r="K104" s="216">
        <f>'Insertion engagement internet'!E100</f>
        <v>0</v>
      </c>
      <c r="L104" s="25" t="str">
        <f>IF(D104&gt;0,'Insertion engagement internet'!M100," ")</f>
        <v xml:space="preserve"> </v>
      </c>
      <c r="N104" s="5"/>
      <c r="O104" s="6"/>
      <c r="P104" s="5"/>
    </row>
    <row r="105" spans="1:16" ht="19.149999999999999" customHeight="1" x14ac:dyDescent="0.2">
      <c r="A105" s="5">
        <f t="shared" si="1"/>
        <v>0</v>
      </c>
      <c r="B105" s="21">
        <v>95</v>
      </c>
      <c r="C105" s="23"/>
      <c r="D105" s="22">
        <f>IF('Insertion engagement internet'!R101&lt;&gt;" ",'Insertion engagement internet'!R101," ")</f>
        <v>0</v>
      </c>
      <c r="E105" s="22" t="str">
        <f>IF(D105&gt;0,'Insertion engagement internet'!F101,"  ")</f>
        <v xml:space="preserve">  </v>
      </c>
      <c r="F105" s="24" t="str">
        <f>IF(D105&gt;0,'Insertion engagement internet'!C101,"  ")</f>
        <v xml:space="preserve">  </v>
      </c>
      <c r="G105" s="24" t="str">
        <f>IF(D105&gt;0,'Insertion engagement internet'!D101,"  ")</f>
        <v xml:space="preserve">  </v>
      </c>
      <c r="H105" s="24" t="str">
        <f>IF(D105&gt;0,'Insertion engagement internet'!P101,"  ")</f>
        <v xml:space="preserve">  </v>
      </c>
      <c r="I105" s="24" t="str">
        <f>IF(D105&gt;0,'Insertion engagement internet'!G101,"  ")</f>
        <v xml:space="preserve">  </v>
      </c>
      <c r="J105" s="22" t="str">
        <f>IF(D105&gt;0,IF('Insertion engagement internet'!G101&lt;&gt;'Insertion engagement internet'!H101,'Insertion engagement internet'!H101," ")," ")</f>
        <v xml:space="preserve"> </v>
      </c>
      <c r="K105" s="216">
        <f>'Insertion engagement internet'!E101</f>
        <v>0</v>
      </c>
      <c r="L105" s="25" t="str">
        <f>IF(D105&gt;0,'Insertion engagement internet'!M101," ")</f>
        <v xml:space="preserve"> </v>
      </c>
      <c r="N105" s="5"/>
      <c r="O105" s="6"/>
      <c r="P105" s="5"/>
    </row>
    <row r="106" spans="1:16" ht="19.149999999999999" customHeight="1" x14ac:dyDescent="0.2">
      <c r="A106" s="5">
        <f t="shared" si="1"/>
        <v>0</v>
      </c>
      <c r="B106" s="21">
        <v>96</v>
      </c>
      <c r="C106" s="23"/>
      <c r="D106" s="22">
        <f>IF('Insertion engagement internet'!R102&lt;&gt;" ",'Insertion engagement internet'!R102," ")</f>
        <v>0</v>
      </c>
      <c r="E106" s="22" t="str">
        <f>IF(D106&gt;0,'Insertion engagement internet'!F102,"  ")</f>
        <v xml:space="preserve">  </v>
      </c>
      <c r="F106" s="24" t="str">
        <f>IF(D106&gt;0,'Insertion engagement internet'!C102,"  ")</f>
        <v xml:space="preserve">  </v>
      </c>
      <c r="G106" s="24" t="str">
        <f>IF(D106&gt;0,'Insertion engagement internet'!D102,"  ")</f>
        <v xml:space="preserve">  </v>
      </c>
      <c r="H106" s="24" t="str">
        <f>IF(D106&gt;0,'Insertion engagement internet'!P102,"  ")</f>
        <v xml:space="preserve">  </v>
      </c>
      <c r="I106" s="24" t="str">
        <f>IF(D106&gt;0,'Insertion engagement internet'!G102,"  ")</f>
        <v xml:space="preserve">  </v>
      </c>
      <c r="J106" s="22" t="str">
        <f>IF(D106&gt;0,IF('Insertion engagement internet'!G102&lt;&gt;'Insertion engagement internet'!H102,'Insertion engagement internet'!H102," ")," ")</f>
        <v xml:space="preserve"> </v>
      </c>
      <c r="K106" s="216">
        <f>'Insertion engagement internet'!E102</f>
        <v>0</v>
      </c>
      <c r="L106" s="25" t="str">
        <f>IF(D106&gt;0,'Insertion engagement internet'!M102," ")</f>
        <v xml:space="preserve"> </v>
      </c>
      <c r="N106" s="5"/>
      <c r="O106" s="6"/>
      <c r="P106" s="5"/>
    </row>
    <row r="107" spans="1:16" ht="19.149999999999999" customHeight="1" x14ac:dyDescent="0.2">
      <c r="A107" s="5">
        <f t="shared" si="1"/>
        <v>0</v>
      </c>
      <c r="B107" s="21">
        <v>97</v>
      </c>
      <c r="C107" s="23"/>
      <c r="D107" s="22">
        <f>IF('Insertion engagement internet'!R103&lt;&gt;" ",'Insertion engagement internet'!R103," ")</f>
        <v>0</v>
      </c>
      <c r="E107" s="22" t="str">
        <f>IF(D107&gt;0,'Insertion engagement internet'!F103,"  ")</f>
        <v xml:space="preserve">  </v>
      </c>
      <c r="F107" s="24" t="str">
        <f>IF(D107&gt;0,'Insertion engagement internet'!C103,"  ")</f>
        <v xml:space="preserve">  </v>
      </c>
      <c r="G107" s="24" t="str">
        <f>IF(D107&gt;0,'Insertion engagement internet'!D103,"  ")</f>
        <v xml:space="preserve">  </v>
      </c>
      <c r="H107" s="24" t="str">
        <f>IF(D107&gt;0,'Insertion engagement internet'!P103,"  ")</f>
        <v xml:space="preserve">  </v>
      </c>
      <c r="I107" s="24" t="str">
        <f>IF(D107&gt;0,'Insertion engagement internet'!G103,"  ")</f>
        <v xml:space="preserve">  </v>
      </c>
      <c r="J107" s="22" t="str">
        <f>IF(D107&gt;0,IF('Insertion engagement internet'!G103&lt;&gt;'Insertion engagement internet'!H103,'Insertion engagement internet'!H103," ")," ")</f>
        <v xml:space="preserve"> </v>
      </c>
      <c r="K107" s="216">
        <f>'Insertion engagement internet'!E103</f>
        <v>0</v>
      </c>
      <c r="L107" s="25" t="str">
        <f>IF(D107&gt;0,'Insertion engagement internet'!M103," ")</f>
        <v xml:space="preserve"> </v>
      </c>
      <c r="N107" s="5"/>
      <c r="O107" s="6"/>
      <c r="P107" s="5"/>
    </row>
    <row r="108" spans="1:16" ht="19.149999999999999" customHeight="1" x14ac:dyDescent="0.2">
      <c r="A108" s="5">
        <f t="shared" si="1"/>
        <v>0</v>
      </c>
      <c r="B108" s="21">
        <v>98</v>
      </c>
      <c r="C108" s="23"/>
      <c r="D108" s="22">
        <f>IF('Insertion engagement internet'!R104&lt;&gt;" ",'Insertion engagement internet'!R104," ")</f>
        <v>0</v>
      </c>
      <c r="E108" s="22" t="str">
        <f>IF(D108&gt;0,'Insertion engagement internet'!F104,"  ")</f>
        <v xml:space="preserve">  </v>
      </c>
      <c r="F108" s="24" t="str">
        <f>IF(D108&gt;0,'Insertion engagement internet'!C104,"  ")</f>
        <v xml:space="preserve">  </v>
      </c>
      <c r="G108" s="24" t="str">
        <f>IF(D108&gt;0,'Insertion engagement internet'!D104,"  ")</f>
        <v xml:space="preserve">  </v>
      </c>
      <c r="H108" s="24" t="str">
        <f>IF(D108&gt;0,'Insertion engagement internet'!P104,"  ")</f>
        <v xml:space="preserve">  </v>
      </c>
      <c r="I108" s="24" t="str">
        <f>IF(D108&gt;0,'Insertion engagement internet'!G104,"  ")</f>
        <v xml:space="preserve">  </v>
      </c>
      <c r="J108" s="22" t="str">
        <f>IF(D108&gt;0,IF('Insertion engagement internet'!G104&lt;&gt;'Insertion engagement internet'!H104,'Insertion engagement internet'!H104," ")," ")</f>
        <v xml:space="preserve"> </v>
      </c>
      <c r="K108" s="216">
        <f>'Insertion engagement internet'!E104</f>
        <v>0</v>
      </c>
      <c r="L108" s="25" t="str">
        <f>IF(D108&gt;0,'Insertion engagement internet'!M104," ")</f>
        <v xml:space="preserve"> </v>
      </c>
      <c r="N108" s="5"/>
      <c r="O108" s="6"/>
      <c r="P108" s="5"/>
    </row>
    <row r="109" spans="1:16" ht="19.149999999999999" customHeight="1" x14ac:dyDescent="0.2">
      <c r="A109" s="5">
        <f t="shared" si="1"/>
        <v>0</v>
      </c>
      <c r="B109" s="21">
        <v>99</v>
      </c>
      <c r="C109" s="23"/>
      <c r="D109" s="22">
        <f>IF('Insertion engagement internet'!R105&lt;&gt;" ",'Insertion engagement internet'!R105," ")</f>
        <v>0</v>
      </c>
      <c r="E109" s="22" t="str">
        <f>IF(D109&gt;0,'Insertion engagement internet'!F105,"  ")</f>
        <v xml:space="preserve">  </v>
      </c>
      <c r="F109" s="24" t="str">
        <f>IF(D109&gt;0,'Insertion engagement internet'!C105,"  ")</f>
        <v xml:space="preserve">  </v>
      </c>
      <c r="G109" s="24" t="str">
        <f>IF(D109&gt;0,'Insertion engagement internet'!D105,"  ")</f>
        <v xml:space="preserve">  </v>
      </c>
      <c r="H109" s="24" t="str">
        <f>IF(D109&gt;0,'Insertion engagement internet'!P105,"  ")</f>
        <v xml:space="preserve">  </v>
      </c>
      <c r="I109" s="24" t="str">
        <f>IF(D109&gt;0,'Insertion engagement internet'!G105,"  ")</f>
        <v xml:space="preserve">  </v>
      </c>
      <c r="J109" s="22" t="str">
        <f>IF(D109&gt;0,IF('Insertion engagement internet'!G105&lt;&gt;'Insertion engagement internet'!H105,'Insertion engagement internet'!H105," ")," ")</f>
        <v xml:space="preserve"> </v>
      </c>
      <c r="K109" s="216">
        <f>'Insertion engagement internet'!E105</f>
        <v>0</v>
      </c>
      <c r="L109" s="25" t="str">
        <f>IF(D109&gt;0,'Insertion engagement internet'!M105," ")</f>
        <v xml:space="preserve"> </v>
      </c>
      <c r="N109" s="5"/>
      <c r="O109" s="6"/>
      <c r="P109" s="5"/>
    </row>
    <row r="110" spans="1:16" ht="19.149999999999999" customHeight="1" x14ac:dyDescent="0.2">
      <c r="A110" s="5">
        <f t="shared" si="1"/>
        <v>0</v>
      </c>
      <c r="B110" s="21">
        <v>100</v>
      </c>
      <c r="C110" s="23"/>
      <c r="D110" s="22">
        <f>IF('Insertion engagement internet'!R106&lt;&gt;" ",'Insertion engagement internet'!R106," ")</f>
        <v>0</v>
      </c>
      <c r="E110" s="22" t="str">
        <f>IF(D110&gt;0,'Insertion engagement internet'!F106,"  ")</f>
        <v xml:space="preserve">  </v>
      </c>
      <c r="F110" s="24" t="str">
        <f>IF(D110&gt;0,'Insertion engagement internet'!C106,"  ")</f>
        <v xml:space="preserve">  </v>
      </c>
      <c r="G110" s="24" t="str">
        <f>IF(D110&gt;0,'Insertion engagement internet'!D106,"  ")</f>
        <v xml:space="preserve">  </v>
      </c>
      <c r="H110" s="24" t="str">
        <f>IF(D110&gt;0,'Insertion engagement internet'!P106,"  ")</f>
        <v xml:space="preserve">  </v>
      </c>
      <c r="I110" s="24" t="str">
        <f>IF(D110&gt;0,'Insertion engagement internet'!G106,"  ")</f>
        <v xml:space="preserve">  </v>
      </c>
      <c r="J110" s="22" t="str">
        <f>IF(D110&gt;0,IF('Insertion engagement internet'!G106&lt;&gt;'Insertion engagement internet'!H106,'Insertion engagement internet'!H106," ")," ")</f>
        <v xml:space="preserve"> </v>
      </c>
      <c r="K110" s="216">
        <f>'Insertion engagement internet'!E106</f>
        <v>0</v>
      </c>
      <c r="L110" s="25" t="str">
        <f>IF(D110&gt;0,'Insertion engagement internet'!M106," ")</f>
        <v xml:space="preserve"> </v>
      </c>
      <c r="N110" s="5"/>
      <c r="O110" s="6"/>
      <c r="P110" s="5"/>
    </row>
    <row r="111" spans="1:16" ht="19.149999999999999" customHeight="1" x14ac:dyDescent="0.2">
      <c r="A111" s="5">
        <f t="shared" si="1"/>
        <v>0</v>
      </c>
      <c r="B111" s="21">
        <v>101</v>
      </c>
      <c r="C111" s="23"/>
      <c r="D111" s="22">
        <f>IF('Insertion engagement internet'!R107&lt;&gt;" ",'Insertion engagement internet'!R107," ")</f>
        <v>0</v>
      </c>
      <c r="E111" s="22" t="str">
        <f>IF(D111&gt;0,'Insertion engagement internet'!F107,"  ")</f>
        <v xml:space="preserve">  </v>
      </c>
      <c r="F111" s="24" t="str">
        <f>IF(D111&gt;0,'Insertion engagement internet'!C107,"  ")</f>
        <v xml:space="preserve">  </v>
      </c>
      <c r="G111" s="24" t="str">
        <f>IF(D111&gt;0,'Insertion engagement internet'!D107,"  ")</f>
        <v xml:space="preserve">  </v>
      </c>
      <c r="H111" s="24" t="str">
        <f>IF(D111&gt;0,'Insertion engagement internet'!P107,"  ")</f>
        <v xml:space="preserve">  </v>
      </c>
      <c r="I111" s="24" t="str">
        <f>IF(D111&gt;0,'Insertion engagement internet'!G107,"  ")</f>
        <v xml:space="preserve">  </v>
      </c>
      <c r="J111" s="22" t="str">
        <f>IF(D111&gt;0,IF('Insertion engagement internet'!G107&lt;&gt;'Insertion engagement internet'!H107,'Insertion engagement internet'!H107," ")," ")</f>
        <v xml:space="preserve"> </v>
      </c>
      <c r="K111" s="216">
        <f>'Insertion engagement internet'!E107</f>
        <v>0</v>
      </c>
      <c r="L111" s="25" t="str">
        <f>IF(D111&gt;0,'Insertion engagement internet'!M107," ")</f>
        <v xml:space="preserve"> </v>
      </c>
      <c r="N111" s="5"/>
      <c r="O111" s="6"/>
      <c r="P111" s="5"/>
    </row>
    <row r="112" spans="1:16" ht="19.149999999999999" customHeight="1" x14ac:dyDescent="0.2">
      <c r="A112" s="5">
        <f t="shared" si="1"/>
        <v>0</v>
      </c>
      <c r="B112" s="21">
        <v>102</v>
      </c>
      <c r="C112" s="23"/>
      <c r="D112" s="22">
        <f>IF('Insertion engagement internet'!R108&lt;&gt;" ",'Insertion engagement internet'!R108," ")</f>
        <v>0</v>
      </c>
      <c r="E112" s="22" t="str">
        <f>IF(D112&gt;0,'Insertion engagement internet'!F108,"  ")</f>
        <v xml:space="preserve">  </v>
      </c>
      <c r="F112" s="24" t="str">
        <f>IF(D112&gt;0,'Insertion engagement internet'!C108,"  ")</f>
        <v xml:space="preserve">  </v>
      </c>
      <c r="G112" s="24" t="str">
        <f>IF(D112&gt;0,'Insertion engagement internet'!D108,"  ")</f>
        <v xml:space="preserve">  </v>
      </c>
      <c r="H112" s="24" t="str">
        <f>IF(D112&gt;0,'Insertion engagement internet'!P108,"  ")</f>
        <v xml:space="preserve">  </v>
      </c>
      <c r="I112" s="24" t="str">
        <f>IF(D112&gt;0,'Insertion engagement internet'!G108,"  ")</f>
        <v xml:space="preserve">  </v>
      </c>
      <c r="J112" s="22" t="str">
        <f>IF(D112&gt;0,IF('Insertion engagement internet'!G108&lt;&gt;'Insertion engagement internet'!H108,'Insertion engagement internet'!H108," ")," ")</f>
        <v xml:space="preserve"> </v>
      </c>
      <c r="K112" s="216">
        <f>'Insertion engagement internet'!E108</f>
        <v>0</v>
      </c>
      <c r="L112" s="25" t="str">
        <f>IF(D112&gt;0,'Insertion engagement internet'!M108," ")</f>
        <v xml:space="preserve"> </v>
      </c>
      <c r="N112" s="5"/>
      <c r="O112" s="6"/>
      <c r="P112" s="5"/>
    </row>
    <row r="113" spans="1:16" ht="19.149999999999999" customHeight="1" x14ac:dyDescent="0.2">
      <c r="A113" s="5">
        <f t="shared" si="1"/>
        <v>0</v>
      </c>
      <c r="B113" s="21">
        <v>103</v>
      </c>
      <c r="C113" s="23"/>
      <c r="D113" s="22">
        <f>IF('Insertion engagement internet'!R109&lt;&gt;" ",'Insertion engagement internet'!R109," ")</f>
        <v>0</v>
      </c>
      <c r="E113" s="22" t="str">
        <f>IF(D113&gt;0,'Insertion engagement internet'!F109,"  ")</f>
        <v xml:space="preserve">  </v>
      </c>
      <c r="F113" s="24" t="str">
        <f>IF(D113&gt;0,'Insertion engagement internet'!C109,"  ")</f>
        <v xml:space="preserve">  </v>
      </c>
      <c r="G113" s="24" t="str">
        <f>IF(D113&gt;0,'Insertion engagement internet'!D109,"  ")</f>
        <v xml:space="preserve">  </v>
      </c>
      <c r="H113" s="24" t="str">
        <f>IF(D113&gt;0,'Insertion engagement internet'!P109,"  ")</f>
        <v xml:space="preserve">  </v>
      </c>
      <c r="I113" s="24" t="str">
        <f>IF(D113&gt;0,'Insertion engagement internet'!G109,"  ")</f>
        <v xml:space="preserve">  </v>
      </c>
      <c r="J113" s="22" t="str">
        <f>IF(D113&gt;0,IF('Insertion engagement internet'!G109&lt;&gt;'Insertion engagement internet'!H109,'Insertion engagement internet'!H109," ")," ")</f>
        <v xml:space="preserve"> </v>
      </c>
      <c r="K113" s="216">
        <f>'Insertion engagement internet'!E109</f>
        <v>0</v>
      </c>
      <c r="L113" s="25" t="str">
        <f>IF(D113&gt;0,'Insertion engagement internet'!M109," ")</f>
        <v xml:space="preserve"> </v>
      </c>
      <c r="N113" s="5"/>
      <c r="O113" s="6"/>
      <c r="P113" s="5"/>
    </row>
    <row r="114" spans="1:16" ht="19.149999999999999" customHeight="1" x14ac:dyDescent="0.2">
      <c r="A114" s="5">
        <f t="shared" si="1"/>
        <v>0</v>
      </c>
      <c r="B114" s="21">
        <v>104</v>
      </c>
      <c r="C114" s="23"/>
      <c r="D114" s="22">
        <f>IF('Insertion engagement internet'!R110&lt;&gt;" ",'Insertion engagement internet'!R110," ")</f>
        <v>0</v>
      </c>
      <c r="E114" s="22" t="str">
        <f>IF(D114&gt;0,'Insertion engagement internet'!F110,"  ")</f>
        <v xml:space="preserve">  </v>
      </c>
      <c r="F114" s="24" t="str">
        <f>IF(D114&gt;0,'Insertion engagement internet'!C110,"  ")</f>
        <v xml:space="preserve">  </v>
      </c>
      <c r="G114" s="24" t="str">
        <f>IF(D114&gt;0,'Insertion engagement internet'!D110,"  ")</f>
        <v xml:space="preserve">  </v>
      </c>
      <c r="H114" s="24" t="str">
        <f>IF(D114&gt;0,'Insertion engagement internet'!P110,"  ")</f>
        <v xml:space="preserve">  </v>
      </c>
      <c r="I114" s="24" t="str">
        <f>IF(D114&gt;0,'Insertion engagement internet'!G110,"  ")</f>
        <v xml:space="preserve">  </v>
      </c>
      <c r="J114" s="22" t="str">
        <f>IF(D114&gt;0,IF('Insertion engagement internet'!G110&lt;&gt;'Insertion engagement internet'!H110,'Insertion engagement internet'!H110," ")," ")</f>
        <v xml:space="preserve"> </v>
      </c>
      <c r="K114" s="216">
        <f>'Insertion engagement internet'!E110</f>
        <v>0</v>
      </c>
      <c r="L114" s="25" t="str">
        <f>IF(D114&gt;0,'Insertion engagement internet'!M110," ")</f>
        <v xml:space="preserve"> </v>
      </c>
      <c r="N114" s="5"/>
      <c r="O114" s="6"/>
      <c r="P114" s="5"/>
    </row>
    <row r="115" spans="1:16" ht="19.149999999999999" customHeight="1" x14ac:dyDescent="0.2">
      <c r="A115" s="5">
        <f t="shared" si="1"/>
        <v>0</v>
      </c>
      <c r="B115" s="21">
        <v>105</v>
      </c>
      <c r="C115" s="23"/>
      <c r="D115" s="22">
        <f>IF('Insertion engagement internet'!R111&lt;&gt;" ",'Insertion engagement internet'!R111," ")</f>
        <v>0</v>
      </c>
      <c r="E115" s="22" t="str">
        <f>IF(D115&gt;0,'Insertion engagement internet'!F111,"  ")</f>
        <v xml:space="preserve">  </v>
      </c>
      <c r="F115" s="24" t="str">
        <f>IF(D115&gt;0,'Insertion engagement internet'!C111,"  ")</f>
        <v xml:space="preserve">  </v>
      </c>
      <c r="G115" s="24" t="str">
        <f>IF(D115&gt;0,'Insertion engagement internet'!D111,"  ")</f>
        <v xml:space="preserve">  </v>
      </c>
      <c r="H115" s="24" t="str">
        <f>IF(D115&gt;0,'Insertion engagement internet'!P111,"  ")</f>
        <v xml:space="preserve">  </v>
      </c>
      <c r="I115" s="24" t="str">
        <f>IF(D115&gt;0,'Insertion engagement internet'!G111,"  ")</f>
        <v xml:space="preserve">  </v>
      </c>
      <c r="J115" s="22" t="str">
        <f>IF(D115&gt;0,IF('Insertion engagement internet'!G111&lt;&gt;'Insertion engagement internet'!H111,'Insertion engagement internet'!H111," ")," ")</f>
        <v xml:space="preserve"> </v>
      </c>
      <c r="K115" s="216">
        <f>'Insertion engagement internet'!E111</f>
        <v>0</v>
      </c>
      <c r="L115" s="25" t="str">
        <f>IF(D115&gt;0,'Insertion engagement internet'!M111," ")</f>
        <v xml:space="preserve"> </v>
      </c>
      <c r="N115" s="5"/>
      <c r="O115" s="6"/>
      <c r="P115" s="5"/>
    </row>
    <row r="116" spans="1:16" ht="19.149999999999999" customHeight="1" x14ac:dyDescent="0.2">
      <c r="A116" s="5">
        <f t="shared" si="1"/>
        <v>0</v>
      </c>
      <c r="B116" s="21">
        <v>106</v>
      </c>
      <c r="C116" s="23"/>
      <c r="D116" s="22">
        <f>IF('Insertion engagement internet'!R112&lt;&gt;" ",'Insertion engagement internet'!R112," ")</f>
        <v>0</v>
      </c>
      <c r="E116" s="22" t="str">
        <f>IF(D116&gt;0,'Insertion engagement internet'!F112,"  ")</f>
        <v xml:space="preserve">  </v>
      </c>
      <c r="F116" s="24" t="str">
        <f>IF(D116&gt;0,'Insertion engagement internet'!C112,"  ")</f>
        <v xml:space="preserve">  </v>
      </c>
      <c r="G116" s="24" t="str">
        <f>IF(D116&gt;0,'Insertion engagement internet'!D112,"  ")</f>
        <v xml:space="preserve">  </v>
      </c>
      <c r="H116" s="24" t="str">
        <f>IF(D116&gt;0,'Insertion engagement internet'!P112,"  ")</f>
        <v xml:space="preserve">  </v>
      </c>
      <c r="I116" s="24" t="str">
        <f>IF(D116&gt;0,'Insertion engagement internet'!G112,"  ")</f>
        <v xml:space="preserve">  </v>
      </c>
      <c r="J116" s="22" t="str">
        <f>IF(D116&gt;0,IF('Insertion engagement internet'!G112&lt;&gt;'Insertion engagement internet'!H112,'Insertion engagement internet'!H112," ")," ")</f>
        <v xml:space="preserve"> </v>
      </c>
      <c r="K116" s="216">
        <f>'Insertion engagement internet'!E112</f>
        <v>0</v>
      </c>
      <c r="L116" s="25" t="str">
        <f>IF(D116&gt;0,'Insertion engagement internet'!M112," ")</f>
        <v xml:space="preserve"> </v>
      </c>
      <c r="N116" s="5"/>
      <c r="O116" s="6"/>
      <c r="P116" s="5"/>
    </row>
    <row r="117" spans="1:16" ht="19.149999999999999" customHeight="1" x14ac:dyDescent="0.2">
      <c r="A117" s="5">
        <f t="shared" si="1"/>
        <v>0</v>
      </c>
      <c r="B117" s="21">
        <v>107</v>
      </c>
      <c r="C117" s="23"/>
      <c r="D117" s="22">
        <f>IF('Insertion engagement internet'!R113&lt;&gt;" ",'Insertion engagement internet'!R113," ")</f>
        <v>0</v>
      </c>
      <c r="E117" s="22" t="str">
        <f>IF(D117&gt;0,'Insertion engagement internet'!F113,"  ")</f>
        <v xml:space="preserve">  </v>
      </c>
      <c r="F117" s="24" t="str">
        <f>IF(D117&gt;0,'Insertion engagement internet'!C113,"  ")</f>
        <v xml:space="preserve">  </v>
      </c>
      <c r="G117" s="24" t="str">
        <f>IF(D117&gt;0,'Insertion engagement internet'!D113,"  ")</f>
        <v xml:space="preserve">  </v>
      </c>
      <c r="H117" s="24" t="str">
        <f>IF(D117&gt;0,'Insertion engagement internet'!P113,"  ")</f>
        <v xml:space="preserve">  </v>
      </c>
      <c r="I117" s="24" t="str">
        <f>IF(D117&gt;0,'Insertion engagement internet'!G113,"  ")</f>
        <v xml:space="preserve">  </v>
      </c>
      <c r="J117" s="22" t="str">
        <f>IF(D117&gt;0,IF('Insertion engagement internet'!G113&lt;&gt;'Insertion engagement internet'!H113,'Insertion engagement internet'!H113," ")," ")</f>
        <v xml:space="preserve"> </v>
      </c>
      <c r="K117" s="216">
        <f>'Insertion engagement internet'!E113</f>
        <v>0</v>
      </c>
      <c r="L117" s="25" t="str">
        <f>IF(D117&gt;0,'Insertion engagement internet'!M113," ")</f>
        <v xml:space="preserve"> </v>
      </c>
      <c r="N117" s="5"/>
      <c r="O117" s="6"/>
      <c r="P117" s="5"/>
    </row>
    <row r="118" spans="1:16" ht="19.149999999999999" customHeight="1" x14ac:dyDescent="0.2">
      <c r="A118" s="5">
        <f t="shared" si="1"/>
        <v>0</v>
      </c>
      <c r="B118" s="21">
        <v>108</v>
      </c>
      <c r="C118" s="23"/>
      <c r="D118" s="22">
        <f>IF('Insertion engagement internet'!R114&lt;&gt;" ",'Insertion engagement internet'!R114," ")</f>
        <v>0</v>
      </c>
      <c r="E118" s="22" t="str">
        <f>IF(D118&gt;0,'Insertion engagement internet'!F114,"  ")</f>
        <v xml:space="preserve">  </v>
      </c>
      <c r="F118" s="24" t="str">
        <f>IF(D118&gt;0,'Insertion engagement internet'!C114,"  ")</f>
        <v xml:space="preserve">  </v>
      </c>
      <c r="G118" s="24" t="str">
        <f>IF(D118&gt;0,'Insertion engagement internet'!D114,"  ")</f>
        <v xml:space="preserve">  </v>
      </c>
      <c r="H118" s="24" t="str">
        <f>IF(D118&gt;0,'Insertion engagement internet'!P114,"  ")</f>
        <v xml:space="preserve">  </v>
      </c>
      <c r="I118" s="24" t="str">
        <f>IF(D118&gt;0,'Insertion engagement internet'!G114,"  ")</f>
        <v xml:space="preserve">  </v>
      </c>
      <c r="J118" s="22" t="str">
        <f>IF(D118&gt;0,IF('Insertion engagement internet'!G114&lt;&gt;'Insertion engagement internet'!H114,'Insertion engagement internet'!H114," ")," ")</f>
        <v xml:space="preserve"> </v>
      </c>
      <c r="K118" s="216">
        <f>'Insertion engagement internet'!E114</f>
        <v>0</v>
      </c>
      <c r="L118" s="25" t="str">
        <f>IF(D118&gt;0,'Insertion engagement internet'!M114," ")</f>
        <v xml:space="preserve"> </v>
      </c>
      <c r="N118" s="5"/>
      <c r="O118" s="6"/>
      <c r="P118" s="5"/>
    </row>
    <row r="119" spans="1:16" ht="19.149999999999999" customHeight="1" x14ac:dyDescent="0.2">
      <c r="A119" s="5">
        <f t="shared" si="1"/>
        <v>0</v>
      </c>
      <c r="B119" s="21">
        <v>109</v>
      </c>
      <c r="C119" s="23"/>
      <c r="D119" s="22">
        <f>IF('Insertion engagement internet'!R115&lt;&gt;" ",'Insertion engagement internet'!R115," ")</f>
        <v>0</v>
      </c>
      <c r="E119" s="22" t="str">
        <f>IF(D119&gt;0,'Insertion engagement internet'!F115,"  ")</f>
        <v xml:space="preserve">  </v>
      </c>
      <c r="F119" s="24" t="str">
        <f>IF(D119&gt;0,'Insertion engagement internet'!C115,"  ")</f>
        <v xml:space="preserve">  </v>
      </c>
      <c r="G119" s="24" t="str">
        <f>IF(D119&gt;0,'Insertion engagement internet'!D115,"  ")</f>
        <v xml:space="preserve">  </v>
      </c>
      <c r="H119" s="24" t="str">
        <f>IF(D119&gt;0,'Insertion engagement internet'!P115,"  ")</f>
        <v xml:space="preserve">  </v>
      </c>
      <c r="I119" s="24" t="str">
        <f>IF(D119&gt;0,'Insertion engagement internet'!G115,"  ")</f>
        <v xml:space="preserve">  </v>
      </c>
      <c r="J119" s="22" t="str">
        <f>IF(D119&gt;0,IF('Insertion engagement internet'!G115&lt;&gt;'Insertion engagement internet'!H115,'Insertion engagement internet'!H115," ")," ")</f>
        <v xml:space="preserve"> </v>
      </c>
      <c r="K119" s="216">
        <f>'Insertion engagement internet'!E115</f>
        <v>0</v>
      </c>
      <c r="L119" s="25" t="str">
        <f>IF(D119&gt;0,'Insertion engagement internet'!M115," ")</f>
        <v xml:space="preserve"> </v>
      </c>
      <c r="N119" s="5"/>
      <c r="O119" s="6"/>
      <c r="P119" s="5"/>
    </row>
    <row r="120" spans="1:16" ht="19.149999999999999" customHeight="1" x14ac:dyDescent="0.2">
      <c r="A120" s="5">
        <f t="shared" si="1"/>
        <v>0</v>
      </c>
      <c r="B120" s="21">
        <v>110</v>
      </c>
      <c r="C120" s="23"/>
      <c r="D120" s="22">
        <f>IF('Insertion engagement internet'!R116&lt;&gt;" ",'Insertion engagement internet'!R116," ")</f>
        <v>0</v>
      </c>
      <c r="E120" s="22" t="str">
        <f>IF(D120&gt;0,'Insertion engagement internet'!F116,"  ")</f>
        <v xml:space="preserve">  </v>
      </c>
      <c r="F120" s="24" t="str">
        <f>IF(D120&gt;0,'Insertion engagement internet'!C116,"  ")</f>
        <v xml:space="preserve">  </v>
      </c>
      <c r="G120" s="24" t="str">
        <f>IF(D120&gt;0,'Insertion engagement internet'!D116,"  ")</f>
        <v xml:space="preserve">  </v>
      </c>
      <c r="H120" s="24" t="str">
        <f>IF(D120&gt;0,'Insertion engagement internet'!P116,"  ")</f>
        <v xml:space="preserve">  </v>
      </c>
      <c r="I120" s="24" t="str">
        <f>IF(D120&gt;0,'Insertion engagement internet'!G116,"  ")</f>
        <v xml:space="preserve">  </v>
      </c>
      <c r="J120" s="22" t="str">
        <f>IF(D120&gt;0,IF('Insertion engagement internet'!G116&lt;&gt;'Insertion engagement internet'!H116,'Insertion engagement internet'!H116," ")," ")</f>
        <v xml:space="preserve"> </v>
      </c>
      <c r="K120" s="216">
        <f>'Insertion engagement internet'!E116</f>
        <v>0</v>
      </c>
      <c r="L120" s="25" t="str">
        <f>IF(D120&gt;0,'Insertion engagement internet'!M116," ")</f>
        <v xml:space="preserve"> </v>
      </c>
      <c r="N120" s="5"/>
      <c r="O120" s="6"/>
      <c r="P120" s="5"/>
    </row>
    <row r="121" spans="1:16" ht="19.149999999999999" customHeight="1" x14ac:dyDescent="0.2">
      <c r="A121" s="5">
        <f t="shared" si="1"/>
        <v>0</v>
      </c>
      <c r="B121" s="21">
        <v>111</v>
      </c>
      <c r="C121" s="23"/>
      <c r="D121" s="22">
        <f>IF('Insertion engagement internet'!R117&lt;&gt;" ",'Insertion engagement internet'!R117," ")</f>
        <v>0</v>
      </c>
      <c r="E121" s="22" t="str">
        <f>IF(D121&gt;0,'Insertion engagement internet'!F117,"  ")</f>
        <v xml:space="preserve">  </v>
      </c>
      <c r="F121" s="24" t="str">
        <f>IF(D121&gt;0,'Insertion engagement internet'!C117,"  ")</f>
        <v xml:space="preserve">  </v>
      </c>
      <c r="G121" s="24" t="str">
        <f>IF(D121&gt;0,'Insertion engagement internet'!D117,"  ")</f>
        <v xml:space="preserve">  </v>
      </c>
      <c r="H121" s="24" t="str">
        <f>IF(D121&gt;0,'Insertion engagement internet'!P117,"  ")</f>
        <v xml:space="preserve">  </v>
      </c>
      <c r="I121" s="24" t="str">
        <f>IF(D121&gt;0,'Insertion engagement internet'!G117,"  ")</f>
        <v xml:space="preserve">  </v>
      </c>
      <c r="J121" s="22" t="str">
        <f>IF(D121&gt;0,IF('Insertion engagement internet'!G117&lt;&gt;'Insertion engagement internet'!H117,'Insertion engagement internet'!H117," ")," ")</f>
        <v xml:space="preserve"> </v>
      </c>
      <c r="K121" s="216">
        <f>'Insertion engagement internet'!E117</f>
        <v>0</v>
      </c>
      <c r="L121" s="25" t="str">
        <f>IF(D121&gt;0,'Insertion engagement internet'!M117," ")</f>
        <v xml:space="preserve"> </v>
      </c>
      <c r="N121" s="5"/>
      <c r="O121" s="6"/>
      <c r="P121" s="5"/>
    </row>
    <row r="122" spans="1:16" ht="19.149999999999999" customHeight="1" x14ac:dyDescent="0.2">
      <c r="A122" s="5">
        <f t="shared" si="1"/>
        <v>0</v>
      </c>
      <c r="B122" s="21">
        <v>112</v>
      </c>
      <c r="C122" s="23"/>
      <c r="D122" s="22">
        <f>IF('Insertion engagement internet'!R118&lt;&gt;" ",'Insertion engagement internet'!R118," ")</f>
        <v>0</v>
      </c>
      <c r="E122" s="22" t="str">
        <f>IF(D122&gt;0,'Insertion engagement internet'!F118,"  ")</f>
        <v xml:space="preserve">  </v>
      </c>
      <c r="F122" s="24" t="str">
        <f>IF(D122&gt;0,'Insertion engagement internet'!C118,"  ")</f>
        <v xml:space="preserve">  </v>
      </c>
      <c r="G122" s="24" t="str">
        <f>IF(D122&gt;0,'Insertion engagement internet'!D118,"  ")</f>
        <v xml:space="preserve">  </v>
      </c>
      <c r="H122" s="24" t="str">
        <f>IF(D122&gt;0,'Insertion engagement internet'!P118,"  ")</f>
        <v xml:space="preserve">  </v>
      </c>
      <c r="I122" s="24" t="str">
        <f>IF(D122&gt;0,'Insertion engagement internet'!G118,"  ")</f>
        <v xml:space="preserve">  </v>
      </c>
      <c r="J122" s="22" t="str">
        <f>IF(D122&gt;0,IF('Insertion engagement internet'!G118&lt;&gt;'Insertion engagement internet'!H118,'Insertion engagement internet'!H118," ")," ")</f>
        <v xml:space="preserve"> </v>
      </c>
      <c r="K122" s="216">
        <f>'Insertion engagement internet'!E118</f>
        <v>0</v>
      </c>
      <c r="L122" s="25" t="str">
        <f>IF(D122&gt;0,'Insertion engagement internet'!M118," ")</f>
        <v xml:space="preserve"> </v>
      </c>
      <c r="N122" s="5"/>
      <c r="O122" s="6"/>
      <c r="P122" s="5"/>
    </row>
    <row r="123" spans="1:16" ht="19.149999999999999" customHeight="1" x14ac:dyDescent="0.2">
      <c r="A123" s="5">
        <f t="shared" si="1"/>
        <v>0</v>
      </c>
      <c r="B123" s="21">
        <v>113</v>
      </c>
      <c r="C123" s="23"/>
      <c r="D123" s="22">
        <f>IF('Insertion engagement internet'!R119&lt;&gt;" ",'Insertion engagement internet'!R119," ")</f>
        <v>0</v>
      </c>
      <c r="E123" s="22" t="str">
        <f>IF(D123&gt;0,'Insertion engagement internet'!F119,"  ")</f>
        <v xml:space="preserve">  </v>
      </c>
      <c r="F123" s="24" t="str">
        <f>IF(D123&gt;0,'Insertion engagement internet'!C119,"  ")</f>
        <v xml:space="preserve">  </v>
      </c>
      <c r="G123" s="24" t="str">
        <f>IF(D123&gt;0,'Insertion engagement internet'!D119,"  ")</f>
        <v xml:space="preserve">  </v>
      </c>
      <c r="H123" s="24" t="str">
        <f>IF(D123&gt;0,'Insertion engagement internet'!P119,"  ")</f>
        <v xml:space="preserve">  </v>
      </c>
      <c r="I123" s="24" t="str">
        <f>IF(D123&gt;0,'Insertion engagement internet'!G119,"  ")</f>
        <v xml:space="preserve">  </v>
      </c>
      <c r="J123" s="22" t="str">
        <f>IF(D123&gt;0,IF('Insertion engagement internet'!G119&lt;&gt;'Insertion engagement internet'!H119,'Insertion engagement internet'!H119," ")," ")</f>
        <v xml:space="preserve"> </v>
      </c>
      <c r="K123" s="216">
        <f>'Insertion engagement internet'!E119</f>
        <v>0</v>
      </c>
      <c r="L123" s="25" t="str">
        <f>IF(D123&gt;0,'Insertion engagement internet'!M119," ")</f>
        <v xml:space="preserve"> </v>
      </c>
      <c r="N123" s="5"/>
      <c r="O123" s="6"/>
      <c r="P123" s="5"/>
    </row>
    <row r="124" spans="1:16" ht="19.149999999999999" customHeight="1" x14ac:dyDescent="0.2">
      <c r="A124" s="5">
        <f t="shared" si="1"/>
        <v>0</v>
      </c>
      <c r="B124" s="21">
        <v>114</v>
      </c>
      <c r="C124" s="23"/>
      <c r="D124" s="22">
        <f>IF('Insertion engagement internet'!R120&lt;&gt;" ",'Insertion engagement internet'!R120," ")</f>
        <v>0</v>
      </c>
      <c r="E124" s="22" t="str">
        <f>IF(D124&gt;0,'Insertion engagement internet'!F120,"  ")</f>
        <v xml:space="preserve">  </v>
      </c>
      <c r="F124" s="24" t="str">
        <f>IF(D124&gt;0,'Insertion engagement internet'!C120,"  ")</f>
        <v xml:space="preserve">  </v>
      </c>
      <c r="G124" s="24" t="str">
        <f>IF(D124&gt;0,'Insertion engagement internet'!D120,"  ")</f>
        <v xml:space="preserve">  </v>
      </c>
      <c r="H124" s="24" t="str">
        <f>IF(D124&gt;0,'Insertion engagement internet'!P120,"  ")</f>
        <v xml:space="preserve">  </v>
      </c>
      <c r="I124" s="24" t="str">
        <f>IF(D124&gt;0,'Insertion engagement internet'!G120,"  ")</f>
        <v xml:space="preserve">  </v>
      </c>
      <c r="J124" s="22" t="str">
        <f>IF(D124&gt;0,IF('Insertion engagement internet'!G120&lt;&gt;'Insertion engagement internet'!H120,'Insertion engagement internet'!H120," ")," ")</f>
        <v xml:space="preserve"> </v>
      </c>
      <c r="K124" s="216">
        <f>'Insertion engagement internet'!E120</f>
        <v>0</v>
      </c>
      <c r="L124" s="25" t="str">
        <f>IF(D124&gt;0,'Insertion engagement internet'!M120," ")</f>
        <v xml:space="preserve"> </v>
      </c>
      <c r="N124" s="5"/>
      <c r="O124" s="6"/>
      <c r="P124" s="5"/>
    </row>
    <row r="125" spans="1:16" ht="19.149999999999999" customHeight="1" x14ac:dyDescent="0.2">
      <c r="A125" s="5">
        <f t="shared" si="1"/>
        <v>0</v>
      </c>
      <c r="B125" s="21">
        <v>115</v>
      </c>
      <c r="C125" s="23"/>
      <c r="D125" s="22">
        <f>IF('Insertion engagement internet'!R121&lt;&gt;" ",'Insertion engagement internet'!R121," ")</f>
        <v>0</v>
      </c>
      <c r="E125" s="22" t="str">
        <f>IF(D125&gt;0,'Insertion engagement internet'!F121,"  ")</f>
        <v xml:space="preserve">  </v>
      </c>
      <c r="F125" s="24" t="str">
        <f>IF(D125&gt;0,'Insertion engagement internet'!C121,"  ")</f>
        <v xml:space="preserve">  </v>
      </c>
      <c r="G125" s="24" t="str">
        <f>IF(D125&gt;0,'Insertion engagement internet'!D121,"  ")</f>
        <v xml:space="preserve">  </v>
      </c>
      <c r="H125" s="24" t="str">
        <f>IF(D125&gt;0,'Insertion engagement internet'!P121,"  ")</f>
        <v xml:space="preserve">  </v>
      </c>
      <c r="I125" s="24" t="str">
        <f>IF(D125&gt;0,'Insertion engagement internet'!G121,"  ")</f>
        <v xml:space="preserve">  </v>
      </c>
      <c r="J125" s="22" t="str">
        <f>IF(D125&gt;0,IF('Insertion engagement internet'!G121&lt;&gt;'Insertion engagement internet'!H121,'Insertion engagement internet'!H121," ")," ")</f>
        <v xml:space="preserve"> </v>
      </c>
      <c r="K125" s="216">
        <f>'Insertion engagement internet'!E121</f>
        <v>0</v>
      </c>
      <c r="L125" s="25" t="str">
        <f>IF(D125&gt;0,'Insertion engagement internet'!M121," ")</f>
        <v xml:space="preserve"> </v>
      </c>
      <c r="N125" s="5"/>
      <c r="O125" s="6"/>
      <c r="P125" s="5"/>
    </row>
    <row r="126" spans="1:16" ht="19.149999999999999" customHeight="1" x14ac:dyDescent="0.2">
      <c r="A126" s="5">
        <f t="shared" si="1"/>
        <v>0</v>
      </c>
      <c r="B126" s="21">
        <v>116</v>
      </c>
      <c r="C126" s="23"/>
      <c r="D126" s="22">
        <f>IF('Insertion engagement internet'!R122&lt;&gt;" ",'Insertion engagement internet'!R122," ")</f>
        <v>0</v>
      </c>
      <c r="E126" s="22" t="str">
        <f>IF(D126&gt;0,'Insertion engagement internet'!F122,"  ")</f>
        <v xml:space="preserve">  </v>
      </c>
      <c r="F126" s="24" t="str">
        <f>IF(D126&gt;0,'Insertion engagement internet'!C122,"  ")</f>
        <v xml:space="preserve">  </v>
      </c>
      <c r="G126" s="24" t="str">
        <f>IF(D126&gt;0,'Insertion engagement internet'!D122,"  ")</f>
        <v xml:space="preserve">  </v>
      </c>
      <c r="H126" s="24" t="str">
        <f>IF(D126&gt;0,'Insertion engagement internet'!P122,"  ")</f>
        <v xml:space="preserve">  </v>
      </c>
      <c r="I126" s="24" t="str">
        <f>IF(D126&gt;0,'Insertion engagement internet'!G122,"  ")</f>
        <v xml:space="preserve">  </v>
      </c>
      <c r="J126" s="22" t="str">
        <f>IF(D126&gt;0,IF('Insertion engagement internet'!G122&lt;&gt;'Insertion engagement internet'!H122,'Insertion engagement internet'!H122," ")," ")</f>
        <v xml:space="preserve"> </v>
      </c>
      <c r="K126" s="216">
        <f>'Insertion engagement internet'!E122</f>
        <v>0</v>
      </c>
      <c r="L126" s="25" t="str">
        <f>IF(D126&gt;0,'Insertion engagement internet'!M122," ")</f>
        <v xml:space="preserve"> </v>
      </c>
      <c r="N126" s="5"/>
      <c r="O126" s="6"/>
      <c r="P126" s="5"/>
    </row>
    <row r="127" spans="1:16" ht="19.149999999999999" customHeight="1" x14ac:dyDescent="0.2">
      <c r="A127" s="5">
        <f t="shared" si="1"/>
        <v>0</v>
      </c>
      <c r="B127" s="21">
        <v>117</v>
      </c>
      <c r="C127" s="23"/>
      <c r="D127" s="22">
        <f>IF('Insertion engagement internet'!R123&lt;&gt;" ",'Insertion engagement internet'!R123," ")</f>
        <v>0</v>
      </c>
      <c r="E127" s="22" t="str">
        <f>IF(D127&gt;0,'Insertion engagement internet'!F123,"  ")</f>
        <v xml:space="preserve">  </v>
      </c>
      <c r="F127" s="24" t="str">
        <f>IF(D127&gt;0,'Insertion engagement internet'!C123,"  ")</f>
        <v xml:space="preserve">  </v>
      </c>
      <c r="G127" s="24" t="str">
        <f>IF(D127&gt;0,'Insertion engagement internet'!D123,"  ")</f>
        <v xml:space="preserve">  </v>
      </c>
      <c r="H127" s="24" t="str">
        <f>IF(D127&gt;0,'Insertion engagement internet'!P123,"  ")</f>
        <v xml:space="preserve">  </v>
      </c>
      <c r="I127" s="24" t="str">
        <f>IF(D127&gt;0,'Insertion engagement internet'!G123,"  ")</f>
        <v xml:space="preserve">  </v>
      </c>
      <c r="J127" s="22" t="str">
        <f>IF(D127&gt;0,IF('Insertion engagement internet'!G123&lt;&gt;'Insertion engagement internet'!H123,'Insertion engagement internet'!H123," ")," ")</f>
        <v xml:space="preserve"> </v>
      </c>
      <c r="K127" s="216">
        <f>'Insertion engagement internet'!E123</f>
        <v>0</v>
      </c>
      <c r="L127" s="25" t="str">
        <f>IF(D127&gt;0,'Insertion engagement internet'!M123," ")</f>
        <v xml:space="preserve"> </v>
      </c>
      <c r="N127" s="5"/>
      <c r="O127" s="6"/>
      <c r="P127" s="5"/>
    </row>
    <row r="128" spans="1:16" ht="19.149999999999999" customHeight="1" x14ac:dyDescent="0.2">
      <c r="A128" s="5">
        <f t="shared" si="1"/>
        <v>0</v>
      </c>
      <c r="B128" s="21">
        <v>118</v>
      </c>
      <c r="C128" s="23"/>
      <c r="D128" s="22">
        <f>IF('Insertion engagement internet'!R124&lt;&gt;" ",'Insertion engagement internet'!R124," ")</f>
        <v>0</v>
      </c>
      <c r="E128" s="22" t="str">
        <f>IF(D128&gt;0,'Insertion engagement internet'!F124,"  ")</f>
        <v xml:space="preserve">  </v>
      </c>
      <c r="F128" s="24" t="str">
        <f>IF(D128&gt;0,'Insertion engagement internet'!C124,"  ")</f>
        <v xml:space="preserve">  </v>
      </c>
      <c r="G128" s="24" t="str">
        <f>IF(D128&gt;0,'Insertion engagement internet'!D124,"  ")</f>
        <v xml:space="preserve">  </v>
      </c>
      <c r="H128" s="24" t="str">
        <f>IF(D128&gt;0,'Insertion engagement internet'!P124,"  ")</f>
        <v xml:space="preserve">  </v>
      </c>
      <c r="I128" s="24" t="str">
        <f>IF(D128&gt;0,'Insertion engagement internet'!G124,"  ")</f>
        <v xml:space="preserve">  </v>
      </c>
      <c r="J128" s="22" t="str">
        <f>IF(D128&gt;0,IF('Insertion engagement internet'!G124&lt;&gt;'Insertion engagement internet'!H124,'Insertion engagement internet'!H124," ")," ")</f>
        <v xml:space="preserve"> </v>
      </c>
      <c r="K128" s="216">
        <f>'Insertion engagement internet'!E124</f>
        <v>0</v>
      </c>
      <c r="L128" s="25" t="str">
        <f>IF(D128&gt;0,'Insertion engagement internet'!M124," ")</f>
        <v xml:space="preserve"> </v>
      </c>
      <c r="N128" s="5"/>
      <c r="O128" s="6"/>
      <c r="P128" s="5"/>
    </row>
    <row r="129" spans="1:16" ht="19.149999999999999" customHeight="1" x14ac:dyDescent="0.2">
      <c r="A129" s="5">
        <f t="shared" si="1"/>
        <v>0</v>
      </c>
      <c r="B129" s="21">
        <v>119</v>
      </c>
      <c r="C129" s="23"/>
      <c r="D129" s="22">
        <f>IF('Insertion engagement internet'!R125&lt;&gt;" ",'Insertion engagement internet'!R125," ")</f>
        <v>0</v>
      </c>
      <c r="E129" s="22" t="str">
        <f>IF(D129&gt;0,'Insertion engagement internet'!F125,"  ")</f>
        <v xml:space="preserve">  </v>
      </c>
      <c r="F129" s="24" t="str">
        <f>IF(D129&gt;0,'Insertion engagement internet'!C125,"  ")</f>
        <v xml:space="preserve">  </v>
      </c>
      <c r="G129" s="24" t="str">
        <f>IF(D129&gt;0,'Insertion engagement internet'!D125,"  ")</f>
        <v xml:space="preserve">  </v>
      </c>
      <c r="H129" s="24" t="str">
        <f>IF(D129&gt;0,'Insertion engagement internet'!P125,"  ")</f>
        <v xml:space="preserve">  </v>
      </c>
      <c r="I129" s="24" t="str">
        <f>IF(D129&gt;0,'Insertion engagement internet'!G125,"  ")</f>
        <v xml:space="preserve">  </v>
      </c>
      <c r="J129" s="22" t="str">
        <f>IF(D129&gt;0,IF('Insertion engagement internet'!G125&lt;&gt;'Insertion engagement internet'!H125,'Insertion engagement internet'!H125," ")," ")</f>
        <v xml:space="preserve"> </v>
      </c>
      <c r="K129" s="216">
        <f>'Insertion engagement internet'!E125</f>
        <v>0</v>
      </c>
      <c r="L129" s="25" t="str">
        <f>IF(D129&gt;0,'Insertion engagement internet'!M125," ")</f>
        <v xml:space="preserve"> </v>
      </c>
      <c r="N129" s="5"/>
      <c r="O129" s="6"/>
      <c r="P129" s="5"/>
    </row>
    <row r="130" spans="1:16" ht="19.149999999999999" customHeight="1" x14ac:dyDescent="0.2">
      <c r="A130" s="5">
        <f t="shared" si="1"/>
        <v>0</v>
      </c>
      <c r="B130" s="21">
        <v>120</v>
      </c>
      <c r="C130" s="23"/>
      <c r="D130" s="22">
        <f>IF('Insertion engagement internet'!R126&lt;&gt;" ",'Insertion engagement internet'!R126," ")</f>
        <v>0</v>
      </c>
      <c r="E130" s="22" t="str">
        <f>IF(D130&gt;0,'Insertion engagement internet'!F126,"  ")</f>
        <v xml:space="preserve">  </v>
      </c>
      <c r="F130" s="24" t="str">
        <f>IF(D130&gt;0,'Insertion engagement internet'!C126,"  ")</f>
        <v xml:space="preserve">  </v>
      </c>
      <c r="G130" s="24" t="str">
        <f>IF(D130&gt;0,'Insertion engagement internet'!D126,"  ")</f>
        <v xml:space="preserve">  </v>
      </c>
      <c r="H130" s="24" t="str">
        <f>IF(D130&gt;0,'Insertion engagement internet'!P126,"  ")</f>
        <v xml:space="preserve">  </v>
      </c>
      <c r="I130" s="24" t="str">
        <f>IF(D130&gt;0,'Insertion engagement internet'!G126,"  ")</f>
        <v xml:space="preserve">  </v>
      </c>
      <c r="J130" s="22" t="str">
        <f>IF(D130&gt;0,IF('Insertion engagement internet'!G126&lt;&gt;'Insertion engagement internet'!H126,'Insertion engagement internet'!H126," ")," ")</f>
        <v xml:space="preserve"> </v>
      </c>
      <c r="K130" s="216">
        <f>'Insertion engagement internet'!E126</f>
        <v>0</v>
      </c>
      <c r="L130" s="25" t="str">
        <f>IF(D130&gt;0,'Insertion engagement internet'!M126," ")</f>
        <v xml:space="preserve"> </v>
      </c>
      <c r="N130" s="5"/>
      <c r="O130" s="6"/>
      <c r="P130" s="5"/>
    </row>
    <row r="131" spans="1:16" ht="19.149999999999999" customHeight="1" x14ac:dyDescent="0.2">
      <c r="A131" s="5">
        <f t="shared" si="1"/>
        <v>0</v>
      </c>
      <c r="B131" s="21">
        <v>121</v>
      </c>
      <c r="C131" s="23"/>
      <c r="D131" s="22">
        <f>IF('Insertion engagement internet'!R127&lt;&gt;" ",'Insertion engagement internet'!R127," ")</f>
        <v>0</v>
      </c>
      <c r="E131" s="22" t="str">
        <f>IF(D131&gt;0,'Insertion engagement internet'!F127,"  ")</f>
        <v xml:space="preserve">  </v>
      </c>
      <c r="F131" s="24" t="str">
        <f>IF(D131&gt;0,'Insertion engagement internet'!C127,"  ")</f>
        <v xml:space="preserve">  </v>
      </c>
      <c r="G131" s="24" t="str">
        <f>IF(D131&gt;0,'Insertion engagement internet'!D127,"  ")</f>
        <v xml:space="preserve">  </v>
      </c>
      <c r="H131" s="24" t="str">
        <f>IF(D131&gt;0,'Insertion engagement internet'!P127,"  ")</f>
        <v xml:space="preserve">  </v>
      </c>
      <c r="I131" s="24" t="str">
        <f>IF(D131&gt;0,'Insertion engagement internet'!G127,"  ")</f>
        <v xml:space="preserve">  </v>
      </c>
      <c r="J131" s="22" t="str">
        <f>IF(D131&gt;0,IF('Insertion engagement internet'!G127&lt;&gt;'Insertion engagement internet'!H127,'Insertion engagement internet'!H127," ")," ")</f>
        <v xml:space="preserve"> </v>
      </c>
      <c r="K131" s="216">
        <f>'Insertion engagement internet'!E127</f>
        <v>0</v>
      </c>
      <c r="L131" s="25" t="str">
        <f>IF(D131&gt;0,'Insertion engagement internet'!M127," ")</f>
        <v xml:space="preserve"> </v>
      </c>
      <c r="N131" s="5"/>
      <c r="O131" s="6"/>
      <c r="P131" s="5"/>
    </row>
    <row r="132" spans="1:16" ht="19.149999999999999" customHeight="1" x14ac:dyDescent="0.2">
      <c r="A132" s="5">
        <f t="shared" si="1"/>
        <v>0</v>
      </c>
      <c r="B132" s="21">
        <v>122</v>
      </c>
      <c r="C132" s="23"/>
      <c r="D132" s="22">
        <f>IF('Insertion engagement internet'!R128&lt;&gt;" ",'Insertion engagement internet'!R128," ")</f>
        <v>0</v>
      </c>
      <c r="E132" s="22" t="str">
        <f>IF(D132&gt;0,'Insertion engagement internet'!F128,"  ")</f>
        <v xml:space="preserve">  </v>
      </c>
      <c r="F132" s="24" t="str">
        <f>IF(D132&gt;0,'Insertion engagement internet'!C128,"  ")</f>
        <v xml:space="preserve">  </v>
      </c>
      <c r="G132" s="24" t="str">
        <f>IF(D132&gt;0,'Insertion engagement internet'!D128,"  ")</f>
        <v xml:space="preserve">  </v>
      </c>
      <c r="H132" s="24" t="str">
        <f>IF(D132&gt;0,'Insertion engagement internet'!P128,"  ")</f>
        <v xml:space="preserve">  </v>
      </c>
      <c r="I132" s="24" t="str">
        <f>IF(D132&gt;0,'Insertion engagement internet'!G128,"  ")</f>
        <v xml:space="preserve">  </v>
      </c>
      <c r="J132" s="22" t="str">
        <f>IF(D132&gt;0,IF('Insertion engagement internet'!G128&lt;&gt;'Insertion engagement internet'!H128,'Insertion engagement internet'!H128," ")," ")</f>
        <v xml:space="preserve"> </v>
      </c>
      <c r="K132" s="216">
        <f>'Insertion engagement internet'!E128</f>
        <v>0</v>
      </c>
      <c r="L132" s="25" t="str">
        <f>IF(D132&gt;0,'Insertion engagement internet'!M128," ")</f>
        <v xml:space="preserve"> </v>
      </c>
      <c r="N132" s="5"/>
      <c r="O132" s="6"/>
      <c r="P132" s="5"/>
    </row>
    <row r="133" spans="1:16" ht="19.149999999999999" customHeight="1" x14ac:dyDescent="0.2">
      <c r="A133" s="5">
        <f t="shared" si="1"/>
        <v>0</v>
      </c>
      <c r="B133" s="21">
        <v>123</v>
      </c>
      <c r="C133" s="23"/>
      <c r="D133" s="22">
        <f>IF('Insertion engagement internet'!R129&lt;&gt;" ",'Insertion engagement internet'!R129," ")</f>
        <v>0</v>
      </c>
      <c r="E133" s="22" t="str">
        <f>IF(D133&gt;0,'Insertion engagement internet'!F129,"  ")</f>
        <v xml:space="preserve">  </v>
      </c>
      <c r="F133" s="24" t="str">
        <f>IF(D133&gt;0,'Insertion engagement internet'!C129,"  ")</f>
        <v xml:space="preserve">  </v>
      </c>
      <c r="G133" s="24" t="str">
        <f>IF(D133&gt;0,'Insertion engagement internet'!D129,"  ")</f>
        <v xml:space="preserve">  </v>
      </c>
      <c r="H133" s="24" t="str">
        <f>IF(D133&gt;0,'Insertion engagement internet'!P129,"  ")</f>
        <v xml:space="preserve">  </v>
      </c>
      <c r="I133" s="24" t="str">
        <f>IF(D133&gt;0,'Insertion engagement internet'!G129,"  ")</f>
        <v xml:space="preserve">  </v>
      </c>
      <c r="J133" s="22" t="str">
        <f>IF(D133&gt;0,IF('Insertion engagement internet'!G129&lt;&gt;'Insertion engagement internet'!H129,'Insertion engagement internet'!H129," ")," ")</f>
        <v xml:space="preserve"> </v>
      </c>
      <c r="K133" s="216">
        <f>'Insertion engagement internet'!E129</f>
        <v>0</v>
      </c>
      <c r="L133" s="25" t="str">
        <f>IF(D133&gt;0,'Insertion engagement internet'!M129," ")</f>
        <v xml:space="preserve"> </v>
      </c>
      <c r="N133" s="5"/>
      <c r="O133" s="6"/>
      <c r="P133" s="5"/>
    </row>
    <row r="134" spans="1:16" ht="19.149999999999999" customHeight="1" x14ac:dyDescent="0.2">
      <c r="A134" s="5">
        <f t="shared" si="1"/>
        <v>0</v>
      </c>
      <c r="B134" s="21">
        <v>124</v>
      </c>
      <c r="C134" s="23"/>
      <c r="D134" s="22">
        <f>IF('Insertion engagement internet'!R130&lt;&gt;" ",'Insertion engagement internet'!R130," ")</f>
        <v>0</v>
      </c>
      <c r="E134" s="22" t="str">
        <f>IF(D134&gt;0,'Insertion engagement internet'!F130,"  ")</f>
        <v xml:space="preserve">  </v>
      </c>
      <c r="F134" s="24" t="str">
        <f>IF(D134&gt;0,'Insertion engagement internet'!C130,"  ")</f>
        <v xml:space="preserve">  </v>
      </c>
      <c r="G134" s="24" t="str">
        <f>IF(D134&gt;0,'Insertion engagement internet'!D130,"  ")</f>
        <v xml:space="preserve">  </v>
      </c>
      <c r="H134" s="24" t="str">
        <f>IF(D134&gt;0,'Insertion engagement internet'!P130,"  ")</f>
        <v xml:space="preserve">  </v>
      </c>
      <c r="I134" s="24" t="str">
        <f>IF(D134&gt;0,'Insertion engagement internet'!G130,"  ")</f>
        <v xml:space="preserve">  </v>
      </c>
      <c r="J134" s="22" t="str">
        <f>IF(D134&gt;0,IF('Insertion engagement internet'!G130&lt;&gt;'Insertion engagement internet'!H130,'Insertion engagement internet'!H130," ")," ")</f>
        <v xml:space="preserve"> </v>
      </c>
      <c r="K134" s="216">
        <f>'Insertion engagement internet'!E130</f>
        <v>0</v>
      </c>
      <c r="L134" s="25" t="str">
        <f>IF(D134&gt;0,'Insertion engagement internet'!M130," ")</f>
        <v xml:space="preserve"> </v>
      </c>
      <c r="N134" s="5"/>
      <c r="O134" s="6"/>
      <c r="P134" s="5"/>
    </row>
    <row r="135" spans="1:16" ht="19.149999999999999" customHeight="1" x14ac:dyDescent="0.2">
      <c r="A135" s="5">
        <f t="shared" si="1"/>
        <v>0</v>
      </c>
      <c r="B135" s="21">
        <v>125</v>
      </c>
      <c r="C135" s="23"/>
      <c r="D135" s="22">
        <f>IF('Insertion engagement internet'!R131&lt;&gt;" ",'Insertion engagement internet'!R131," ")</f>
        <v>0</v>
      </c>
      <c r="E135" s="22" t="str">
        <f>IF(D135&gt;0,'Insertion engagement internet'!F131,"  ")</f>
        <v xml:space="preserve">  </v>
      </c>
      <c r="F135" s="24" t="str">
        <f>IF(D135&gt;0,'Insertion engagement internet'!C131,"  ")</f>
        <v xml:space="preserve">  </v>
      </c>
      <c r="G135" s="24" t="str">
        <f>IF(D135&gt;0,'Insertion engagement internet'!D131,"  ")</f>
        <v xml:space="preserve">  </v>
      </c>
      <c r="H135" s="24" t="str">
        <f>IF(D135&gt;0,'Insertion engagement internet'!P131,"  ")</f>
        <v xml:space="preserve">  </v>
      </c>
      <c r="I135" s="24" t="str">
        <f>IF(D135&gt;0,'Insertion engagement internet'!G131,"  ")</f>
        <v xml:space="preserve">  </v>
      </c>
      <c r="J135" s="22" t="str">
        <f>IF(D135&gt;0,IF('Insertion engagement internet'!G131&lt;&gt;'Insertion engagement internet'!H131,'Insertion engagement internet'!H131," ")," ")</f>
        <v xml:space="preserve"> </v>
      </c>
      <c r="K135" s="216">
        <f>'Insertion engagement internet'!E131</f>
        <v>0</v>
      </c>
      <c r="L135" s="25" t="str">
        <f>IF(D135&gt;0,'Insertion engagement internet'!M131," ")</f>
        <v xml:space="preserve"> </v>
      </c>
      <c r="N135" s="5"/>
      <c r="O135" s="6"/>
      <c r="P135" s="5"/>
    </row>
    <row r="136" spans="1:16" ht="19.149999999999999" customHeight="1" x14ac:dyDescent="0.2">
      <c r="A136" s="5">
        <f t="shared" si="1"/>
        <v>0</v>
      </c>
      <c r="B136" s="21">
        <v>126</v>
      </c>
      <c r="C136" s="23"/>
      <c r="D136" s="22">
        <f>IF('Insertion engagement internet'!R132&lt;&gt;" ",'Insertion engagement internet'!R132," ")</f>
        <v>0</v>
      </c>
      <c r="E136" s="22" t="str">
        <f>IF(D136&gt;0,'Insertion engagement internet'!F132,"  ")</f>
        <v xml:space="preserve">  </v>
      </c>
      <c r="F136" s="24" t="str">
        <f>IF(D136&gt;0,'Insertion engagement internet'!C132,"  ")</f>
        <v xml:space="preserve">  </v>
      </c>
      <c r="G136" s="24" t="str">
        <f>IF(D136&gt;0,'Insertion engagement internet'!D132,"  ")</f>
        <v xml:space="preserve">  </v>
      </c>
      <c r="H136" s="24" t="str">
        <f>IF(D136&gt;0,'Insertion engagement internet'!P132,"  ")</f>
        <v xml:space="preserve">  </v>
      </c>
      <c r="I136" s="24" t="str">
        <f>IF(D136&gt;0,'Insertion engagement internet'!G132,"  ")</f>
        <v xml:space="preserve">  </v>
      </c>
      <c r="J136" s="22" t="str">
        <f>IF(D136&gt;0,IF('Insertion engagement internet'!G132&lt;&gt;'Insertion engagement internet'!H132,'Insertion engagement internet'!H132," ")," ")</f>
        <v xml:space="preserve"> </v>
      </c>
      <c r="K136" s="216">
        <f>'Insertion engagement internet'!E132</f>
        <v>0</v>
      </c>
      <c r="L136" s="25" t="str">
        <f>IF(D136&gt;0,'Insertion engagement internet'!M132," ")</f>
        <v xml:space="preserve"> </v>
      </c>
      <c r="N136" s="5"/>
      <c r="O136" s="6"/>
      <c r="P136" s="5"/>
    </row>
    <row r="137" spans="1:16" ht="19.149999999999999" customHeight="1" x14ac:dyDescent="0.2">
      <c r="A137" s="5">
        <f t="shared" si="1"/>
        <v>0</v>
      </c>
      <c r="B137" s="21">
        <v>127</v>
      </c>
      <c r="C137" s="23"/>
      <c r="D137" s="22">
        <f>IF('Insertion engagement internet'!R133&lt;&gt;" ",'Insertion engagement internet'!R133," ")</f>
        <v>0</v>
      </c>
      <c r="E137" s="22" t="str">
        <f>IF(D137&gt;0,'Insertion engagement internet'!F133,"  ")</f>
        <v xml:space="preserve">  </v>
      </c>
      <c r="F137" s="24" t="str">
        <f>IF(D137&gt;0,'Insertion engagement internet'!C133,"  ")</f>
        <v xml:space="preserve">  </v>
      </c>
      <c r="G137" s="24" t="str">
        <f>IF(D137&gt;0,'Insertion engagement internet'!D133,"  ")</f>
        <v xml:space="preserve">  </v>
      </c>
      <c r="H137" s="24" t="str">
        <f>IF(D137&gt;0,'Insertion engagement internet'!P133,"  ")</f>
        <v xml:space="preserve">  </v>
      </c>
      <c r="I137" s="24" t="str">
        <f>IF(D137&gt;0,'Insertion engagement internet'!G133,"  ")</f>
        <v xml:space="preserve">  </v>
      </c>
      <c r="J137" s="22" t="str">
        <f>IF(D137&gt;0,IF('Insertion engagement internet'!G133&lt;&gt;'Insertion engagement internet'!H133,'Insertion engagement internet'!H133," ")," ")</f>
        <v xml:space="preserve"> </v>
      </c>
      <c r="K137" s="216">
        <f>'Insertion engagement internet'!E133</f>
        <v>0</v>
      </c>
      <c r="L137" s="25" t="str">
        <f>IF(D137&gt;0,'Insertion engagement internet'!M133," ")</f>
        <v xml:space="preserve"> </v>
      </c>
      <c r="N137" s="5"/>
      <c r="O137" s="6"/>
      <c r="P137" s="5"/>
    </row>
    <row r="138" spans="1:16" ht="19.149999999999999" customHeight="1" x14ac:dyDescent="0.2">
      <c r="A138" s="5">
        <f t="shared" si="1"/>
        <v>0</v>
      </c>
      <c r="B138" s="21">
        <v>128</v>
      </c>
      <c r="C138" s="23"/>
      <c r="D138" s="22">
        <f>IF('Insertion engagement internet'!R134&lt;&gt;" ",'Insertion engagement internet'!R134," ")</f>
        <v>0</v>
      </c>
      <c r="E138" s="22" t="str">
        <f>IF(D138&gt;0,'Insertion engagement internet'!F134,"  ")</f>
        <v xml:space="preserve">  </v>
      </c>
      <c r="F138" s="24" t="str">
        <f>IF(D138&gt;0,'Insertion engagement internet'!C134,"  ")</f>
        <v xml:space="preserve">  </v>
      </c>
      <c r="G138" s="24" t="str">
        <f>IF(D138&gt;0,'Insertion engagement internet'!D134,"  ")</f>
        <v xml:space="preserve">  </v>
      </c>
      <c r="H138" s="24" t="str">
        <f>IF(D138&gt;0,'Insertion engagement internet'!P134,"  ")</f>
        <v xml:space="preserve">  </v>
      </c>
      <c r="I138" s="24" t="str">
        <f>IF(D138&gt;0,'Insertion engagement internet'!G134,"  ")</f>
        <v xml:space="preserve">  </v>
      </c>
      <c r="J138" s="22" t="str">
        <f>IF(D138&gt;0,IF('Insertion engagement internet'!G134&lt;&gt;'Insertion engagement internet'!H134,'Insertion engagement internet'!H134," ")," ")</f>
        <v xml:space="preserve"> </v>
      </c>
      <c r="K138" s="216">
        <f>'Insertion engagement internet'!E134</f>
        <v>0</v>
      </c>
      <c r="L138" s="25" t="str">
        <f>IF(D138&gt;0,'Insertion engagement internet'!M134," ")</f>
        <v xml:space="preserve"> </v>
      </c>
      <c r="N138" s="5"/>
      <c r="O138" s="6"/>
      <c r="P138" s="5"/>
    </row>
    <row r="139" spans="1:16" ht="19.149999999999999" customHeight="1" x14ac:dyDescent="0.2">
      <c r="A139" s="5">
        <f t="shared" si="1"/>
        <v>0</v>
      </c>
      <c r="B139" s="21">
        <v>129</v>
      </c>
      <c r="C139" s="23"/>
      <c r="D139" s="22">
        <f>IF('Insertion engagement internet'!R135&lt;&gt;" ",'Insertion engagement internet'!R135," ")</f>
        <v>0</v>
      </c>
      <c r="E139" s="22" t="str">
        <f>IF(D139&gt;0,'Insertion engagement internet'!F135,"  ")</f>
        <v xml:space="preserve">  </v>
      </c>
      <c r="F139" s="24" t="str">
        <f>IF(D139&gt;0,'Insertion engagement internet'!C135,"  ")</f>
        <v xml:space="preserve">  </v>
      </c>
      <c r="G139" s="24" t="str">
        <f>IF(D139&gt;0,'Insertion engagement internet'!D135,"  ")</f>
        <v xml:space="preserve">  </v>
      </c>
      <c r="H139" s="24" t="str">
        <f>IF(D139&gt;0,'Insertion engagement internet'!P135,"  ")</f>
        <v xml:space="preserve">  </v>
      </c>
      <c r="I139" s="24" t="str">
        <f>IF(D139&gt;0,'Insertion engagement internet'!G135,"  ")</f>
        <v xml:space="preserve">  </v>
      </c>
      <c r="J139" s="22" t="str">
        <f>IF(D139&gt;0,IF('Insertion engagement internet'!G135&lt;&gt;'Insertion engagement internet'!H135,'Insertion engagement internet'!H135," ")," ")</f>
        <v xml:space="preserve"> </v>
      </c>
      <c r="K139" s="216">
        <f>'Insertion engagement internet'!E135</f>
        <v>0</v>
      </c>
      <c r="L139" s="25" t="str">
        <f>IF(D139&gt;0,'Insertion engagement internet'!M135," ")</f>
        <v xml:space="preserve"> </v>
      </c>
      <c r="N139" s="5"/>
      <c r="O139" s="6"/>
      <c r="P139" s="5"/>
    </row>
    <row r="140" spans="1:16" ht="19.149999999999999" customHeight="1" x14ac:dyDescent="0.2">
      <c r="A140" s="5">
        <f t="shared" ref="A140:A203" si="2">IF(C140="x",B140,0)</f>
        <v>0</v>
      </c>
      <c r="B140" s="21">
        <v>130</v>
      </c>
      <c r="C140" s="23"/>
      <c r="D140" s="22">
        <f>IF('Insertion engagement internet'!R136&lt;&gt;" ",'Insertion engagement internet'!R136," ")</f>
        <v>0</v>
      </c>
      <c r="E140" s="22" t="str">
        <f>IF(D140&gt;0,'Insertion engagement internet'!F136,"  ")</f>
        <v xml:space="preserve">  </v>
      </c>
      <c r="F140" s="24" t="str">
        <f>IF(D140&gt;0,'Insertion engagement internet'!C136,"  ")</f>
        <v xml:space="preserve">  </v>
      </c>
      <c r="G140" s="24" t="str">
        <f>IF(D140&gt;0,'Insertion engagement internet'!D136,"  ")</f>
        <v xml:space="preserve">  </v>
      </c>
      <c r="H140" s="24" t="str">
        <f>IF(D140&gt;0,'Insertion engagement internet'!P136,"  ")</f>
        <v xml:space="preserve">  </v>
      </c>
      <c r="I140" s="24" t="str">
        <f>IF(D140&gt;0,'Insertion engagement internet'!G136,"  ")</f>
        <v xml:space="preserve">  </v>
      </c>
      <c r="J140" s="22" t="str">
        <f>IF(D140&gt;0,IF('Insertion engagement internet'!G136&lt;&gt;'Insertion engagement internet'!H136,'Insertion engagement internet'!H136," ")," ")</f>
        <v xml:space="preserve"> </v>
      </c>
      <c r="K140" s="216">
        <f>'Insertion engagement internet'!E136</f>
        <v>0</v>
      </c>
      <c r="L140" s="25" t="str">
        <f>IF(D140&gt;0,'Insertion engagement internet'!M136," ")</f>
        <v xml:space="preserve"> </v>
      </c>
      <c r="N140" s="5"/>
      <c r="O140" s="6"/>
      <c r="P140" s="5"/>
    </row>
    <row r="141" spans="1:16" ht="19.149999999999999" customHeight="1" x14ac:dyDescent="0.2">
      <c r="A141" s="5">
        <f t="shared" si="2"/>
        <v>0</v>
      </c>
      <c r="B141" s="21">
        <v>131</v>
      </c>
      <c r="C141" s="23"/>
      <c r="D141" s="22">
        <f>IF('Insertion engagement internet'!R137&lt;&gt;" ",'Insertion engagement internet'!R137," ")</f>
        <v>0</v>
      </c>
      <c r="E141" s="22" t="str">
        <f>IF(D141&gt;0,'Insertion engagement internet'!F137,"  ")</f>
        <v xml:space="preserve">  </v>
      </c>
      <c r="F141" s="24" t="str">
        <f>IF(D141&gt;0,'Insertion engagement internet'!C137,"  ")</f>
        <v xml:space="preserve">  </v>
      </c>
      <c r="G141" s="24" t="str">
        <f>IF(D141&gt;0,'Insertion engagement internet'!D137,"  ")</f>
        <v xml:space="preserve">  </v>
      </c>
      <c r="H141" s="24" t="str">
        <f>IF(D141&gt;0,'Insertion engagement internet'!P137,"  ")</f>
        <v xml:space="preserve">  </v>
      </c>
      <c r="I141" s="24" t="str">
        <f>IF(D141&gt;0,'Insertion engagement internet'!G137,"  ")</f>
        <v xml:space="preserve">  </v>
      </c>
      <c r="J141" s="22" t="str">
        <f>IF(D141&gt;0,IF('Insertion engagement internet'!G137&lt;&gt;'Insertion engagement internet'!H137,'Insertion engagement internet'!H137," ")," ")</f>
        <v xml:space="preserve"> </v>
      </c>
      <c r="K141" s="216">
        <f>'Insertion engagement internet'!E137</f>
        <v>0</v>
      </c>
      <c r="L141" s="25" t="str">
        <f>IF(D141&gt;0,'Insertion engagement internet'!M137," ")</f>
        <v xml:space="preserve"> </v>
      </c>
      <c r="N141" s="5"/>
      <c r="O141" s="6"/>
      <c r="P141" s="5"/>
    </row>
    <row r="142" spans="1:16" ht="19.149999999999999" customHeight="1" x14ac:dyDescent="0.2">
      <c r="A142" s="5">
        <f t="shared" si="2"/>
        <v>0</v>
      </c>
      <c r="B142" s="21">
        <v>132</v>
      </c>
      <c r="C142" s="23"/>
      <c r="D142" s="22">
        <f>IF('Insertion engagement internet'!R138&lt;&gt;" ",'Insertion engagement internet'!R138," ")</f>
        <v>0</v>
      </c>
      <c r="E142" s="22" t="str">
        <f>IF(D142&gt;0,'Insertion engagement internet'!F138,"  ")</f>
        <v xml:space="preserve">  </v>
      </c>
      <c r="F142" s="24" t="str">
        <f>IF(D142&gt;0,'Insertion engagement internet'!C138,"  ")</f>
        <v xml:space="preserve">  </v>
      </c>
      <c r="G142" s="24" t="str">
        <f>IF(D142&gt;0,'Insertion engagement internet'!D138,"  ")</f>
        <v xml:space="preserve">  </v>
      </c>
      <c r="H142" s="24" t="str">
        <f>IF(D142&gt;0,'Insertion engagement internet'!P138,"  ")</f>
        <v xml:space="preserve">  </v>
      </c>
      <c r="I142" s="24" t="str">
        <f>IF(D142&gt;0,'Insertion engagement internet'!G138,"  ")</f>
        <v xml:space="preserve">  </v>
      </c>
      <c r="J142" s="22" t="str">
        <f>IF(D142&gt;0,IF('Insertion engagement internet'!G138&lt;&gt;'Insertion engagement internet'!H138,'Insertion engagement internet'!H138," ")," ")</f>
        <v xml:space="preserve"> </v>
      </c>
      <c r="K142" s="216">
        <f>'Insertion engagement internet'!E138</f>
        <v>0</v>
      </c>
      <c r="L142" s="25" t="str">
        <f>IF(D142&gt;0,'Insertion engagement internet'!M138," ")</f>
        <v xml:space="preserve"> </v>
      </c>
      <c r="N142" s="5"/>
      <c r="O142" s="6"/>
      <c r="P142" s="5"/>
    </row>
    <row r="143" spans="1:16" ht="19.149999999999999" customHeight="1" x14ac:dyDescent="0.2">
      <c r="A143" s="5">
        <f t="shared" si="2"/>
        <v>0</v>
      </c>
      <c r="B143" s="21">
        <v>133</v>
      </c>
      <c r="C143" s="23"/>
      <c r="D143" s="22">
        <f>IF('Insertion engagement internet'!R139&lt;&gt;" ",'Insertion engagement internet'!R139," ")</f>
        <v>0</v>
      </c>
      <c r="E143" s="22" t="str">
        <f>IF(D143&gt;0,'Insertion engagement internet'!F139,"  ")</f>
        <v xml:space="preserve">  </v>
      </c>
      <c r="F143" s="24" t="str">
        <f>IF(D143&gt;0,'Insertion engagement internet'!C139,"  ")</f>
        <v xml:space="preserve">  </v>
      </c>
      <c r="G143" s="24" t="str">
        <f>IF(D143&gt;0,'Insertion engagement internet'!D139,"  ")</f>
        <v xml:space="preserve">  </v>
      </c>
      <c r="H143" s="24" t="str">
        <f>IF(D143&gt;0,'Insertion engagement internet'!P139,"  ")</f>
        <v xml:space="preserve">  </v>
      </c>
      <c r="I143" s="24" t="str">
        <f>IF(D143&gt;0,'Insertion engagement internet'!G139,"  ")</f>
        <v xml:space="preserve">  </v>
      </c>
      <c r="J143" s="22" t="str">
        <f>IF(D143&gt;0,IF('Insertion engagement internet'!G139&lt;&gt;'Insertion engagement internet'!H139,'Insertion engagement internet'!H139," ")," ")</f>
        <v xml:space="preserve"> </v>
      </c>
      <c r="K143" s="216">
        <f>'Insertion engagement internet'!E139</f>
        <v>0</v>
      </c>
      <c r="L143" s="25" t="str">
        <f>IF(D143&gt;0,'Insertion engagement internet'!M139," ")</f>
        <v xml:space="preserve"> </v>
      </c>
      <c r="N143" s="5"/>
      <c r="O143" s="6"/>
      <c r="P143" s="5"/>
    </row>
    <row r="144" spans="1:16" ht="19.149999999999999" customHeight="1" x14ac:dyDescent="0.2">
      <c r="A144" s="5">
        <f t="shared" si="2"/>
        <v>0</v>
      </c>
      <c r="B144" s="21">
        <v>134</v>
      </c>
      <c r="C144" s="23"/>
      <c r="D144" s="22">
        <f>IF('Insertion engagement internet'!R140&lt;&gt;" ",'Insertion engagement internet'!R140," ")</f>
        <v>0</v>
      </c>
      <c r="E144" s="22" t="str">
        <f>IF(D144&gt;0,'Insertion engagement internet'!F140,"  ")</f>
        <v xml:space="preserve">  </v>
      </c>
      <c r="F144" s="24" t="str">
        <f>IF(D144&gt;0,'Insertion engagement internet'!C140,"  ")</f>
        <v xml:space="preserve">  </v>
      </c>
      <c r="G144" s="24" t="str">
        <f>IF(D144&gt;0,'Insertion engagement internet'!D140,"  ")</f>
        <v xml:space="preserve">  </v>
      </c>
      <c r="H144" s="24" t="str">
        <f>IF(D144&gt;0,'Insertion engagement internet'!P140,"  ")</f>
        <v xml:space="preserve">  </v>
      </c>
      <c r="I144" s="24" t="str">
        <f>IF(D144&gt;0,'Insertion engagement internet'!G140,"  ")</f>
        <v xml:space="preserve">  </v>
      </c>
      <c r="J144" s="22" t="str">
        <f>IF(D144&gt;0,IF('Insertion engagement internet'!G140&lt;&gt;'Insertion engagement internet'!H140,'Insertion engagement internet'!H140," ")," ")</f>
        <v xml:space="preserve"> </v>
      </c>
      <c r="K144" s="216">
        <f>'Insertion engagement internet'!E140</f>
        <v>0</v>
      </c>
      <c r="L144" s="25" t="str">
        <f>IF(D144&gt;0,'Insertion engagement internet'!M140," ")</f>
        <v xml:space="preserve"> </v>
      </c>
      <c r="N144" s="5"/>
      <c r="O144" s="6"/>
      <c r="P144" s="5"/>
    </row>
    <row r="145" spans="1:16" ht="19.149999999999999" customHeight="1" x14ac:dyDescent="0.2">
      <c r="A145" s="5">
        <f t="shared" si="2"/>
        <v>0</v>
      </c>
      <c r="B145" s="21">
        <v>135</v>
      </c>
      <c r="C145" s="23"/>
      <c r="D145" s="22">
        <f>IF('Insertion engagement internet'!R141&lt;&gt;" ",'Insertion engagement internet'!R141," ")</f>
        <v>0</v>
      </c>
      <c r="E145" s="22" t="str">
        <f>IF(D145&gt;0,'Insertion engagement internet'!F141,"  ")</f>
        <v xml:space="preserve">  </v>
      </c>
      <c r="F145" s="24" t="str">
        <f>IF(D145&gt;0,'Insertion engagement internet'!C141,"  ")</f>
        <v xml:space="preserve">  </v>
      </c>
      <c r="G145" s="24" t="str">
        <f>IF(D145&gt;0,'Insertion engagement internet'!D141,"  ")</f>
        <v xml:space="preserve">  </v>
      </c>
      <c r="H145" s="24" t="str">
        <f>IF(D145&gt;0,'Insertion engagement internet'!P141,"  ")</f>
        <v xml:space="preserve">  </v>
      </c>
      <c r="I145" s="24" t="str">
        <f>IF(D145&gt;0,'Insertion engagement internet'!G141,"  ")</f>
        <v xml:space="preserve">  </v>
      </c>
      <c r="J145" s="22" t="str">
        <f>IF(D145&gt;0,IF('Insertion engagement internet'!G141&lt;&gt;'Insertion engagement internet'!H141,'Insertion engagement internet'!H141," ")," ")</f>
        <v xml:space="preserve"> </v>
      </c>
      <c r="K145" s="216">
        <f>'Insertion engagement internet'!E141</f>
        <v>0</v>
      </c>
      <c r="L145" s="25" t="str">
        <f>IF(D145&gt;0,'Insertion engagement internet'!M141," ")</f>
        <v xml:space="preserve"> </v>
      </c>
      <c r="N145" s="5"/>
      <c r="O145" s="6"/>
      <c r="P145" s="5"/>
    </row>
    <row r="146" spans="1:16" ht="19.149999999999999" customHeight="1" x14ac:dyDescent="0.2">
      <c r="A146" s="5">
        <f t="shared" si="2"/>
        <v>0</v>
      </c>
      <c r="B146" s="21">
        <v>136</v>
      </c>
      <c r="C146" s="23"/>
      <c r="D146" s="22">
        <f>IF('Insertion engagement internet'!R142&lt;&gt;" ",'Insertion engagement internet'!R142," ")</f>
        <v>0</v>
      </c>
      <c r="E146" s="22" t="str">
        <f>IF(D146&gt;0,'Insertion engagement internet'!F142,"  ")</f>
        <v xml:space="preserve">  </v>
      </c>
      <c r="F146" s="24" t="str">
        <f>IF(D146&gt;0,'Insertion engagement internet'!C142,"  ")</f>
        <v xml:space="preserve">  </v>
      </c>
      <c r="G146" s="24" t="str">
        <f>IF(D146&gt;0,'Insertion engagement internet'!D142,"  ")</f>
        <v xml:space="preserve">  </v>
      </c>
      <c r="H146" s="24" t="str">
        <f>IF(D146&gt;0,'Insertion engagement internet'!P142,"  ")</f>
        <v xml:space="preserve">  </v>
      </c>
      <c r="I146" s="24" t="str">
        <f>IF(D146&gt;0,'Insertion engagement internet'!G142,"  ")</f>
        <v xml:space="preserve">  </v>
      </c>
      <c r="J146" s="22" t="str">
        <f>IF(D146&gt;0,IF('Insertion engagement internet'!G142&lt;&gt;'Insertion engagement internet'!H142,'Insertion engagement internet'!H142," ")," ")</f>
        <v xml:space="preserve"> </v>
      </c>
      <c r="K146" s="216">
        <f>'Insertion engagement internet'!E142</f>
        <v>0</v>
      </c>
      <c r="L146" s="25" t="str">
        <f>IF(D146&gt;0,'Insertion engagement internet'!M142," ")</f>
        <v xml:space="preserve"> </v>
      </c>
      <c r="N146" s="5"/>
      <c r="O146" s="6"/>
      <c r="P146" s="5"/>
    </row>
    <row r="147" spans="1:16" ht="19.149999999999999" customHeight="1" x14ac:dyDescent="0.2">
      <c r="A147" s="5">
        <f t="shared" si="2"/>
        <v>0</v>
      </c>
      <c r="B147" s="21">
        <v>137</v>
      </c>
      <c r="C147" s="23"/>
      <c r="D147" s="22">
        <f>IF('Insertion engagement internet'!R143&lt;&gt;" ",'Insertion engagement internet'!R143," ")</f>
        <v>0</v>
      </c>
      <c r="E147" s="22" t="str">
        <f>IF(D147&gt;0,'Insertion engagement internet'!F143,"  ")</f>
        <v xml:space="preserve">  </v>
      </c>
      <c r="F147" s="24" t="str">
        <f>IF(D147&gt;0,'Insertion engagement internet'!C143,"  ")</f>
        <v xml:space="preserve">  </v>
      </c>
      <c r="G147" s="24" t="str">
        <f>IF(D147&gt;0,'Insertion engagement internet'!D143,"  ")</f>
        <v xml:space="preserve">  </v>
      </c>
      <c r="H147" s="24" t="str">
        <f>IF(D147&gt;0,'Insertion engagement internet'!P143,"  ")</f>
        <v xml:space="preserve">  </v>
      </c>
      <c r="I147" s="24" t="str">
        <f>IF(D147&gt;0,'Insertion engagement internet'!G143,"  ")</f>
        <v xml:space="preserve">  </v>
      </c>
      <c r="J147" s="22" t="str">
        <f>IF(D147&gt;0,IF('Insertion engagement internet'!G143&lt;&gt;'Insertion engagement internet'!H143,'Insertion engagement internet'!H143," ")," ")</f>
        <v xml:space="preserve"> </v>
      </c>
      <c r="K147" s="216">
        <f>'Insertion engagement internet'!E143</f>
        <v>0</v>
      </c>
      <c r="L147" s="25" t="str">
        <f>IF(D147&gt;0,'Insertion engagement internet'!M143," ")</f>
        <v xml:space="preserve"> </v>
      </c>
      <c r="N147" s="5"/>
      <c r="O147" s="6"/>
      <c r="P147" s="5"/>
    </row>
    <row r="148" spans="1:16" ht="19.149999999999999" customHeight="1" x14ac:dyDescent="0.2">
      <c r="A148" s="5">
        <f t="shared" si="2"/>
        <v>0</v>
      </c>
      <c r="B148" s="21">
        <v>138</v>
      </c>
      <c r="C148" s="23"/>
      <c r="D148" s="22">
        <f>IF('Insertion engagement internet'!R144&lt;&gt;" ",'Insertion engagement internet'!R144," ")</f>
        <v>0</v>
      </c>
      <c r="E148" s="22" t="str">
        <f>IF(D148&gt;0,'Insertion engagement internet'!F144,"  ")</f>
        <v xml:space="preserve">  </v>
      </c>
      <c r="F148" s="24" t="str">
        <f>IF(D148&gt;0,'Insertion engagement internet'!C144,"  ")</f>
        <v xml:space="preserve">  </v>
      </c>
      <c r="G148" s="24" t="str">
        <f>IF(D148&gt;0,'Insertion engagement internet'!D144,"  ")</f>
        <v xml:space="preserve">  </v>
      </c>
      <c r="H148" s="24" t="str">
        <f>IF(D148&gt;0,'Insertion engagement internet'!P144,"  ")</f>
        <v xml:space="preserve">  </v>
      </c>
      <c r="I148" s="24" t="str">
        <f>IF(D148&gt;0,'Insertion engagement internet'!G144,"  ")</f>
        <v xml:space="preserve">  </v>
      </c>
      <c r="J148" s="22" t="str">
        <f>IF(D148&gt;0,IF('Insertion engagement internet'!G144&lt;&gt;'Insertion engagement internet'!H144,'Insertion engagement internet'!H144," ")," ")</f>
        <v xml:space="preserve"> </v>
      </c>
      <c r="K148" s="216">
        <f>'Insertion engagement internet'!E144</f>
        <v>0</v>
      </c>
      <c r="L148" s="25" t="str">
        <f>IF(D148&gt;0,'Insertion engagement internet'!M144," ")</f>
        <v xml:space="preserve"> </v>
      </c>
      <c r="N148" s="5"/>
      <c r="O148" s="6"/>
      <c r="P148" s="5"/>
    </row>
    <row r="149" spans="1:16" ht="19.149999999999999" customHeight="1" x14ac:dyDescent="0.2">
      <c r="A149" s="5">
        <f t="shared" si="2"/>
        <v>0</v>
      </c>
      <c r="B149" s="21">
        <v>139</v>
      </c>
      <c r="C149" s="23"/>
      <c r="D149" s="22">
        <f>IF('Insertion engagement internet'!R145&lt;&gt;" ",'Insertion engagement internet'!R145," ")</f>
        <v>0</v>
      </c>
      <c r="E149" s="22" t="str">
        <f>IF(D149&gt;0,'Insertion engagement internet'!F145,"  ")</f>
        <v xml:space="preserve">  </v>
      </c>
      <c r="F149" s="24" t="str">
        <f>IF(D149&gt;0,'Insertion engagement internet'!C145,"  ")</f>
        <v xml:space="preserve">  </v>
      </c>
      <c r="G149" s="24" t="str">
        <f>IF(D149&gt;0,'Insertion engagement internet'!D145,"  ")</f>
        <v xml:space="preserve">  </v>
      </c>
      <c r="H149" s="24" t="str">
        <f>IF(D149&gt;0,'Insertion engagement internet'!P145,"  ")</f>
        <v xml:space="preserve">  </v>
      </c>
      <c r="I149" s="24" t="str">
        <f>IF(D149&gt;0,'Insertion engagement internet'!G145,"  ")</f>
        <v xml:space="preserve">  </v>
      </c>
      <c r="J149" s="22" t="str">
        <f>IF(D149&gt;0,IF('Insertion engagement internet'!G145&lt;&gt;'Insertion engagement internet'!H145,'Insertion engagement internet'!H145," ")," ")</f>
        <v xml:space="preserve"> </v>
      </c>
      <c r="K149" s="216">
        <f>'Insertion engagement internet'!E145</f>
        <v>0</v>
      </c>
      <c r="L149" s="25" t="str">
        <f>IF(D149&gt;0,'Insertion engagement internet'!M145," ")</f>
        <v xml:space="preserve"> </v>
      </c>
      <c r="N149" s="5"/>
      <c r="O149" s="6"/>
      <c r="P149" s="5"/>
    </row>
    <row r="150" spans="1:16" ht="19.149999999999999" customHeight="1" x14ac:dyDescent="0.2">
      <c r="A150" s="5">
        <f t="shared" si="2"/>
        <v>0</v>
      </c>
      <c r="B150" s="21">
        <v>140</v>
      </c>
      <c r="C150" s="23"/>
      <c r="D150" s="22">
        <f>IF('Insertion engagement internet'!R146&lt;&gt;" ",'Insertion engagement internet'!R146," ")</f>
        <v>0</v>
      </c>
      <c r="E150" s="22" t="str">
        <f>IF(D150&gt;0,'Insertion engagement internet'!F146,"  ")</f>
        <v xml:space="preserve">  </v>
      </c>
      <c r="F150" s="24" t="str">
        <f>IF(D150&gt;0,'Insertion engagement internet'!C146,"  ")</f>
        <v xml:space="preserve">  </v>
      </c>
      <c r="G150" s="24" t="str">
        <f>IF(D150&gt;0,'Insertion engagement internet'!D146,"  ")</f>
        <v xml:space="preserve">  </v>
      </c>
      <c r="H150" s="24" t="str">
        <f>IF(D150&gt;0,'Insertion engagement internet'!P146,"  ")</f>
        <v xml:space="preserve">  </v>
      </c>
      <c r="I150" s="24" t="str">
        <f>IF(D150&gt;0,'Insertion engagement internet'!G146,"  ")</f>
        <v xml:space="preserve">  </v>
      </c>
      <c r="J150" s="22" t="str">
        <f>IF(D150&gt;0,IF('Insertion engagement internet'!G146&lt;&gt;'Insertion engagement internet'!H146,'Insertion engagement internet'!H146," ")," ")</f>
        <v xml:space="preserve"> </v>
      </c>
      <c r="K150" s="216">
        <f>'Insertion engagement internet'!E146</f>
        <v>0</v>
      </c>
      <c r="L150" s="25" t="str">
        <f>IF(D150&gt;0,'Insertion engagement internet'!M146," ")</f>
        <v xml:space="preserve"> </v>
      </c>
      <c r="N150" s="5"/>
      <c r="O150" s="6"/>
      <c r="P150" s="5"/>
    </row>
    <row r="151" spans="1:16" ht="19.149999999999999" customHeight="1" x14ac:dyDescent="0.2">
      <c r="A151" s="5">
        <f t="shared" si="2"/>
        <v>0</v>
      </c>
      <c r="B151" s="21">
        <v>141</v>
      </c>
      <c r="C151" s="23"/>
      <c r="D151" s="22">
        <f>IF('Insertion engagement internet'!R147&lt;&gt;" ",'Insertion engagement internet'!R147," ")</f>
        <v>0</v>
      </c>
      <c r="E151" s="22" t="str">
        <f>IF(D151&gt;0,'Insertion engagement internet'!F147,"  ")</f>
        <v xml:space="preserve">  </v>
      </c>
      <c r="F151" s="24" t="str">
        <f>IF(D151&gt;0,'Insertion engagement internet'!C147,"  ")</f>
        <v xml:space="preserve">  </v>
      </c>
      <c r="G151" s="24" t="str">
        <f>IF(D151&gt;0,'Insertion engagement internet'!D147,"  ")</f>
        <v xml:space="preserve">  </v>
      </c>
      <c r="H151" s="24" t="str">
        <f>IF(D151&gt;0,'Insertion engagement internet'!P147,"  ")</f>
        <v xml:space="preserve">  </v>
      </c>
      <c r="I151" s="24" t="str">
        <f>IF(D151&gt;0,'Insertion engagement internet'!G147,"  ")</f>
        <v xml:space="preserve">  </v>
      </c>
      <c r="J151" s="22" t="str">
        <f>IF(D151&gt;0,IF('Insertion engagement internet'!G147&lt;&gt;'Insertion engagement internet'!H147,'Insertion engagement internet'!H147," ")," ")</f>
        <v xml:space="preserve"> </v>
      </c>
      <c r="K151" s="216">
        <f>'Insertion engagement internet'!E147</f>
        <v>0</v>
      </c>
      <c r="L151" s="25" t="str">
        <f>IF(D151&gt;0,'Insertion engagement internet'!M147," ")</f>
        <v xml:space="preserve"> </v>
      </c>
      <c r="N151" s="5"/>
      <c r="O151" s="6"/>
      <c r="P151" s="5"/>
    </row>
    <row r="152" spans="1:16" ht="19.149999999999999" customHeight="1" x14ac:dyDescent="0.2">
      <c r="A152" s="5">
        <f t="shared" si="2"/>
        <v>0</v>
      </c>
      <c r="B152" s="21">
        <v>142</v>
      </c>
      <c r="C152" s="23"/>
      <c r="D152" s="22">
        <f>IF('Insertion engagement internet'!R148&lt;&gt;" ",'Insertion engagement internet'!R148," ")</f>
        <v>0</v>
      </c>
      <c r="E152" s="22" t="str">
        <f>IF(D152&gt;0,'Insertion engagement internet'!F148,"  ")</f>
        <v xml:space="preserve">  </v>
      </c>
      <c r="F152" s="24" t="str">
        <f>IF(D152&gt;0,'Insertion engagement internet'!C148,"  ")</f>
        <v xml:space="preserve">  </v>
      </c>
      <c r="G152" s="24" t="str">
        <f>IF(D152&gt;0,'Insertion engagement internet'!D148,"  ")</f>
        <v xml:space="preserve">  </v>
      </c>
      <c r="H152" s="24" t="str">
        <f>IF(D152&gt;0,'Insertion engagement internet'!P148,"  ")</f>
        <v xml:space="preserve">  </v>
      </c>
      <c r="I152" s="24" t="str">
        <f>IF(D152&gt;0,'Insertion engagement internet'!G148,"  ")</f>
        <v xml:space="preserve">  </v>
      </c>
      <c r="J152" s="22" t="str">
        <f>IF(D152&gt;0,IF('Insertion engagement internet'!G148&lt;&gt;'Insertion engagement internet'!H148,'Insertion engagement internet'!H148," ")," ")</f>
        <v xml:space="preserve"> </v>
      </c>
      <c r="K152" s="216">
        <f>'Insertion engagement internet'!E148</f>
        <v>0</v>
      </c>
      <c r="L152" s="25" t="str">
        <f>IF(D152&gt;0,'Insertion engagement internet'!M148," ")</f>
        <v xml:space="preserve"> </v>
      </c>
      <c r="N152" s="5"/>
      <c r="O152" s="6"/>
      <c r="P152" s="5"/>
    </row>
    <row r="153" spans="1:16" ht="19.149999999999999" customHeight="1" x14ac:dyDescent="0.2">
      <c r="A153" s="5">
        <f t="shared" si="2"/>
        <v>0</v>
      </c>
      <c r="B153" s="21">
        <v>143</v>
      </c>
      <c r="C153" s="23"/>
      <c r="D153" s="22">
        <f>IF('Insertion engagement internet'!R149&lt;&gt;" ",'Insertion engagement internet'!R149," ")</f>
        <v>0</v>
      </c>
      <c r="E153" s="22" t="str">
        <f>IF(D153&gt;0,'Insertion engagement internet'!F149,"  ")</f>
        <v xml:space="preserve">  </v>
      </c>
      <c r="F153" s="24" t="str">
        <f>IF(D153&gt;0,'Insertion engagement internet'!C149,"  ")</f>
        <v xml:space="preserve">  </v>
      </c>
      <c r="G153" s="24" t="str">
        <f>IF(D153&gt;0,'Insertion engagement internet'!D149,"  ")</f>
        <v xml:space="preserve">  </v>
      </c>
      <c r="H153" s="24" t="str">
        <f>IF(D153&gt;0,'Insertion engagement internet'!P149,"  ")</f>
        <v xml:space="preserve">  </v>
      </c>
      <c r="I153" s="24" t="str">
        <f>IF(D153&gt;0,'Insertion engagement internet'!G149,"  ")</f>
        <v xml:space="preserve">  </v>
      </c>
      <c r="J153" s="22" t="str">
        <f>IF(D153&gt;0,IF('Insertion engagement internet'!G149&lt;&gt;'Insertion engagement internet'!H149,'Insertion engagement internet'!H149," ")," ")</f>
        <v xml:space="preserve"> </v>
      </c>
      <c r="K153" s="216">
        <f>'Insertion engagement internet'!E149</f>
        <v>0</v>
      </c>
      <c r="L153" s="25" t="str">
        <f>IF(D153&gt;0,'Insertion engagement internet'!M149," ")</f>
        <v xml:space="preserve"> </v>
      </c>
      <c r="N153" s="5"/>
      <c r="O153" s="6"/>
      <c r="P153" s="5"/>
    </row>
    <row r="154" spans="1:16" ht="19.149999999999999" customHeight="1" x14ac:dyDescent="0.2">
      <c r="A154" s="5">
        <f t="shared" si="2"/>
        <v>0</v>
      </c>
      <c r="B154" s="21">
        <v>144</v>
      </c>
      <c r="C154" s="23"/>
      <c r="D154" s="22">
        <f>IF('Insertion engagement internet'!R150&lt;&gt;" ",'Insertion engagement internet'!R150," ")</f>
        <v>0</v>
      </c>
      <c r="E154" s="22" t="str">
        <f>IF(D154&gt;0,'Insertion engagement internet'!F150,"  ")</f>
        <v xml:space="preserve">  </v>
      </c>
      <c r="F154" s="24" t="str">
        <f>IF(D154&gt;0,'Insertion engagement internet'!C150,"  ")</f>
        <v xml:space="preserve">  </v>
      </c>
      <c r="G154" s="24" t="str">
        <f>IF(D154&gt;0,'Insertion engagement internet'!D150,"  ")</f>
        <v xml:space="preserve">  </v>
      </c>
      <c r="H154" s="24" t="str">
        <f>IF(D154&gt;0,'Insertion engagement internet'!P150,"  ")</f>
        <v xml:space="preserve">  </v>
      </c>
      <c r="I154" s="24" t="str">
        <f>IF(D154&gt;0,'Insertion engagement internet'!G150,"  ")</f>
        <v xml:space="preserve">  </v>
      </c>
      <c r="J154" s="22" t="str">
        <f>IF(D154&gt;0,IF('Insertion engagement internet'!G150&lt;&gt;'Insertion engagement internet'!H150,'Insertion engagement internet'!H150," ")," ")</f>
        <v xml:space="preserve"> </v>
      </c>
      <c r="K154" s="216">
        <f>'Insertion engagement internet'!E150</f>
        <v>0</v>
      </c>
      <c r="L154" s="25" t="str">
        <f>IF(D154&gt;0,'Insertion engagement internet'!M150," ")</f>
        <v xml:space="preserve"> </v>
      </c>
      <c r="N154" s="5"/>
      <c r="O154" s="6"/>
      <c r="P154" s="5"/>
    </row>
    <row r="155" spans="1:16" ht="19.149999999999999" customHeight="1" x14ac:dyDescent="0.2">
      <c r="A155" s="5">
        <f t="shared" si="2"/>
        <v>0</v>
      </c>
      <c r="B155" s="21">
        <v>145</v>
      </c>
      <c r="C155" s="23"/>
      <c r="D155" s="22">
        <f>IF('Insertion engagement internet'!R151&lt;&gt;" ",'Insertion engagement internet'!R151," ")</f>
        <v>0</v>
      </c>
      <c r="E155" s="22" t="str">
        <f>IF(D155&gt;0,'Insertion engagement internet'!F151,"  ")</f>
        <v xml:space="preserve">  </v>
      </c>
      <c r="F155" s="24" t="str">
        <f>IF(D155&gt;0,'Insertion engagement internet'!C151,"  ")</f>
        <v xml:space="preserve">  </v>
      </c>
      <c r="G155" s="24" t="str">
        <f>IF(D155&gt;0,'Insertion engagement internet'!D151,"  ")</f>
        <v xml:space="preserve">  </v>
      </c>
      <c r="H155" s="24" t="str">
        <f>IF(D155&gt;0,'Insertion engagement internet'!P151,"  ")</f>
        <v xml:space="preserve">  </v>
      </c>
      <c r="I155" s="24" t="str">
        <f>IF(D155&gt;0,'Insertion engagement internet'!G151,"  ")</f>
        <v xml:space="preserve">  </v>
      </c>
      <c r="J155" s="22" t="str">
        <f>IF(D155&gt;0,IF('Insertion engagement internet'!G151&lt;&gt;'Insertion engagement internet'!H151,'Insertion engagement internet'!H151," ")," ")</f>
        <v xml:space="preserve"> </v>
      </c>
      <c r="K155" s="216">
        <f>'Insertion engagement internet'!E151</f>
        <v>0</v>
      </c>
      <c r="L155" s="25" t="str">
        <f>IF(D155&gt;0,'Insertion engagement internet'!M151," ")</f>
        <v xml:space="preserve"> </v>
      </c>
      <c r="N155" s="5"/>
      <c r="O155" s="6"/>
      <c r="P155" s="5"/>
    </row>
    <row r="156" spans="1:16" ht="19.149999999999999" customHeight="1" x14ac:dyDescent="0.2">
      <c r="A156" s="5">
        <f t="shared" si="2"/>
        <v>0</v>
      </c>
      <c r="B156" s="21">
        <v>146</v>
      </c>
      <c r="C156" s="23"/>
      <c r="D156" s="22">
        <f>IF('Insertion engagement internet'!R152&lt;&gt;" ",'Insertion engagement internet'!R152," ")</f>
        <v>0</v>
      </c>
      <c r="E156" s="22" t="str">
        <f>IF(D156&gt;0,'Insertion engagement internet'!F152,"  ")</f>
        <v xml:space="preserve">  </v>
      </c>
      <c r="F156" s="24" t="str">
        <f>IF(D156&gt;0,'Insertion engagement internet'!C152,"  ")</f>
        <v xml:space="preserve">  </v>
      </c>
      <c r="G156" s="24" t="str">
        <f>IF(D156&gt;0,'Insertion engagement internet'!D152,"  ")</f>
        <v xml:space="preserve">  </v>
      </c>
      <c r="H156" s="24" t="str">
        <f>IF(D156&gt;0,'Insertion engagement internet'!P152,"  ")</f>
        <v xml:space="preserve">  </v>
      </c>
      <c r="I156" s="24" t="str">
        <f>IF(D156&gt;0,'Insertion engagement internet'!G152,"  ")</f>
        <v xml:space="preserve">  </v>
      </c>
      <c r="J156" s="22" t="str">
        <f>IF(D156&gt;0,IF('Insertion engagement internet'!G152&lt;&gt;'Insertion engagement internet'!H152,'Insertion engagement internet'!H152," ")," ")</f>
        <v xml:space="preserve"> </v>
      </c>
      <c r="K156" s="216">
        <f>'Insertion engagement internet'!E152</f>
        <v>0</v>
      </c>
      <c r="L156" s="25" t="str">
        <f>IF(D156&gt;0,'Insertion engagement internet'!M152," ")</f>
        <v xml:space="preserve"> </v>
      </c>
      <c r="N156" s="5"/>
      <c r="O156" s="6"/>
      <c r="P156" s="5"/>
    </row>
    <row r="157" spans="1:16" ht="19.149999999999999" customHeight="1" x14ac:dyDescent="0.2">
      <c r="A157" s="5">
        <f t="shared" si="2"/>
        <v>0</v>
      </c>
      <c r="B157" s="21">
        <v>147</v>
      </c>
      <c r="C157" s="23"/>
      <c r="D157" s="22">
        <f>IF('Insertion engagement internet'!R153&lt;&gt;" ",'Insertion engagement internet'!R153," ")</f>
        <v>0</v>
      </c>
      <c r="E157" s="22" t="str">
        <f>IF(D157&gt;0,'Insertion engagement internet'!F153,"  ")</f>
        <v xml:space="preserve">  </v>
      </c>
      <c r="F157" s="24" t="str">
        <f>IF(D157&gt;0,'Insertion engagement internet'!C153,"  ")</f>
        <v xml:space="preserve">  </v>
      </c>
      <c r="G157" s="24" t="str">
        <f>IF(D157&gt;0,'Insertion engagement internet'!D153,"  ")</f>
        <v xml:space="preserve">  </v>
      </c>
      <c r="H157" s="24" t="str">
        <f>IF(D157&gt;0,'Insertion engagement internet'!P153,"  ")</f>
        <v xml:space="preserve">  </v>
      </c>
      <c r="I157" s="24" t="str">
        <f>IF(D157&gt;0,'Insertion engagement internet'!G153,"  ")</f>
        <v xml:space="preserve">  </v>
      </c>
      <c r="J157" s="22" t="str">
        <f>IF(D157&gt;0,IF('Insertion engagement internet'!G153&lt;&gt;'Insertion engagement internet'!H153,'Insertion engagement internet'!H153," ")," ")</f>
        <v xml:space="preserve"> </v>
      </c>
      <c r="K157" s="216">
        <f>'Insertion engagement internet'!E153</f>
        <v>0</v>
      </c>
      <c r="L157" s="25" t="str">
        <f>IF(D157&gt;0,'Insertion engagement internet'!M153," ")</f>
        <v xml:space="preserve"> </v>
      </c>
      <c r="N157" s="5"/>
      <c r="O157" s="6"/>
      <c r="P157" s="5"/>
    </row>
    <row r="158" spans="1:16" ht="19.149999999999999" customHeight="1" x14ac:dyDescent="0.2">
      <c r="A158" s="5">
        <f t="shared" si="2"/>
        <v>0</v>
      </c>
      <c r="B158" s="21">
        <v>148</v>
      </c>
      <c r="C158" s="23"/>
      <c r="D158" s="22">
        <f>IF('Insertion engagement internet'!R154&lt;&gt;" ",'Insertion engagement internet'!R154," ")</f>
        <v>0</v>
      </c>
      <c r="E158" s="22" t="str">
        <f>IF(D158&gt;0,'Insertion engagement internet'!F154,"  ")</f>
        <v xml:space="preserve">  </v>
      </c>
      <c r="F158" s="24" t="str">
        <f>IF(D158&gt;0,'Insertion engagement internet'!C154,"  ")</f>
        <v xml:space="preserve">  </v>
      </c>
      <c r="G158" s="24" t="str">
        <f>IF(D158&gt;0,'Insertion engagement internet'!D154,"  ")</f>
        <v xml:space="preserve">  </v>
      </c>
      <c r="H158" s="24" t="str">
        <f>IF(D158&gt;0,'Insertion engagement internet'!P154,"  ")</f>
        <v xml:space="preserve">  </v>
      </c>
      <c r="I158" s="24" t="str">
        <f>IF(D158&gt;0,'Insertion engagement internet'!G154,"  ")</f>
        <v xml:space="preserve">  </v>
      </c>
      <c r="J158" s="22" t="str">
        <f>IF(D158&gt;0,IF('Insertion engagement internet'!G154&lt;&gt;'Insertion engagement internet'!H154,'Insertion engagement internet'!H154," ")," ")</f>
        <v xml:space="preserve"> </v>
      </c>
      <c r="K158" s="216">
        <f>'Insertion engagement internet'!E154</f>
        <v>0</v>
      </c>
      <c r="L158" s="25" t="str">
        <f>IF(D158&gt;0,'Insertion engagement internet'!M154," ")</f>
        <v xml:space="preserve"> </v>
      </c>
      <c r="N158" s="5"/>
      <c r="O158" s="6"/>
      <c r="P158" s="5"/>
    </row>
    <row r="159" spans="1:16" ht="19.149999999999999" customHeight="1" x14ac:dyDescent="0.2">
      <c r="A159" s="5">
        <f t="shared" si="2"/>
        <v>0</v>
      </c>
      <c r="B159" s="21">
        <v>149</v>
      </c>
      <c r="C159" s="23"/>
      <c r="D159" s="22">
        <f>IF('Insertion engagement internet'!R155&lt;&gt;" ",'Insertion engagement internet'!R155," ")</f>
        <v>0</v>
      </c>
      <c r="E159" s="22" t="str">
        <f>IF(D159&gt;0,'Insertion engagement internet'!F155,"  ")</f>
        <v xml:space="preserve">  </v>
      </c>
      <c r="F159" s="24" t="str">
        <f>IF(D159&gt;0,'Insertion engagement internet'!C155,"  ")</f>
        <v xml:space="preserve">  </v>
      </c>
      <c r="G159" s="24" t="str">
        <f>IF(D159&gt;0,'Insertion engagement internet'!D155,"  ")</f>
        <v xml:space="preserve">  </v>
      </c>
      <c r="H159" s="24" t="str">
        <f>IF(D159&gt;0,'Insertion engagement internet'!P155,"  ")</f>
        <v xml:space="preserve">  </v>
      </c>
      <c r="I159" s="24" t="str">
        <f>IF(D159&gt;0,'Insertion engagement internet'!G155,"  ")</f>
        <v xml:space="preserve">  </v>
      </c>
      <c r="J159" s="22" t="str">
        <f>IF(D159&gt;0,IF('Insertion engagement internet'!G155&lt;&gt;'Insertion engagement internet'!H155,'Insertion engagement internet'!H155," ")," ")</f>
        <v xml:space="preserve"> </v>
      </c>
      <c r="K159" s="216">
        <f>'Insertion engagement internet'!E155</f>
        <v>0</v>
      </c>
      <c r="L159" s="25" t="str">
        <f>IF(D159&gt;0,'Insertion engagement internet'!M155," ")</f>
        <v xml:space="preserve"> </v>
      </c>
      <c r="N159" s="5"/>
      <c r="O159" s="6"/>
      <c r="P159" s="5"/>
    </row>
    <row r="160" spans="1:16" ht="19.149999999999999" customHeight="1" x14ac:dyDescent="0.2">
      <c r="A160" s="5">
        <f t="shared" si="2"/>
        <v>0</v>
      </c>
      <c r="B160" s="21">
        <v>150</v>
      </c>
      <c r="C160" s="23"/>
      <c r="D160" s="22">
        <f>IF('Insertion engagement internet'!R156&lt;&gt;" ",'Insertion engagement internet'!R156," ")</f>
        <v>0</v>
      </c>
      <c r="E160" s="22" t="str">
        <f>IF(D160&gt;0,'Insertion engagement internet'!F156,"  ")</f>
        <v xml:space="preserve">  </v>
      </c>
      <c r="F160" s="24" t="str">
        <f>IF(D160&gt;0,'Insertion engagement internet'!C156,"  ")</f>
        <v xml:space="preserve">  </v>
      </c>
      <c r="G160" s="24" t="str">
        <f>IF(D160&gt;0,'Insertion engagement internet'!D156,"  ")</f>
        <v xml:space="preserve">  </v>
      </c>
      <c r="H160" s="24" t="str">
        <f>IF(D160&gt;0,'Insertion engagement internet'!P156,"  ")</f>
        <v xml:space="preserve">  </v>
      </c>
      <c r="I160" s="24" t="str">
        <f>IF(D160&gt;0,'Insertion engagement internet'!G156,"  ")</f>
        <v xml:space="preserve">  </v>
      </c>
      <c r="J160" s="22" t="str">
        <f>IF(D160&gt;0,IF('Insertion engagement internet'!G156&lt;&gt;'Insertion engagement internet'!H156,'Insertion engagement internet'!H156," ")," ")</f>
        <v xml:space="preserve"> </v>
      </c>
      <c r="K160" s="216">
        <f>'Insertion engagement internet'!E156</f>
        <v>0</v>
      </c>
      <c r="L160" s="25" t="str">
        <f>IF(D160&gt;0,'Insertion engagement internet'!M156," ")</f>
        <v xml:space="preserve"> </v>
      </c>
      <c r="N160" s="5"/>
      <c r="O160" s="6"/>
      <c r="P160" s="5"/>
    </row>
    <row r="161" spans="1:16" ht="19.149999999999999" customHeight="1" x14ac:dyDescent="0.2">
      <c r="A161" s="5">
        <f t="shared" si="2"/>
        <v>0</v>
      </c>
      <c r="B161" s="21">
        <v>151</v>
      </c>
      <c r="C161" s="23"/>
      <c r="D161" s="22">
        <f>IF('Insertion engagement internet'!R157&lt;&gt;" ",'Insertion engagement internet'!R157," ")</f>
        <v>0</v>
      </c>
      <c r="E161" s="22" t="str">
        <f>IF(D161&gt;0,'Insertion engagement internet'!F157,"  ")</f>
        <v xml:space="preserve">  </v>
      </c>
      <c r="F161" s="24" t="str">
        <f>IF(D161&gt;0,'Insertion engagement internet'!C157,"  ")</f>
        <v xml:space="preserve">  </v>
      </c>
      <c r="G161" s="24" t="str">
        <f>IF(D161&gt;0,'Insertion engagement internet'!D157,"  ")</f>
        <v xml:space="preserve">  </v>
      </c>
      <c r="H161" s="24" t="str">
        <f>IF(D161&gt;0,'Insertion engagement internet'!P157,"  ")</f>
        <v xml:space="preserve">  </v>
      </c>
      <c r="I161" s="24" t="str">
        <f>IF(D161&gt;0,'Insertion engagement internet'!G157,"  ")</f>
        <v xml:space="preserve">  </v>
      </c>
      <c r="J161" s="22" t="str">
        <f>IF(D161&gt;0,IF('Insertion engagement internet'!G157&lt;&gt;'Insertion engagement internet'!H157,'Insertion engagement internet'!H157," ")," ")</f>
        <v xml:space="preserve"> </v>
      </c>
      <c r="K161" s="216">
        <f>'Insertion engagement internet'!E157</f>
        <v>0</v>
      </c>
      <c r="L161" s="25" t="str">
        <f>IF(D161&gt;0,'Insertion engagement internet'!M157," ")</f>
        <v xml:space="preserve"> </v>
      </c>
      <c r="N161" s="5"/>
      <c r="O161" s="6"/>
      <c r="P161" s="5"/>
    </row>
    <row r="162" spans="1:16" ht="19.149999999999999" customHeight="1" x14ac:dyDescent="0.2">
      <c r="A162" s="5">
        <f t="shared" si="2"/>
        <v>0</v>
      </c>
      <c r="B162" s="21">
        <v>152</v>
      </c>
      <c r="C162" s="23"/>
      <c r="D162" s="22">
        <f>IF('Insertion engagement internet'!R158&lt;&gt;" ",'Insertion engagement internet'!R158," ")</f>
        <v>0</v>
      </c>
      <c r="E162" s="22" t="str">
        <f>IF(D162&gt;0,'Insertion engagement internet'!F158,"  ")</f>
        <v xml:space="preserve">  </v>
      </c>
      <c r="F162" s="24" t="str">
        <f>IF(D162&gt;0,'Insertion engagement internet'!C158,"  ")</f>
        <v xml:space="preserve">  </v>
      </c>
      <c r="G162" s="24" t="str">
        <f>IF(D162&gt;0,'Insertion engagement internet'!D158,"  ")</f>
        <v xml:space="preserve">  </v>
      </c>
      <c r="H162" s="24" t="str">
        <f>IF(D162&gt;0,'Insertion engagement internet'!P158,"  ")</f>
        <v xml:space="preserve">  </v>
      </c>
      <c r="I162" s="24" t="str">
        <f>IF(D162&gt;0,'Insertion engagement internet'!G158,"  ")</f>
        <v xml:space="preserve">  </v>
      </c>
      <c r="J162" s="22" t="str">
        <f>IF(D162&gt;0,IF('Insertion engagement internet'!G158&lt;&gt;'Insertion engagement internet'!H158,'Insertion engagement internet'!H158," ")," ")</f>
        <v xml:space="preserve"> </v>
      </c>
      <c r="K162" s="216">
        <f>'Insertion engagement internet'!E158</f>
        <v>0</v>
      </c>
      <c r="L162" s="25" t="str">
        <f>IF(D162&gt;0,'Insertion engagement internet'!M158," ")</f>
        <v xml:space="preserve"> </v>
      </c>
      <c r="N162" s="5"/>
      <c r="O162" s="6"/>
      <c r="P162" s="5"/>
    </row>
    <row r="163" spans="1:16" ht="19.149999999999999" customHeight="1" x14ac:dyDescent="0.2">
      <c r="A163" s="5">
        <f t="shared" si="2"/>
        <v>0</v>
      </c>
      <c r="B163" s="21">
        <v>153</v>
      </c>
      <c r="C163" s="23"/>
      <c r="D163" s="22">
        <f>IF('Insertion engagement internet'!R159&lt;&gt;" ",'Insertion engagement internet'!R159," ")</f>
        <v>0</v>
      </c>
      <c r="E163" s="22" t="str">
        <f>IF(D163&gt;0,'Insertion engagement internet'!F159,"  ")</f>
        <v xml:space="preserve">  </v>
      </c>
      <c r="F163" s="24" t="str">
        <f>IF(D163&gt;0,'Insertion engagement internet'!C159,"  ")</f>
        <v xml:space="preserve">  </v>
      </c>
      <c r="G163" s="24" t="str">
        <f>IF(D163&gt;0,'Insertion engagement internet'!D159,"  ")</f>
        <v xml:space="preserve">  </v>
      </c>
      <c r="H163" s="24" t="str">
        <f>IF(D163&gt;0,'Insertion engagement internet'!P159,"  ")</f>
        <v xml:space="preserve">  </v>
      </c>
      <c r="I163" s="24" t="str">
        <f>IF(D163&gt;0,'Insertion engagement internet'!G159,"  ")</f>
        <v xml:space="preserve">  </v>
      </c>
      <c r="J163" s="22" t="str">
        <f>IF(D163&gt;0,IF('Insertion engagement internet'!G159&lt;&gt;'Insertion engagement internet'!H159,'Insertion engagement internet'!H159," ")," ")</f>
        <v xml:space="preserve"> </v>
      </c>
      <c r="K163" s="216">
        <f>'Insertion engagement internet'!E159</f>
        <v>0</v>
      </c>
      <c r="L163" s="25" t="str">
        <f>IF(D163&gt;0,'Insertion engagement internet'!M159," ")</f>
        <v xml:space="preserve"> </v>
      </c>
      <c r="N163" s="5"/>
      <c r="O163" s="6"/>
      <c r="P163" s="5"/>
    </row>
    <row r="164" spans="1:16" ht="19.149999999999999" customHeight="1" x14ac:dyDescent="0.2">
      <c r="A164" s="5">
        <f t="shared" si="2"/>
        <v>0</v>
      </c>
      <c r="B164" s="21">
        <v>154</v>
      </c>
      <c r="C164" s="23"/>
      <c r="D164" s="22">
        <f>IF('Insertion engagement internet'!R160&lt;&gt;" ",'Insertion engagement internet'!R160," ")</f>
        <v>0</v>
      </c>
      <c r="E164" s="22" t="str">
        <f>IF(D164&gt;0,'Insertion engagement internet'!F160,"  ")</f>
        <v xml:space="preserve">  </v>
      </c>
      <c r="F164" s="24" t="str">
        <f>IF(D164&gt;0,'Insertion engagement internet'!C160,"  ")</f>
        <v xml:space="preserve">  </v>
      </c>
      <c r="G164" s="24" t="str">
        <f>IF(D164&gt;0,'Insertion engagement internet'!D160,"  ")</f>
        <v xml:space="preserve">  </v>
      </c>
      <c r="H164" s="24" t="str">
        <f>IF(D164&gt;0,'Insertion engagement internet'!P160,"  ")</f>
        <v xml:space="preserve">  </v>
      </c>
      <c r="I164" s="24" t="str">
        <f>IF(D164&gt;0,'Insertion engagement internet'!G160,"  ")</f>
        <v xml:space="preserve">  </v>
      </c>
      <c r="J164" s="22" t="str">
        <f>IF(D164&gt;0,IF('Insertion engagement internet'!G160&lt;&gt;'Insertion engagement internet'!H160,'Insertion engagement internet'!H160," ")," ")</f>
        <v xml:space="preserve"> </v>
      </c>
      <c r="K164" s="216">
        <f>'Insertion engagement internet'!E160</f>
        <v>0</v>
      </c>
      <c r="L164" s="25" t="str">
        <f>IF(D164&gt;0,'Insertion engagement internet'!M160," ")</f>
        <v xml:space="preserve"> </v>
      </c>
      <c r="N164" s="5"/>
      <c r="O164" s="6"/>
      <c r="P164" s="5"/>
    </row>
    <row r="165" spans="1:16" ht="19.149999999999999" customHeight="1" x14ac:dyDescent="0.2">
      <c r="A165" s="5">
        <f t="shared" si="2"/>
        <v>0</v>
      </c>
      <c r="B165" s="21">
        <v>155</v>
      </c>
      <c r="C165" s="23"/>
      <c r="D165" s="22">
        <f>IF('Insertion engagement internet'!R161&lt;&gt;" ",'Insertion engagement internet'!R161," ")</f>
        <v>0</v>
      </c>
      <c r="E165" s="22" t="str">
        <f>IF(D165&gt;0,'Insertion engagement internet'!F161,"  ")</f>
        <v xml:space="preserve">  </v>
      </c>
      <c r="F165" s="24" t="str">
        <f>IF(D165&gt;0,'Insertion engagement internet'!C161,"  ")</f>
        <v xml:space="preserve">  </v>
      </c>
      <c r="G165" s="24" t="str">
        <f>IF(D165&gt;0,'Insertion engagement internet'!D161,"  ")</f>
        <v xml:space="preserve">  </v>
      </c>
      <c r="H165" s="24" t="str">
        <f>IF(D165&gt;0,'Insertion engagement internet'!P161,"  ")</f>
        <v xml:space="preserve">  </v>
      </c>
      <c r="I165" s="24" t="str">
        <f>IF(D165&gt;0,'Insertion engagement internet'!G161,"  ")</f>
        <v xml:space="preserve">  </v>
      </c>
      <c r="J165" s="22" t="str">
        <f>IF(D165&gt;0,IF('Insertion engagement internet'!G161&lt;&gt;'Insertion engagement internet'!H161,'Insertion engagement internet'!H161," ")," ")</f>
        <v xml:space="preserve"> </v>
      </c>
      <c r="K165" s="216">
        <f>'Insertion engagement internet'!E161</f>
        <v>0</v>
      </c>
      <c r="L165" s="25" t="str">
        <f>IF(D165&gt;0,'Insertion engagement internet'!M161," ")</f>
        <v xml:space="preserve"> </v>
      </c>
      <c r="N165" s="5"/>
      <c r="O165" s="6"/>
      <c r="P165" s="5"/>
    </row>
    <row r="166" spans="1:16" ht="19.149999999999999" customHeight="1" x14ac:dyDescent="0.2">
      <c r="A166" s="5">
        <f t="shared" si="2"/>
        <v>0</v>
      </c>
      <c r="B166" s="21">
        <v>156</v>
      </c>
      <c r="C166" s="23"/>
      <c r="D166" s="22">
        <f>IF('Insertion engagement internet'!R162&lt;&gt;" ",'Insertion engagement internet'!R162," ")</f>
        <v>0</v>
      </c>
      <c r="E166" s="22" t="str">
        <f>IF(D166&gt;0,'Insertion engagement internet'!F162,"  ")</f>
        <v xml:space="preserve">  </v>
      </c>
      <c r="F166" s="24" t="str">
        <f>IF(D166&gt;0,'Insertion engagement internet'!C162,"  ")</f>
        <v xml:space="preserve">  </v>
      </c>
      <c r="G166" s="24" t="str">
        <f>IF(D166&gt;0,'Insertion engagement internet'!D162,"  ")</f>
        <v xml:space="preserve">  </v>
      </c>
      <c r="H166" s="24" t="str">
        <f>IF(D166&gt;0,'Insertion engagement internet'!P162,"  ")</f>
        <v xml:space="preserve">  </v>
      </c>
      <c r="I166" s="24" t="str">
        <f>IF(D166&gt;0,'Insertion engagement internet'!G162,"  ")</f>
        <v xml:space="preserve">  </v>
      </c>
      <c r="J166" s="22" t="str">
        <f>IF(D166&gt;0,IF('Insertion engagement internet'!G162&lt;&gt;'Insertion engagement internet'!H162,'Insertion engagement internet'!H162," ")," ")</f>
        <v xml:space="preserve"> </v>
      </c>
      <c r="K166" s="216">
        <f>'Insertion engagement internet'!E162</f>
        <v>0</v>
      </c>
      <c r="L166" s="25" t="str">
        <f>IF(D166&gt;0,'Insertion engagement internet'!M162," ")</f>
        <v xml:space="preserve"> </v>
      </c>
      <c r="N166" s="5"/>
      <c r="O166" s="6"/>
      <c r="P166" s="5"/>
    </row>
    <row r="167" spans="1:16" ht="19.149999999999999" customHeight="1" x14ac:dyDescent="0.2">
      <c r="A167" s="5">
        <f t="shared" si="2"/>
        <v>0</v>
      </c>
      <c r="B167" s="21">
        <v>157</v>
      </c>
      <c r="C167" s="23"/>
      <c r="D167" s="22">
        <f>IF('Insertion engagement internet'!R163&lt;&gt;" ",'Insertion engagement internet'!R163," ")</f>
        <v>0</v>
      </c>
      <c r="E167" s="22" t="str">
        <f>IF(D167&gt;0,'Insertion engagement internet'!F163,"  ")</f>
        <v xml:space="preserve">  </v>
      </c>
      <c r="F167" s="24" t="str">
        <f>IF(D167&gt;0,'Insertion engagement internet'!C163,"  ")</f>
        <v xml:space="preserve">  </v>
      </c>
      <c r="G167" s="24" t="str">
        <f>IF(D167&gt;0,'Insertion engagement internet'!D163,"  ")</f>
        <v xml:space="preserve">  </v>
      </c>
      <c r="H167" s="24" t="str">
        <f>IF(D167&gt;0,'Insertion engagement internet'!P163,"  ")</f>
        <v xml:space="preserve">  </v>
      </c>
      <c r="I167" s="24" t="str">
        <f>IF(D167&gt;0,'Insertion engagement internet'!G163,"  ")</f>
        <v xml:space="preserve">  </v>
      </c>
      <c r="J167" s="22" t="str">
        <f>IF(D167&gt;0,IF('Insertion engagement internet'!G163&lt;&gt;'Insertion engagement internet'!H163,'Insertion engagement internet'!H163," ")," ")</f>
        <v xml:space="preserve"> </v>
      </c>
      <c r="K167" s="216">
        <f>'Insertion engagement internet'!E163</f>
        <v>0</v>
      </c>
      <c r="L167" s="25" t="str">
        <f>IF(D167&gt;0,'Insertion engagement internet'!M163," ")</f>
        <v xml:space="preserve"> </v>
      </c>
      <c r="N167" s="5"/>
      <c r="O167" s="6"/>
      <c r="P167" s="5"/>
    </row>
    <row r="168" spans="1:16" ht="19.149999999999999" customHeight="1" x14ac:dyDescent="0.2">
      <c r="A168" s="5">
        <f t="shared" si="2"/>
        <v>0</v>
      </c>
      <c r="B168" s="21">
        <v>158</v>
      </c>
      <c r="C168" s="23"/>
      <c r="D168" s="22">
        <f>IF('Insertion engagement internet'!R164&lt;&gt;" ",'Insertion engagement internet'!R164," ")</f>
        <v>0</v>
      </c>
      <c r="E168" s="22" t="str">
        <f>IF(D168&gt;0,'Insertion engagement internet'!F164,"  ")</f>
        <v xml:space="preserve">  </v>
      </c>
      <c r="F168" s="24" t="str">
        <f>IF(D168&gt;0,'Insertion engagement internet'!C164,"  ")</f>
        <v xml:space="preserve">  </v>
      </c>
      <c r="G168" s="24" t="str">
        <f>IF(D168&gt;0,'Insertion engagement internet'!D164,"  ")</f>
        <v xml:space="preserve">  </v>
      </c>
      <c r="H168" s="24" t="str">
        <f>IF(D168&gt;0,'Insertion engagement internet'!P164,"  ")</f>
        <v xml:space="preserve">  </v>
      </c>
      <c r="I168" s="24" t="str">
        <f>IF(D168&gt;0,'Insertion engagement internet'!G164,"  ")</f>
        <v xml:space="preserve">  </v>
      </c>
      <c r="J168" s="22" t="str">
        <f>IF(D168&gt;0,IF('Insertion engagement internet'!G164&lt;&gt;'Insertion engagement internet'!H164,'Insertion engagement internet'!H164," ")," ")</f>
        <v xml:space="preserve"> </v>
      </c>
      <c r="K168" s="216">
        <f>'Insertion engagement internet'!E164</f>
        <v>0</v>
      </c>
      <c r="L168" s="25" t="str">
        <f>IF(D168&gt;0,'Insertion engagement internet'!M164," ")</f>
        <v xml:space="preserve"> </v>
      </c>
      <c r="N168" s="5"/>
      <c r="O168" s="6"/>
      <c r="P168" s="5"/>
    </row>
    <row r="169" spans="1:16" ht="19.149999999999999" customHeight="1" x14ac:dyDescent="0.2">
      <c r="A169" s="5">
        <f t="shared" si="2"/>
        <v>0</v>
      </c>
      <c r="B169" s="21">
        <v>159</v>
      </c>
      <c r="C169" s="23"/>
      <c r="D169" s="22">
        <f>IF('Insertion engagement internet'!R165&lt;&gt;" ",'Insertion engagement internet'!R165," ")</f>
        <v>0</v>
      </c>
      <c r="E169" s="22" t="str">
        <f>IF(D169&gt;0,'Insertion engagement internet'!F165,"  ")</f>
        <v xml:space="preserve">  </v>
      </c>
      <c r="F169" s="24" t="str">
        <f>IF(D169&gt;0,'Insertion engagement internet'!C165,"  ")</f>
        <v xml:space="preserve">  </v>
      </c>
      <c r="G169" s="24" t="str">
        <f>IF(D169&gt;0,'Insertion engagement internet'!D165,"  ")</f>
        <v xml:space="preserve">  </v>
      </c>
      <c r="H169" s="24" t="str">
        <f>IF(D169&gt;0,'Insertion engagement internet'!P165,"  ")</f>
        <v xml:space="preserve">  </v>
      </c>
      <c r="I169" s="24" t="str">
        <f>IF(D169&gt;0,'Insertion engagement internet'!G165,"  ")</f>
        <v xml:space="preserve">  </v>
      </c>
      <c r="J169" s="22" t="str">
        <f>IF(D169&gt;0,IF('Insertion engagement internet'!G165&lt;&gt;'Insertion engagement internet'!H165,'Insertion engagement internet'!H165," ")," ")</f>
        <v xml:space="preserve"> </v>
      </c>
      <c r="K169" s="216">
        <f>'Insertion engagement internet'!E165</f>
        <v>0</v>
      </c>
      <c r="L169" s="25" t="str">
        <f>IF(D169&gt;0,'Insertion engagement internet'!M165," ")</f>
        <v xml:space="preserve"> </v>
      </c>
      <c r="N169" s="5"/>
      <c r="O169" s="6"/>
      <c r="P169" s="5"/>
    </row>
    <row r="170" spans="1:16" ht="19.149999999999999" customHeight="1" x14ac:dyDescent="0.2">
      <c r="A170" s="5">
        <f t="shared" si="2"/>
        <v>0</v>
      </c>
      <c r="B170" s="21">
        <v>160</v>
      </c>
      <c r="C170" s="23"/>
      <c r="D170" s="22">
        <f>IF('Insertion engagement internet'!R166&lt;&gt;" ",'Insertion engagement internet'!R166," ")</f>
        <v>0</v>
      </c>
      <c r="E170" s="22" t="str">
        <f>IF(D170&gt;0,'Insertion engagement internet'!F166,"  ")</f>
        <v xml:space="preserve">  </v>
      </c>
      <c r="F170" s="24" t="str">
        <f>IF(D170&gt;0,'Insertion engagement internet'!C166,"  ")</f>
        <v xml:space="preserve">  </v>
      </c>
      <c r="G170" s="24" t="str">
        <f>IF(D170&gt;0,'Insertion engagement internet'!D166,"  ")</f>
        <v xml:space="preserve">  </v>
      </c>
      <c r="H170" s="24" t="str">
        <f>IF(D170&gt;0,'Insertion engagement internet'!P166,"  ")</f>
        <v xml:space="preserve">  </v>
      </c>
      <c r="I170" s="24" t="str">
        <f>IF(D170&gt;0,'Insertion engagement internet'!G166,"  ")</f>
        <v xml:space="preserve">  </v>
      </c>
      <c r="J170" s="22" t="str">
        <f>IF(D170&gt;0,IF('Insertion engagement internet'!G166&lt;&gt;'Insertion engagement internet'!H166,'Insertion engagement internet'!H166," ")," ")</f>
        <v xml:space="preserve"> </v>
      </c>
      <c r="K170" s="216">
        <f>'Insertion engagement internet'!E166</f>
        <v>0</v>
      </c>
      <c r="L170" s="25" t="str">
        <f>IF(D170&gt;0,'Insertion engagement internet'!M166," ")</f>
        <v xml:space="preserve"> </v>
      </c>
      <c r="N170" s="5"/>
      <c r="O170" s="6"/>
      <c r="P170" s="5"/>
    </row>
    <row r="171" spans="1:16" ht="19.149999999999999" customHeight="1" x14ac:dyDescent="0.2">
      <c r="A171" s="5">
        <f t="shared" si="2"/>
        <v>0</v>
      </c>
      <c r="B171" s="21">
        <v>161</v>
      </c>
      <c r="C171" s="23"/>
      <c r="D171" s="22">
        <f>IF('Insertion engagement internet'!R167&lt;&gt;" ",'Insertion engagement internet'!R167," ")</f>
        <v>0</v>
      </c>
      <c r="E171" s="22" t="str">
        <f>IF(D171&gt;0,'Insertion engagement internet'!F167,"  ")</f>
        <v xml:space="preserve">  </v>
      </c>
      <c r="F171" s="24" t="str">
        <f>IF(D171&gt;0,'Insertion engagement internet'!C167,"  ")</f>
        <v xml:space="preserve">  </v>
      </c>
      <c r="G171" s="24" t="str">
        <f>IF(D171&gt;0,'Insertion engagement internet'!D167,"  ")</f>
        <v xml:space="preserve">  </v>
      </c>
      <c r="H171" s="24" t="str">
        <f>IF(D171&gt;0,'Insertion engagement internet'!P167,"  ")</f>
        <v xml:space="preserve">  </v>
      </c>
      <c r="I171" s="24" t="str">
        <f>IF(D171&gt;0,'Insertion engagement internet'!G167,"  ")</f>
        <v xml:space="preserve">  </v>
      </c>
      <c r="J171" s="22" t="str">
        <f>IF(D171&gt;0,IF('Insertion engagement internet'!G167&lt;&gt;'Insertion engagement internet'!H167,'Insertion engagement internet'!H167," ")," ")</f>
        <v xml:space="preserve"> </v>
      </c>
      <c r="K171" s="216">
        <f>'Insertion engagement internet'!E167</f>
        <v>0</v>
      </c>
      <c r="L171" s="25" t="str">
        <f>IF(D171&gt;0,'Insertion engagement internet'!M167," ")</f>
        <v xml:space="preserve"> </v>
      </c>
      <c r="N171" s="5"/>
      <c r="O171" s="6"/>
      <c r="P171" s="5"/>
    </row>
    <row r="172" spans="1:16" ht="19.149999999999999" customHeight="1" x14ac:dyDescent="0.2">
      <c r="A172" s="5">
        <f t="shared" si="2"/>
        <v>0</v>
      </c>
      <c r="B172" s="21">
        <v>162</v>
      </c>
      <c r="C172" s="23"/>
      <c r="D172" s="22">
        <f>IF('Insertion engagement internet'!R168&lt;&gt;" ",'Insertion engagement internet'!R168," ")</f>
        <v>0</v>
      </c>
      <c r="E172" s="22" t="str">
        <f>IF(D172&gt;0,'Insertion engagement internet'!F168,"  ")</f>
        <v xml:space="preserve">  </v>
      </c>
      <c r="F172" s="24" t="str">
        <f>IF(D172&gt;0,'Insertion engagement internet'!C168,"  ")</f>
        <v xml:space="preserve">  </v>
      </c>
      <c r="G172" s="24" t="str">
        <f>IF(D172&gt;0,'Insertion engagement internet'!D168,"  ")</f>
        <v xml:space="preserve">  </v>
      </c>
      <c r="H172" s="24" t="str">
        <f>IF(D172&gt;0,'Insertion engagement internet'!P168,"  ")</f>
        <v xml:space="preserve">  </v>
      </c>
      <c r="I172" s="24" t="str">
        <f>IF(D172&gt;0,'Insertion engagement internet'!G168,"  ")</f>
        <v xml:space="preserve">  </v>
      </c>
      <c r="J172" s="22" t="str">
        <f>IF(D172&gt;0,IF('Insertion engagement internet'!G168&lt;&gt;'Insertion engagement internet'!H168,'Insertion engagement internet'!H168," ")," ")</f>
        <v xml:space="preserve"> </v>
      </c>
      <c r="K172" s="216">
        <f>'Insertion engagement internet'!E168</f>
        <v>0</v>
      </c>
      <c r="L172" s="25" t="str">
        <f>IF(D172&gt;0,'Insertion engagement internet'!M168," ")</f>
        <v xml:space="preserve"> </v>
      </c>
      <c r="N172" s="5"/>
      <c r="O172" s="6"/>
      <c r="P172" s="5"/>
    </row>
    <row r="173" spans="1:16" ht="19.149999999999999" customHeight="1" x14ac:dyDescent="0.2">
      <c r="A173" s="5">
        <f t="shared" si="2"/>
        <v>0</v>
      </c>
      <c r="B173" s="21">
        <v>163</v>
      </c>
      <c r="C173" s="23"/>
      <c r="D173" s="22">
        <f>IF('Insertion engagement internet'!R169&lt;&gt;" ",'Insertion engagement internet'!R169," ")</f>
        <v>0</v>
      </c>
      <c r="E173" s="22" t="str">
        <f>IF(D173&gt;0,'Insertion engagement internet'!F169,"  ")</f>
        <v xml:space="preserve">  </v>
      </c>
      <c r="F173" s="24" t="str">
        <f>IF(D173&gt;0,'Insertion engagement internet'!C169,"  ")</f>
        <v xml:space="preserve">  </v>
      </c>
      <c r="G173" s="24" t="str">
        <f>IF(D173&gt;0,'Insertion engagement internet'!D169,"  ")</f>
        <v xml:space="preserve">  </v>
      </c>
      <c r="H173" s="24" t="str">
        <f>IF(D173&gt;0,'Insertion engagement internet'!P169,"  ")</f>
        <v xml:space="preserve">  </v>
      </c>
      <c r="I173" s="24" t="str">
        <f>IF(D173&gt;0,'Insertion engagement internet'!G169,"  ")</f>
        <v xml:space="preserve">  </v>
      </c>
      <c r="J173" s="22" t="str">
        <f>IF(D173&gt;0,IF('Insertion engagement internet'!G169&lt;&gt;'Insertion engagement internet'!H169,'Insertion engagement internet'!H169," ")," ")</f>
        <v xml:space="preserve"> </v>
      </c>
      <c r="K173" s="216">
        <f>'Insertion engagement internet'!E169</f>
        <v>0</v>
      </c>
      <c r="L173" s="25" t="str">
        <f>IF(D173&gt;0,'Insertion engagement internet'!M169," ")</f>
        <v xml:space="preserve"> </v>
      </c>
      <c r="N173" s="5"/>
      <c r="O173" s="6"/>
      <c r="P173" s="5"/>
    </row>
    <row r="174" spans="1:16" ht="19.149999999999999" customHeight="1" x14ac:dyDescent="0.2">
      <c r="A174" s="5">
        <f t="shared" si="2"/>
        <v>0</v>
      </c>
      <c r="B174" s="21">
        <v>164</v>
      </c>
      <c r="C174" s="23"/>
      <c r="D174" s="22">
        <f>IF('Insertion engagement internet'!R170&lt;&gt;" ",'Insertion engagement internet'!R170," ")</f>
        <v>0</v>
      </c>
      <c r="E174" s="22" t="str">
        <f>IF(D174&gt;0,'Insertion engagement internet'!F170,"  ")</f>
        <v xml:space="preserve">  </v>
      </c>
      <c r="F174" s="24" t="str">
        <f>IF(D174&gt;0,'Insertion engagement internet'!C170,"  ")</f>
        <v xml:space="preserve">  </v>
      </c>
      <c r="G174" s="24" t="str">
        <f>IF(D174&gt;0,'Insertion engagement internet'!D170,"  ")</f>
        <v xml:space="preserve">  </v>
      </c>
      <c r="H174" s="24" t="str">
        <f>IF(D174&gt;0,'Insertion engagement internet'!P170,"  ")</f>
        <v xml:space="preserve">  </v>
      </c>
      <c r="I174" s="24" t="str">
        <f>IF(D174&gt;0,'Insertion engagement internet'!G170,"  ")</f>
        <v xml:space="preserve">  </v>
      </c>
      <c r="J174" s="22" t="str">
        <f>IF(D174&gt;0,IF('Insertion engagement internet'!G170&lt;&gt;'Insertion engagement internet'!H170,'Insertion engagement internet'!H170," ")," ")</f>
        <v xml:space="preserve"> </v>
      </c>
      <c r="K174" s="216">
        <f>'Insertion engagement internet'!E170</f>
        <v>0</v>
      </c>
      <c r="L174" s="25" t="str">
        <f>IF(D174&gt;0,'Insertion engagement internet'!M170," ")</f>
        <v xml:space="preserve"> </v>
      </c>
      <c r="N174" s="5"/>
      <c r="O174" s="6"/>
      <c r="P174" s="5"/>
    </row>
    <row r="175" spans="1:16" ht="19.149999999999999" customHeight="1" x14ac:dyDescent="0.2">
      <c r="A175" s="5">
        <f t="shared" si="2"/>
        <v>0</v>
      </c>
      <c r="B175" s="21">
        <v>165</v>
      </c>
      <c r="C175" s="23"/>
      <c r="D175" s="22">
        <f>IF('Insertion engagement internet'!R171&lt;&gt;" ",'Insertion engagement internet'!R171," ")</f>
        <v>0</v>
      </c>
      <c r="E175" s="22" t="str">
        <f>IF(D175&gt;0,'Insertion engagement internet'!F171,"  ")</f>
        <v xml:space="preserve">  </v>
      </c>
      <c r="F175" s="24" t="str">
        <f>IF(D175&gt;0,'Insertion engagement internet'!C171,"  ")</f>
        <v xml:space="preserve">  </v>
      </c>
      <c r="G175" s="24" t="str">
        <f>IF(D175&gt;0,'Insertion engagement internet'!D171,"  ")</f>
        <v xml:space="preserve">  </v>
      </c>
      <c r="H175" s="24" t="str">
        <f>IF(D175&gt;0,'Insertion engagement internet'!P171,"  ")</f>
        <v xml:space="preserve">  </v>
      </c>
      <c r="I175" s="24" t="str">
        <f>IF(D175&gt;0,'Insertion engagement internet'!G171,"  ")</f>
        <v xml:space="preserve">  </v>
      </c>
      <c r="J175" s="22" t="str">
        <f>IF(D175&gt;0,IF('Insertion engagement internet'!G171&lt;&gt;'Insertion engagement internet'!H171,'Insertion engagement internet'!H171," ")," ")</f>
        <v xml:space="preserve"> </v>
      </c>
      <c r="K175" s="216">
        <f>'Insertion engagement internet'!E171</f>
        <v>0</v>
      </c>
      <c r="L175" s="25" t="str">
        <f>IF(D175&gt;0,'Insertion engagement internet'!M171," ")</f>
        <v xml:space="preserve"> </v>
      </c>
      <c r="N175" s="5"/>
      <c r="O175" s="6"/>
      <c r="P175" s="5"/>
    </row>
    <row r="176" spans="1:16" ht="19.149999999999999" customHeight="1" x14ac:dyDescent="0.2">
      <c r="A176" s="5">
        <f t="shared" si="2"/>
        <v>0</v>
      </c>
      <c r="B176" s="21">
        <v>166</v>
      </c>
      <c r="C176" s="23"/>
      <c r="D176" s="22">
        <f>IF('Insertion engagement internet'!R172&lt;&gt;" ",'Insertion engagement internet'!R172," ")</f>
        <v>0</v>
      </c>
      <c r="E176" s="22" t="str">
        <f>IF(D176&gt;0,'Insertion engagement internet'!F172,"  ")</f>
        <v xml:space="preserve">  </v>
      </c>
      <c r="F176" s="24" t="str">
        <f>IF(D176&gt;0,'Insertion engagement internet'!C172,"  ")</f>
        <v xml:space="preserve">  </v>
      </c>
      <c r="G176" s="24" t="str">
        <f>IF(D176&gt;0,'Insertion engagement internet'!D172,"  ")</f>
        <v xml:space="preserve">  </v>
      </c>
      <c r="H176" s="24" t="str">
        <f>IF(D176&gt;0,'Insertion engagement internet'!P172,"  ")</f>
        <v xml:space="preserve">  </v>
      </c>
      <c r="I176" s="24" t="str">
        <f>IF(D176&gt;0,'Insertion engagement internet'!G172,"  ")</f>
        <v xml:space="preserve">  </v>
      </c>
      <c r="J176" s="22" t="str">
        <f>IF(D176&gt;0,IF('Insertion engagement internet'!G172&lt;&gt;'Insertion engagement internet'!H172,'Insertion engagement internet'!H172," ")," ")</f>
        <v xml:space="preserve"> </v>
      </c>
      <c r="K176" s="216">
        <f>'Insertion engagement internet'!E172</f>
        <v>0</v>
      </c>
      <c r="L176" s="25" t="str">
        <f>IF(D176&gt;0,'Insertion engagement internet'!M172," ")</f>
        <v xml:space="preserve"> </v>
      </c>
      <c r="N176" s="5"/>
      <c r="O176" s="6"/>
      <c r="P176" s="5"/>
    </row>
    <row r="177" spans="1:16" ht="19.149999999999999" customHeight="1" x14ac:dyDescent="0.2">
      <c r="A177" s="5">
        <f t="shared" si="2"/>
        <v>0</v>
      </c>
      <c r="B177" s="21">
        <v>167</v>
      </c>
      <c r="C177" s="23"/>
      <c r="D177" s="22">
        <f>IF('Insertion engagement internet'!R173&lt;&gt;" ",'Insertion engagement internet'!R173," ")</f>
        <v>0</v>
      </c>
      <c r="E177" s="22" t="str">
        <f>IF(D177&gt;0,'Insertion engagement internet'!F173,"  ")</f>
        <v xml:space="preserve">  </v>
      </c>
      <c r="F177" s="24" t="str">
        <f>IF(D177&gt;0,'Insertion engagement internet'!C173,"  ")</f>
        <v xml:space="preserve">  </v>
      </c>
      <c r="G177" s="24" t="str">
        <f>IF(D177&gt;0,'Insertion engagement internet'!D173,"  ")</f>
        <v xml:space="preserve">  </v>
      </c>
      <c r="H177" s="24" t="str">
        <f>IF(D177&gt;0,'Insertion engagement internet'!P173,"  ")</f>
        <v xml:space="preserve">  </v>
      </c>
      <c r="I177" s="24" t="str">
        <f>IF(D177&gt;0,'Insertion engagement internet'!G173,"  ")</f>
        <v xml:space="preserve">  </v>
      </c>
      <c r="J177" s="22" t="str">
        <f>IF(D177&gt;0,IF('Insertion engagement internet'!G173&lt;&gt;'Insertion engagement internet'!H173,'Insertion engagement internet'!H173," ")," ")</f>
        <v xml:space="preserve"> </v>
      </c>
      <c r="K177" s="216">
        <f>'Insertion engagement internet'!E173</f>
        <v>0</v>
      </c>
      <c r="L177" s="25" t="str">
        <f>IF(D177&gt;0,'Insertion engagement internet'!M173," ")</f>
        <v xml:space="preserve"> </v>
      </c>
      <c r="N177" s="5"/>
      <c r="O177" s="6"/>
      <c r="P177" s="5"/>
    </row>
    <row r="178" spans="1:16" ht="19.149999999999999" customHeight="1" x14ac:dyDescent="0.2">
      <c r="A178" s="5">
        <f t="shared" si="2"/>
        <v>0</v>
      </c>
      <c r="B178" s="21">
        <v>168</v>
      </c>
      <c r="C178" s="23"/>
      <c r="D178" s="22">
        <f>IF('Insertion engagement internet'!R174&lt;&gt;" ",'Insertion engagement internet'!R174," ")</f>
        <v>0</v>
      </c>
      <c r="E178" s="22" t="str">
        <f>IF(D178&gt;0,'Insertion engagement internet'!F174,"  ")</f>
        <v xml:space="preserve">  </v>
      </c>
      <c r="F178" s="24" t="str">
        <f>IF(D178&gt;0,'Insertion engagement internet'!C174,"  ")</f>
        <v xml:space="preserve">  </v>
      </c>
      <c r="G178" s="24" t="str">
        <f>IF(D178&gt;0,'Insertion engagement internet'!D174,"  ")</f>
        <v xml:space="preserve">  </v>
      </c>
      <c r="H178" s="24" t="str">
        <f>IF(D178&gt;0,'Insertion engagement internet'!P174,"  ")</f>
        <v xml:space="preserve">  </v>
      </c>
      <c r="I178" s="24" t="str">
        <f>IF(D178&gt;0,'Insertion engagement internet'!G174,"  ")</f>
        <v xml:space="preserve">  </v>
      </c>
      <c r="J178" s="22" t="str">
        <f>IF(D178&gt;0,IF('Insertion engagement internet'!G174&lt;&gt;'Insertion engagement internet'!H174,'Insertion engagement internet'!H174," ")," ")</f>
        <v xml:space="preserve"> </v>
      </c>
      <c r="K178" s="216">
        <f>'Insertion engagement internet'!E174</f>
        <v>0</v>
      </c>
      <c r="L178" s="25" t="str">
        <f>IF(D178&gt;0,'Insertion engagement internet'!M174," ")</f>
        <v xml:space="preserve"> </v>
      </c>
      <c r="N178" s="5"/>
      <c r="O178" s="6"/>
      <c r="P178" s="5"/>
    </row>
    <row r="179" spans="1:16" ht="19.149999999999999" customHeight="1" x14ac:dyDescent="0.2">
      <c r="A179" s="5">
        <f t="shared" si="2"/>
        <v>0</v>
      </c>
      <c r="B179" s="21">
        <v>169</v>
      </c>
      <c r="C179" s="23"/>
      <c r="D179" s="22">
        <f>IF('Insertion engagement internet'!R175&lt;&gt;" ",'Insertion engagement internet'!R175," ")</f>
        <v>0</v>
      </c>
      <c r="E179" s="22" t="str">
        <f>IF(D179&gt;0,'Insertion engagement internet'!F175,"  ")</f>
        <v xml:space="preserve">  </v>
      </c>
      <c r="F179" s="24" t="str">
        <f>IF(D179&gt;0,'Insertion engagement internet'!C175,"  ")</f>
        <v xml:space="preserve">  </v>
      </c>
      <c r="G179" s="24" t="str">
        <f>IF(D179&gt;0,'Insertion engagement internet'!D175,"  ")</f>
        <v xml:space="preserve">  </v>
      </c>
      <c r="H179" s="24" t="str">
        <f>IF(D179&gt;0,'Insertion engagement internet'!P175,"  ")</f>
        <v xml:space="preserve">  </v>
      </c>
      <c r="I179" s="24" t="str">
        <f>IF(D179&gt;0,'Insertion engagement internet'!G175,"  ")</f>
        <v xml:space="preserve">  </v>
      </c>
      <c r="J179" s="22" t="str">
        <f>IF(D179&gt;0,IF('Insertion engagement internet'!G175&lt;&gt;'Insertion engagement internet'!H175,'Insertion engagement internet'!H175," ")," ")</f>
        <v xml:space="preserve"> </v>
      </c>
      <c r="K179" s="216">
        <f>'Insertion engagement internet'!E175</f>
        <v>0</v>
      </c>
      <c r="L179" s="25" t="str">
        <f>IF(D179&gt;0,'Insertion engagement internet'!M175," ")</f>
        <v xml:space="preserve"> </v>
      </c>
      <c r="N179" s="5"/>
      <c r="O179" s="6"/>
      <c r="P179" s="5"/>
    </row>
    <row r="180" spans="1:16" ht="19.149999999999999" customHeight="1" x14ac:dyDescent="0.2">
      <c r="A180" s="5">
        <f t="shared" si="2"/>
        <v>0</v>
      </c>
      <c r="B180" s="21">
        <v>170</v>
      </c>
      <c r="C180" s="23"/>
      <c r="D180" s="22">
        <f>IF('Insertion engagement internet'!R176&lt;&gt;" ",'Insertion engagement internet'!R176," ")</f>
        <v>0</v>
      </c>
      <c r="E180" s="22" t="str">
        <f>IF(D180&gt;0,'Insertion engagement internet'!F176,"  ")</f>
        <v xml:space="preserve">  </v>
      </c>
      <c r="F180" s="24" t="str">
        <f>IF(D180&gt;0,'Insertion engagement internet'!C176,"  ")</f>
        <v xml:space="preserve">  </v>
      </c>
      <c r="G180" s="24" t="str">
        <f>IF(D180&gt;0,'Insertion engagement internet'!D176,"  ")</f>
        <v xml:space="preserve">  </v>
      </c>
      <c r="H180" s="24" t="str">
        <f>IF(D180&gt;0,'Insertion engagement internet'!P176,"  ")</f>
        <v xml:space="preserve">  </v>
      </c>
      <c r="I180" s="24" t="str">
        <f>IF(D180&gt;0,'Insertion engagement internet'!G176,"  ")</f>
        <v xml:space="preserve">  </v>
      </c>
      <c r="J180" s="22" t="str">
        <f>IF(D180&gt;0,IF('Insertion engagement internet'!G176&lt;&gt;'Insertion engagement internet'!H176,'Insertion engagement internet'!H176," ")," ")</f>
        <v xml:space="preserve"> </v>
      </c>
      <c r="K180" s="216">
        <f>'Insertion engagement internet'!E176</f>
        <v>0</v>
      </c>
      <c r="L180" s="25" t="str">
        <f>IF(D180&gt;0,'Insertion engagement internet'!M176," ")</f>
        <v xml:space="preserve"> </v>
      </c>
      <c r="N180" s="5"/>
      <c r="O180" s="6"/>
      <c r="P180" s="5"/>
    </row>
    <row r="181" spans="1:16" ht="19.149999999999999" customHeight="1" x14ac:dyDescent="0.2">
      <c r="A181" s="5">
        <f t="shared" si="2"/>
        <v>0</v>
      </c>
      <c r="B181" s="21">
        <v>171</v>
      </c>
      <c r="C181" s="23"/>
      <c r="D181" s="22">
        <f>IF('Insertion engagement internet'!R177&lt;&gt;" ",'Insertion engagement internet'!R177," ")</f>
        <v>0</v>
      </c>
      <c r="E181" s="22" t="str">
        <f>IF(D181&gt;0,'Insertion engagement internet'!F177,"  ")</f>
        <v xml:space="preserve">  </v>
      </c>
      <c r="F181" s="24" t="str">
        <f>IF(D181&gt;0,'Insertion engagement internet'!C177,"  ")</f>
        <v xml:space="preserve">  </v>
      </c>
      <c r="G181" s="24" t="str">
        <f>IF(D181&gt;0,'Insertion engagement internet'!D177,"  ")</f>
        <v xml:space="preserve">  </v>
      </c>
      <c r="H181" s="24" t="str">
        <f>IF(D181&gt;0,'Insertion engagement internet'!P177,"  ")</f>
        <v xml:space="preserve">  </v>
      </c>
      <c r="I181" s="24" t="str">
        <f>IF(D181&gt;0,'Insertion engagement internet'!G177,"  ")</f>
        <v xml:space="preserve">  </v>
      </c>
      <c r="J181" s="22" t="str">
        <f>IF(D181&gt;0,IF('Insertion engagement internet'!G177&lt;&gt;'Insertion engagement internet'!H177,'Insertion engagement internet'!H177," ")," ")</f>
        <v xml:space="preserve"> </v>
      </c>
      <c r="K181" s="216">
        <f>'Insertion engagement internet'!E177</f>
        <v>0</v>
      </c>
      <c r="L181" s="25" t="str">
        <f>IF(D181&gt;0,'Insertion engagement internet'!M177," ")</f>
        <v xml:space="preserve"> </v>
      </c>
      <c r="N181" s="5"/>
      <c r="O181" s="6"/>
      <c r="P181" s="5"/>
    </row>
    <row r="182" spans="1:16" ht="19.149999999999999" customHeight="1" x14ac:dyDescent="0.2">
      <c r="A182" s="5">
        <f t="shared" si="2"/>
        <v>0</v>
      </c>
      <c r="B182" s="21">
        <v>172</v>
      </c>
      <c r="C182" s="23"/>
      <c r="D182" s="22">
        <f>IF('Insertion engagement internet'!R178&lt;&gt;" ",'Insertion engagement internet'!R178," ")</f>
        <v>0</v>
      </c>
      <c r="E182" s="22" t="str">
        <f>IF(D182&gt;0,'Insertion engagement internet'!F178,"  ")</f>
        <v xml:space="preserve">  </v>
      </c>
      <c r="F182" s="24" t="str">
        <f>IF(D182&gt;0,'Insertion engagement internet'!C178,"  ")</f>
        <v xml:space="preserve">  </v>
      </c>
      <c r="G182" s="24" t="str">
        <f>IF(D182&gt;0,'Insertion engagement internet'!D178,"  ")</f>
        <v xml:space="preserve">  </v>
      </c>
      <c r="H182" s="24" t="str">
        <f>IF(D182&gt;0,'Insertion engagement internet'!P178,"  ")</f>
        <v xml:space="preserve">  </v>
      </c>
      <c r="I182" s="24" t="str">
        <f>IF(D182&gt;0,'Insertion engagement internet'!G178,"  ")</f>
        <v xml:space="preserve">  </v>
      </c>
      <c r="J182" s="22" t="str">
        <f>IF(D182&gt;0,IF('Insertion engagement internet'!G178&lt;&gt;'Insertion engagement internet'!H178,'Insertion engagement internet'!H178," ")," ")</f>
        <v xml:space="preserve"> </v>
      </c>
      <c r="K182" s="216">
        <f>'Insertion engagement internet'!E178</f>
        <v>0</v>
      </c>
      <c r="L182" s="25" t="str">
        <f>IF(D182&gt;0,'Insertion engagement internet'!M178," ")</f>
        <v xml:space="preserve"> </v>
      </c>
      <c r="N182" s="5"/>
      <c r="O182" s="6"/>
      <c r="P182" s="5"/>
    </row>
    <row r="183" spans="1:16" ht="19.149999999999999" customHeight="1" x14ac:dyDescent="0.2">
      <c r="A183" s="5">
        <f t="shared" si="2"/>
        <v>0</v>
      </c>
      <c r="B183" s="21">
        <v>173</v>
      </c>
      <c r="C183" s="23"/>
      <c r="D183" s="22">
        <f>IF('Insertion engagement internet'!R179&lt;&gt;" ",'Insertion engagement internet'!R179," ")</f>
        <v>0</v>
      </c>
      <c r="E183" s="22" t="str">
        <f>IF(D183&gt;0,'Insertion engagement internet'!F179,"  ")</f>
        <v xml:space="preserve">  </v>
      </c>
      <c r="F183" s="24" t="str">
        <f>IF(D183&gt;0,'Insertion engagement internet'!C179,"  ")</f>
        <v xml:space="preserve">  </v>
      </c>
      <c r="G183" s="24" t="str">
        <f>IF(D183&gt;0,'Insertion engagement internet'!D179,"  ")</f>
        <v xml:space="preserve">  </v>
      </c>
      <c r="H183" s="24" t="str">
        <f>IF(D183&gt;0,'Insertion engagement internet'!P179,"  ")</f>
        <v xml:space="preserve">  </v>
      </c>
      <c r="I183" s="24" t="str">
        <f>IF(D183&gt;0,'Insertion engagement internet'!G179,"  ")</f>
        <v xml:space="preserve">  </v>
      </c>
      <c r="J183" s="22" t="str">
        <f>IF(D183&gt;0,IF('Insertion engagement internet'!G179&lt;&gt;'Insertion engagement internet'!H179,'Insertion engagement internet'!H179," ")," ")</f>
        <v xml:space="preserve"> </v>
      </c>
      <c r="K183" s="216">
        <f>'Insertion engagement internet'!E179</f>
        <v>0</v>
      </c>
      <c r="L183" s="25" t="str">
        <f>IF(D183&gt;0,'Insertion engagement internet'!M179," ")</f>
        <v xml:space="preserve"> </v>
      </c>
      <c r="N183" s="5"/>
      <c r="O183" s="6"/>
      <c r="P183" s="5"/>
    </row>
    <row r="184" spans="1:16" ht="19.149999999999999" customHeight="1" x14ac:dyDescent="0.2">
      <c r="A184" s="5">
        <f t="shared" si="2"/>
        <v>0</v>
      </c>
      <c r="B184" s="21">
        <v>174</v>
      </c>
      <c r="C184" s="23"/>
      <c r="D184" s="22">
        <f>IF('Insertion engagement internet'!R180&lt;&gt;" ",'Insertion engagement internet'!R180," ")</f>
        <v>0</v>
      </c>
      <c r="E184" s="22" t="str">
        <f>IF(D184&gt;0,'Insertion engagement internet'!F180,"  ")</f>
        <v xml:space="preserve">  </v>
      </c>
      <c r="F184" s="24" t="str">
        <f>IF(D184&gt;0,'Insertion engagement internet'!C180,"  ")</f>
        <v xml:space="preserve">  </v>
      </c>
      <c r="G184" s="24" t="str">
        <f>IF(D184&gt;0,'Insertion engagement internet'!D180,"  ")</f>
        <v xml:space="preserve">  </v>
      </c>
      <c r="H184" s="24" t="str">
        <f>IF(D184&gt;0,'Insertion engagement internet'!P180,"  ")</f>
        <v xml:space="preserve">  </v>
      </c>
      <c r="I184" s="24" t="str">
        <f>IF(D184&gt;0,'Insertion engagement internet'!G180,"  ")</f>
        <v xml:space="preserve">  </v>
      </c>
      <c r="J184" s="22" t="str">
        <f>IF(D184&gt;0,IF('Insertion engagement internet'!G180&lt;&gt;'Insertion engagement internet'!H180,'Insertion engagement internet'!H180," ")," ")</f>
        <v xml:space="preserve"> </v>
      </c>
      <c r="K184" s="216">
        <f>'Insertion engagement internet'!E180</f>
        <v>0</v>
      </c>
      <c r="L184" s="25" t="str">
        <f>IF(D184&gt;0,'Insertion engagement internet'!M180," ")</f>
        <v xml:space="preserve"> </v>
      </c>
      <c r="N184" s="5"/>
      <c r="O184" s="6"/>
      <c r="P184" s="5"/>
    </row>
    <row r="185" spans="1:16" ht="19.149999999999999" customHeight="1" x14ac:dyDescent="0.2">
      <c r="A185" s="5">
        <f t="shared" si="2"/>
        <v>0</v>
      </c>
      <c r="B185" s="21">
        <v>175</v>
      </c>
      <c r="C185" s="23"/>
      <c r="D185" s="22">
        <f>IF('Insertion engagement internet'!R181&lt;&gt;" ",'Insertion engagement internet'!R181," ")</f>
        <v>0</v>
      </c>
      <c r="E185" s="22" t="str">
        <f>IF(D185&gt;0,'Insertion engagement internet'!F181,"  ")</f>
        <v xml:space="preserve">  </v>
      </c>
      <c r="F185" s="24" t="str">
        <f>IF(D185&gt;0,'Insertion engagement internet'!C181,"  ")</f>
        <v xml:space="preserve">  </v>
      </c>
      <c r="G185" s="24" t="str">
        <f>IF(D185&gt;0,'Insertion engagement internet'!D181,"  ")</f>
        <v xml:space="preserve">  </v>
      </c>
      <c r="H185" s="24" t="str">
        <f>IF(D185&gt;0,'Insertion engagement internet'!P181,"  ")</f>
        <v xml:space="preserve">  </v>
      </c>
      <c r="I185" s="24" t="str">
        <f>IF(D185&gt;0,'Insertion engagement internet'!G181,"  ")</f>
        <v xml:space="preserve">  </v>
      </c>
      <c r="J185" s="22" t="str">
        <f>IF(D185&gt;0,IF('Insertion engagement internet'!G181&lt;&gt;'Insertion engagement internet'!H181,'Insertion engagement internet'!H181," ")," ")</f>
        <v xml:space="preserve"> </v>
      </c>
      <c r="K185" s="216">
        <f>'Insertion engagement internet'!E181</f>
        <v>0</v>
      </c>
      <c r="L185" s="25" t="str">
        <f>IF(D185&gt;0,'Insertion engagement internet'!M181," ")</f>
        <v xml:space="preserve"> </v>
      </c>
      <c r="N185" s="5"/>
      <c r="O185" s="6"/>
      <c r="P185" s="5"/>
    </row>
    <row r="186" spans="1:16" ht="19.149999999999999" customHeight="1" x14ac:dyDescent="0.2">
      <c r="A186" s="5">
        <f t="shared" si="2"/>
        <v>0</v>
      </c>
      <c r="B186" s="21">
        <v>176</v>
      </c>
      <c r="C186" s="23"/>
      <c r="D186" s="22">
        <f>IF('Insertion engagement internet'!R182&lt;&gt;" ",'Insertion engagement internet'!R182," ")</f>
        <v>0</v>
      </c>
      <c r="E186" s="22" t="str">
        <f>IF(D186&gt;0,'Insertion engagement internet'!F182,"  ")</f>
        <v xml:space="preserve">  </v>
      </c>
      <c r="F186" s="24" t="str">
        <f>IF(D186&gt;0,'Insertion engagement internet'!C182,"  ")</f>
        <v xml:space="preserve">  </v>
      </c>
      <c r="G186" s="24" t="str">
        <f>IF(D186&gt;0,'Insertion engagement internet'!D182,"  ")</f>
        <v xml:space="preserve">  </v>
      </c>
      <c r="H186" s="24" t="str">
        <f>IF(D186&gt;0,'Insertion engagement internet'!P182,"  ")</f>
        <v xml:space="preserve">  </v>
      </c>
      <c r="I186" s="24" t="str">
        <f>IF(D186&gt;0,'Insertion engagement internet'!G182,"  ")</f>
        <v xml:space="preserve">  </v>
      </c>
      <c r="J186" s="22" t="str">
        <f>IF(D186&gt;0,IF('Insertion engagement internet'!G182&lt;&gt;'Insertion engagement internet'!H182,'Insertion engagement internet'!H182," ")," ")</f>
        <v xml:space="preserve"> </v>
      </c>
      <c r="K186" s="216">
        <f>'Insertion engagement internet'!E182</f>
        <v>0</v>
      </c>
      <c r="L186" s="25" t="str">
        <f>IF(D186&gt;0,'Insertion engagement internet'!M182," ")</f>
        <v xml:space="preserve"> </v>
      </c>
      <c r="N186" s="5"/>
      <c r="O186" s="6"/>
      <c r="P186" s="5"/>
    </row>
    <row r="187" spans="1:16" ht="19.149999999999999" customHeight="1" x14ac:dyDescent="0.2">
      <c r="A187" s="5">
        <f t="shared" si="2"/>
        <v>0</v>
      </c>
      <c r="B187" s="21">
        <v>177</v>
      </c>
      <c r="C187" s="23"/>
      <c r="D187" s="22">
        <f>IF('Insertion engagement internet'!R183&lt;&gt;" ",'Insertion engagement internet'!R183," ")</f>
        <v>0</v>
      </c>
      <c r="E187" s="22" t="str">
        <f>IF(D187&gt;0,'Insertion engagement internet'!F183,"  ")</f>
        <v xml:space="preserve">  </v>
      </c>
      <c r="F187" s="24" t="str">
        <f>IF(D187&gt;0,'Insertion engagement internet'!C183,"  ")</f>
        <v xml:space="preserve">  </v>
      </c>
      <c r="G187" s="24" t="str">
        <f>IF(D187&gt;0,'Insertion engagement internet'!D183,"  ")</f>
        <v xml:space="preserve">  </v>
      </c>
      <c r="H187" s="24" t="str">
        <f>IF(D187&gt;0,'Insertion engagement internet'!P183,"  ")</f>
        <v xml:space="preserve">  </v>
      </c>
      <c r="I187" s="24" t="str">
        <f>IF(D187&gt;0,'Insertion engagement internet'!G183,"  ")</f>
        <v xml:space="preserve">  </v>
      </c>
      <c r="J187" s="22" t="str">
        <f>IF(D187&gt;0,IF('Insertion engagement internet'!G183&lt;&gt;'Insertion engagement internet'!H183,'Insertion engagement internet'!H183," ")," ")</f>
        <v xml:space="preserve"> </v>
      </c>
      <c r="K187" s="216">
        <f>'Insertion engagement internet'!E183</f>
        <v>0</v>
      </c>
      <c r="L187" s="25" t="str">
        <f>IF(D187&gt;0,'Insertion engagement internet'!M183," ")</f>
        <v xml:space="preserve"> </v>
      </c>
      <c r="N187" s="5"/>
      <c r="O187" s="6"/>
      <c r="P187" s="5"/>
    </row>
    <row r="188" spans="1:16" ht="19.149999999999999" customHeight="1" x14ac:dyDescent="0.2">
      <c r="A188" s="5">
        <f t="shared" si="2"/>
        <v>0</v>
      </c>
      <c r="B188" s="21">
        <v>178</v>
      </c>
      <c r="C188" s="23"/>
      <c r="D188" s="22">
        <f>IF('Insertion engagement internet'!R184&lt;&gt;" ",'Insertion engagement internet'!R184," ")</f>
        <v>0</v>
      </c>
      <c r="E188" s="22" t="str">
        <f>IF(D188&gt;0,'Insertion engagement internet'!F184,"  ")</f>
        <v xml:space="preserve">  </v>
      </c>
      <c r="F188" s="24" t="str">
        <f>IF(D188&gt;0,'Insertion engagement internet'!C184,"  ")</f>
        <v xml:space="preserve">  </v>
      </c>
      <c r="G188" s="24" t="str">
        <f>IF(D188&gt;0,'Insertion engagement internet'!D184,"  ")</f>
        <v xml:space="preserve">  </v>
      </c>
      <c r="H188" s="24" t="str">
        <f>IF(D188&gt;0,'Insertion engagement internet'!P184,"  ")</f>
        <v xml:space="preserve">  </v>
      </c>
      <c r="I188" s="24" t="str">
        <f>IF(D188&gt;0,'Insertion engagement internet'!G184,"  ")</f>
        <v xml:space="preserve">  </v>
      </c>
      <c r="J188" s="22" t="str">
        <f>IF(D188&gt;0,IF('Insertion engagement internet'!G184&lt;&gt;'Insertion engagement internet'!H184,'Insertion engagement internet'!H184," ")," ")</f>
        <v xml:space="preserve"> </v>
      </c>
      <c r="K188" s="216">
        <f>'Insertion engagement internet'!E184</f>
        <v>0</v>
      </c>
      <c r="L188" s="25" t="str">
        <f>IF(D188&gt;0,'Insertion engagement internet'!M184," ")</f>
        <v xml:space="preserve"> </v>
      </c>
      <c r="N188" s="5"/>
      <c r="O188" s="6"/>
      <c r="P188" s="5"/>
    </row>
    <row r="189" spans="1:16" ht="19.149999999999999" customHeight="1" x14ac:dyDescent="0.2">
      <c r="A189" s="5">
        <f t="shared" si="2"/>
        <v>0</v>
      </c>
      <c r="B189" s="21">
        <v>179</v>
      </c>
      <c r="C189" s="23"/>
      <c r="D189" s="22">
        <f>IF('Insertion engagement internet'!R185&lt;&gt;" ",'Insertion engagement internet'!R185," ")</f>
        <v>0</v>
      </c>
      <c r="E189" s="22" t="str">
        <f>IF(D189&gt;0,'Insertion engagement internet'!F185,"  ")</f>
        <v xml:space="preserve">  </v>
      </c>
      <c r="F189" s="24" t="str">
        <f>IF(D189&gt;0,'Insertion engagement internet'!C185,"  ")</f>
        <v xml:space="preserve">  </v>
      </c>
      <c r="G189" s="24" t="str">
        <f>IF(D189&gt;0,'Insertion engagement internet'!D185,"  ")</f>
        <v xml:space="preserve">  </v>
      </c>
      <c r="H189" s="24" t="str">
        <f>IF(D189&gt;0,'Insertion engagement internet'!P185,"  ")</f>
        <v xml:space="preserve">  </v>
      </c>
      <c r="I189" s="24" t="str">
        <f>IF(D189&gt;0,'Insertion engagement internet'!G185,"  ")</f>
        <v xml:space="preserve">  </v>
      </c>
      <c r="J189" s="22" t="str">
        <f>IF(D189&gt;0,IF('Insertion engagement internet'!G185&lt;&gt;'Insertion engagement internet'!H185,'Insertion engagement internet'!H185," ")," ")</f>
        <v xml:space="preserve"> </v>
      </c>
      <c r="K189" s="216">
        <f>'Insertion engagement internet'!E185</f>
        <v>0</v>
      </c>
      <c r="L189" s="25" t="str">
        <f>IF(D189&gt;0,'Insertion engagement internet'!M185," ")</f>
        <v xml:space="preserve"> </v>
      </c>
      <c r="N189" s="5"/>
      <c r="O189" s="6"/>
      <c r="P189" s="5"/>
    </row>
    <row r="190" spans="1:16" ht="19.149999999999999" customHeight="1" x14ac:dyDescent="0.2">
      <c r="A190" s="5">
        <f t="shared" si="2"/>
        <v>0</v>
      </c>
      <c r="B190" s="21">
        <v>180</v>
      </c>
      <c r="C190" s="23"/>
      <c r="D190" s="22">
        <f>IF('Insertion engagement internet'!R186&lt;&gt;" ",'Insertion engagement internet'!R186," ")</f>
        <v>0</v>
      </c>
      <c r="E190" s="22" t="str">
        <f>IF(D190&gt;0,'Insertion engagement internet'!F186,"  ")</f>
        <v xml:space="preserve">  </v>
      </c>
      <c r="F190" s="24" t="str">
        <f>IF(D190&gt;0,'Insertion engagement internet'!C186,"  ")</f>
        <v xml:space="preserve">  </v>
      </c>
      <c r="G190" s="24" t="str">
        <f>IF(D190&gt;0,'Insertion engagement internet'!D186,"  ")</f>
        <v xml:space="preserve">  </v>
      </c>
      <c r="H190" s="24" t="str">
        <f>IF(D190&gt;0,'Insertion engagement internet'!P186,"  ")</f>
        <v xml:space="preserve">  </v>
      </c>
      <c r="I190" s="24" t="str">
        <f>IF(D190&gt;0,'Insertion engagement internet'!G186,"  ")</f>
        <v xml:space="preserve">  </v>
      </c>
      <c r="J190" s="22" t="str">
        <f>IF(D190&gt;0,IF('Insertion engagement internet'!G186&lt;&gt;'Insertion engagement internet'!H186,'Insertion engagement internet'!H186," ")," ")</f>
        <v xml:space="preserve"> </v>
      </c>
      <c r="K190" s="216">
        <f>'Insertion engagement internet'!E186</f>
        <v>0</v>
      </c>
      <c r="L190" s="25" t="str">
        <f>IF(D190&gt;0,'Insertion engagement internet'!M186," ")</f>
        <v xml:space="preserve"> </v>
      </c>
      <c r="N190" s="5"/>
      <c r="O190" s="6"/>
      <c r="P190" s="5"/>
    </row>
    <row r="191" spans="1:16" ht="19.149999999999999" customHeight="1" x14ac:dyDescent="0.2">
      <c r="A191" s="5">
        <f t="shared" si="2"/>
        <v>0</v>
      </c>
      <c r="B191" s="21">
        <v>181</v>
      </c>
      <c r="C191" s="23"/>
      <c r="D191" s="22">
        <f>IF('Insertion engagement internet'!R187&lt;&gt;" ",'Insertion engagement internet'!R187," ")</f>
        <v>0</v>
      </c>
      <c r="E191" s="22" t="str">
        <f>IF(D191&gt;0,'Insertion engagement internet'!F187,"  ")</f>
        <v xml:space="preserve">  </v>
      </c>
      <c r="F191" s="24" t="str">
        <f>IF(D191&gt;0,'Insertion engagement internet'!C187,"  ")</f>
        <v xml:space="preserve">  </v>
      </c>
      <c r="G191" s="24" t="str">
        <f>IF(D191&gt;0,'Insertion engagement internet'!D187,"  ")</f>
        <v xml:space="preserve">  </v>
      </c>
      <c r="H191" s="24" t="str">
        <f>IF(D191&gt;0,'Insertion engagement internet'!P187,"  ")</f>
        <v xml:space="preserve">  </v>
      </c>
      <c r="I191" s="24" t="str">
        <f>IF(D191&gt;0,'Insertion engagement internet'!G187,"  ")</f>
        <v xml:space="preserve">  </v>
      </c>
      <c r="J191" s="22" t="str">
        <f>IF(D191&gt;0,IF('Insertion engagement internet'!G187&lt;&gt;'Insertion engagement internet'!H187,'Insertion engagement internet'!H187," ")," ")</f>
        <v xml:space="preserve"> </v>
      </c>
      <c r="K191" s="216">
        <f>'Insertion engagement internet'!E187</f>
        <v>0</v>
      </c>
      <c r="L191" s="25" t="str">
        <f>IF(D191&gt;0,'Insertion engagement internet'!M187," ")</f>
        <v xml:space="preserve"> </v>
      </c>
      <c r="N191" s="5"/>
      <c r="O191" s="6"/>
      <c r="P191" s="5"/>
    </row>
    <row r="192" spans="1:16" ht="19.149999999999999" customHeight="1" x14ac:dyDescent="0.2">
      <c r="A192" s="5">
        <f t="shared" si="2"/>
        <v>0</v>
      </c>
      <c r="B192" s="21">
        <v>182</v>
      </c>
      <c r="C192" s="23"/>
      <c r="D192" s="22">
        <f>IF('Insertion engagement internet'!R188&lt;&gt;" ",'Insertion engagement internet'!R188," ")</f>
        <v>0</v>
      </c>
      <c r="E192" s="22" t="str">
        <f>IF(D192&gt;0,'Insertion engagement internet'!F188,"  ")</f>
        <v xml:space="preserve">  </v>
      </c>
      <c r="F192" s="24" t="str">
        <f>IF(D192&gt;0,'Insertion engagement internet'!C188,"  ")</f>
        <v xml:space="preserve">  </v>
      </c>
      <c r="G192" s="24" t="str">
        <f>IF(D192&gt;0,'Insertion engagement internet'!D188,"  ")</f>
        <v xml:space="preserve">  </v>
      </c>
      <c r="H192" s="24" t="str">
        <f>IF(D192&gt;0,'Insertion engagement internet'!P188,"  ")</f>
        <v xml:space="preserve">  </v>
      </c>
      <c r="I192" s="24" t="str">
        <f>IF(D192&gt;0,'Insertion engagement internet'!G188,"  ")</f>
        <v xml:space="preserve">  </v>
      </c>
      <c r="J192" s="22" t="str">
        <f>IF(D192&gt;0,IF('Insertion engagement internet'!G188&lt;&gt;'Insertion engagement internet'!H188,'Insertion engagement internet'!H188," ")," ")</f>
        <v xml:space="preserve"> </v>
      </c>
      <c r="K192" s="216">
        <f>'Insertion engagement internet'!E188</f>
        <v>0</v>
      </c>
      <c r="L192" s="25" t="str">
        <f>IF(D192&gt;0,'Insertion engagement internet'!M188," ")</f>
        <v xml:space="preserve"> </v>
      </c>
      <c r="N192" s="5"/>
      <c r="O192" s="6"/>
      <c r="P192" s="5"/>
    </row>
    <row r="193" spans="1:16" ht="19.149999999999999" customHeight="1" x14ac:dyDescent="0.2">
      <c r="A193" s="5">
        <f t="shared" si="2"/>
        <v>0</v>
      </c>
      <c r="B193" s="21">
        <v>183</v>
      </c>
      <c r="C193" s="23"/>
      <c r="D193" s="22">
        <f>IF('Insertion engagement internet'!R189&lt;&gt;" ",'Insertion engagement internet'!R189," ")</f>
        <v>0</v>
      </c>
      <c r="E193" s="22" t="str">
        <f>IF(D193&gt;0,'Insertion engagement internet'!F189,"  ")</f>
        <v xml:space="preserve">  </v>
      </c>
      <c r="F193" s="24" t="str">
        <f>IF(D193&gt;0,'Insertion engagement internet'!C189,"  ")</f>
        <v xml:space="preserve">  </v>
      </c>
      <c r="G193" s="24" t="str">
        <f>IF(D193&gt;0,'Insertion engagement internet'!D189,"  ")</f>
        <v xml:space="preserve">  </v>
      </c>
      <c r="H193" s="24" t="str">
        <f>IF(D193&gt;0,'Insertion engagement internet'!P189,"  ")</f>
        <v xml:space="preserve">  </v>
      </c>
      <c r="I193" s="24" t="str">
        <f>IF(D193&gt;0,'Insertion engagement internet'!G189,"  ")</f>
        <v xml:space="preserve">  </v>
      </c>
      <c r="J193" s="22" t="str">
        <f>IF(D193&gt;0,IF('Insertion engagement internet'!G189&lt;&gt;'Insertion engagement internet'!H189,'Insertion engagement internet'!H189," ")," ")</f>
        <v xml:space="preserve"> </v>
      </c>
      <c r="K193" s="216">
        <f>'Insertion engagement internet'!E189</f>
        <v>0</v>
      </c>
      <c r="L193" s="25" t="str">
        <f>IF(D193&gt;0,'Insertion engagement internet'!M189," ")</f>
        <v xml:space="preserve"> </v>
      </c>
      <c r="N193" s="5"/>
      <c r="O193" s="6"/>
      <c r="P193" s="5"/>
    </row>
    <row r="194" spans="1:16" ht="19.149999999999999" customHeight="1" x14ac:dyDescent="0.2">
      <c r="A194" s="5">
        <f t="shared" si="2"/>
        <v>0</v>
      </c>
      <c r="B194" s="21">
        <v>184</v>
      </c>
      <c r="C194" s="23"/>
      <c r="D194" s="22">
        <f>IF('Insertion engagement internet'!R190&lt;&gt;" ",'Insertion engagement internet'!R190," ")</f>
        <v>0</v>
      </c>
      <c r="E194" s="22" t="str">
        <f>IF(D194&gt;0,'Insertion engagement internet'!F190,"  ")</f>
        <v xml:space="preserve">  </v>
      </c>
      <c r="F194" s="24" t="str">
        <f>IF(D194&gt;0,'Insertion engagement internet'!C190,"  ")</f>
        <v xml:space="preserve">  </v>
      </c>
      <c r="G194" s="24" t="str">
        <f>IF(D194&gt;0,'Insertion engagement internet'!D190,"  ")</f>
        <v xml:space="preserve">  </v>
      </c>
      <c r="H194" s="24" t="str">
        <f>IF(D194&gt;0,'Insertion engagement internet'!P190,"  ")</f>
        <v xml:space="preserve">  </v>
      </c>
      <c r="I194" s="24" t="str">
        <f>IF(D194&gt;0,'Insertion engagement internet'!G190,"  ")</f>
        <v xml:space="preserve">  </v>
      </c>
      <c r="J194" s="22" t="str">
        <f>IF(D194&gt;0,IF('Insertion engagement internet'!G190&lt;&gt;'Insertion engagement internet'!H190,'Insertion engagement internet'!H190," ")," ")</f>
        <v xml:space="preserve"> </v>
      </c>
      <c r="K194" s="216">
        <f>'Insertion engagement internet'!E190</f>
        <v>0</v>
      </c>
      <c r="L194" s="25" t="str">
        <f>IF(D194&gt;0,'Insertion engagement internet'!M190," ")</f>
        <v xml:space="preserve"> </v>
      </c>
      <c r="N194" s="5"/>
      <c r="O194" s="6"/>
      <c r="P194" s="5"/>
    </row>
    <row r="195" spans="1:16" ht="19.149999999999999" customHeight="1" x14ac:dyDescent="0.2">
      <c r="A195" s="5">
        <f t="shared" si="2"/>
        <v>0</v>
      </c>
      <c r="B195" s="21">
        <v>185</v>
      </c>
      <c r="C195" s="23"/>
      <c r="D195" s="22">
        <f>IF('Insertion engagement internet'!R191&lt;&gt;" ",'Insertion engagement internet'!R191," ")</f>
        <v>0</v>
      </c>
      <c r="E195" s="22" t="str">
        <f>IF(D195&gt;0,'Insertion engagement internet'!F191,"  ")</f>
        <v xml:space="preserve">  </v>
      </c>
      <c r="F195" s="24" t="str">
        <f>IF(D195&gt;0,'Insertion engagement internet'!C191,"  ")</f>
        <v xml:space="preserve">  </v>
      </c>
      <c r="G195" s="24" t="str">
        <f>IF(D195&gt;0,'Insertion engagement internet'!D191,"  ")</f>
        <v xml:space="preserve">  </v>
      </c>
      <c r="H195" s="24" t="str">
        <f>IF(D195&gt;0,'Insertion engagement internet'!P191,"  ")</f>
        <v xml:space="preserve">  </v>
      </c>
      <c r="I195" s="24" t="str">
        <f>IF(D195&gt;0,'Insertion engagement internet'!G191,"  ")</f>
        <v xml:space="preserve">  </v>
      </c>
      <c r="J195" s="22" t="str">
        <f>IF(D195&gt;0,IF('Insertion engagement internet'!G191&lt;&gt;'Insertion engagement internet'!H191,'Insertion engagement internet'!H191," ")," ")</f>
        <v xml:space="preserve"> </v>
      </c>
      <c r="K195" s="216">
        <f>'Insertion engagement internet'!E191</f>
        <v>0</v>
      </c>
      <c r="L195" s="25" t="str">
        <f>IF(D195&gt;0,'Insertion engagement internet'!M191," ")</f>
        <v xml:space="preserve"> </v>
      </c>
      <c r="N195" s="5"/>
      <c r="O195" s="6"/>
      <c r="P195" s="5"/>
    </row>
    <row r="196" spans="1:16" ht="19.149999999999999" customHeight="1" x14ac:dyDescent="0.2">
      <c r="A196" s="5">
        <f t="shared" si="2"/>
        <v>0</v>
      </c>
      <c r="B196" s="21">
        <v>186</v>
      </c>
      <c r="C196" s="23"/>
      <c r="D196" s="22">
        <f>IF('Insertion engagement internet'!R192&lt;&gt;" ",'Insertion engagement internet'!R192," ")</f>
        <v>0</v>
      </c>
      <c r="E196" s="22" t="str">
        <f>IF(D196&gt;0,'Insertion engagement internet'!F192,"  ")</f>
        <v xml:space="preserve">  </v>
      </c>
      <c r="F196" s="24" t="str">
        <f>IF(D196&gt;0,'Insertion engagement internet'!C192,"  ")</f>
        <v xml:space="preserve">  </v>
      </c>
      <c r="G196" s="24" t="str">
        <f>IF(D196&gt;0,'Insertion engagement internet'!D192,"  ")</f>
        <v xml:space="preserve">  </v>
      </c>
      <c r="H196" s="24" t="str">
        <f>IF(D196&gt;0,'Insertion engagement internet'!P192,"  ")</f>
        <v xml:space="preserve">  </v>
      </c>
      <c r="I196" s="24" t="str">
        <f>IF(D196&gt;0,'Insertion engagement internet'!G192,"  ")</f>
        <v xml:space="preserve">  </v>
      </c>
      <c r="J196" s="22" t="str">
        <f>IF(D196&gt;0,IF('Insertion engagement internet'!G192&lt;&gt;'Insertion engagement internet'!H192,'Insertion engagement internet'!H192," ")," ")</f>
        <v xml:space="preserve"> </v>
      </c>
      <c r="K196" s="216">
        <f>'Insertion engagement internet'!E192</f>
        <v>0</v>
      </c>
      <c r="L196" s="25" t="str">
        <f>IF(D196&gt;0,'Insertion engagement internet'!M192," ")</f>
        <v xml:space="preserve"> </v>
      </c>
      <c r="N196" s="5"/>
      <c r="O196" s="6"/>
      <c r="P196" s="5"/>
    </row>
    <row r="197" spans="1:16" ht="19.149999999999999" customHeight="1" x14ac:dyDescent="0.2">
      <c r="A197" s="5">
        <f t="shared" si="2"/>
        <v>0</v>
      </c>
      <c r="B197" s="21">
        <v>187</v>
      </c>
      <c r="C197" s="23"/>
      <c r="D197" s="22">
        <f>IF('Insertion engagement internet'!R193&lt;&gt;" ",'Insertion engagement internet'!R193," ")</f>
        <v>0</v>
      </c>
      <c r="E197" s="22" t="str">
        <f>IF(D197&gt;0,'Insertion engagement internet'!F193,"  ")</f>
        <v xml:space="preserve">  </v>
      </c>
      <c r="F197" s="24" t="str">
        <f>IF(D197&gt;0,'Insertion engagement internet'!C193,"  ")</f>
        <v xml:space="preserve">  </v>
      </c>
      <c r="G197" s="24" t="str">
        <f>IF(D197&gt;0,'Insertion engagement internet'!D193,"  ")</f>
        <v xml:space="preserve">  </v>
      </c>
      <c r="H197" s="24" t="str">
        <f>IF(D197&gt;0,'Insertion engagement internet'!P193,"  ")</f>
        <v xml:space="preserve">  </v>
      </c>
      <c r="I197" s="24" t="str">
        <f>IF(D197&gt;0,'Insertion engagement internet'!G193,"  ")</f>
        <v xml:space="preserve">  </v>
      </c>
      <c r="J197" s="22" t="str">
        <f>IF(D197&gt;0,IF('Insertion engagement internet'!G193&lt;&gt;'Insertion engagement internet'!H193,'Insertion engagement internet'!H193," ")," ")</f>
        <v xml:space="preserve"> </v>
      </c>
      <c r="K197" s="216">
        <f>'Insertion engagement internet'!E193</f>
        <v>0</v>
      </c>
      <c r="L197" s="25" t="str">
        <f>IF(D197&gt;0,'Insertion engagement internet'!M193," ")</f>
        <v xml:space="preserve"> </v>
      </c>
      <c r="N197" s="5"/>
      <c r="O197" s="6"/>
      <c r="P197" s="5"/>
    </row>
    <row r="198" spans="1:16" ht="19.149999999999999" customHeight="1" x14ac:dyDescent="0.2">
      <c r="A198" s="5">
        <f t="shared" si="2"/>
        <v>0</v>
      </c>
      <c r="B198" s="21">
        <v>188</v>
      </c>
      <c r="C198" s="23"/>
      <c r="D198" s="22">
        <f>IF('Insertion engagement internet'!R194&lt;&gt;" ",'Insertion engagement internet'!R194," ")</f>
        <v>0</v>
      </c>
      <c r="E198" s="22" t="str">
        <f>IF(D198&gt;0,'Insertion engagement internet'!F194,"  ")</f>
        <v xml:space="preserve">  </v>
      </c>
      <c r="F198" s="24" t="str">
        <f>IF(D198&gt;0,'Insertion engagement internet'!C194,"  ")</f>
        <v xml:space="preserve">  </v>
      </c>
      <c r="G198" s="24" t="str">
        <f>IF(D198&gt;0,'Insertion engagement internet'!D194,"  ")</f>
        <v xml:space="preserve">  </v>
      </c>
      <c r="H198" s="24" t="str">
        <f>IF(D198&gt;0,'Insertion engagement internet'!P194,"  ")</f>
        <v xml:space="preserve">  </v>
      </c>
      <c r="I198" s="24" t="str">
        <f>IF(D198&gt;0,'Insertion engagement internet'!G194,"  ")</f>
        <v xml:space="preserve">  </v>
      </c>
      <c r="J198" s="22" t="str">
        <f>IF(D198&gt;0,IF('Insertion engagement internet'!G194&lt;&gt;'Insertion engagement internet'!H194,'Insertion engagement internet'!H194," ")," ")</f>
        <v xml:space="preserve"> </v>
      </c>
      <c r="K198" s="216">
        <f>'Insertion engagement internet'!E194</f>
        <v>0</v>
      </c>
      <c r="L198" s="25" t="str">
        <f>IF(D198&gt;0,'Insertion engagement internet'!M194," ")</f>
        <v xml:space="preserve"> </v>
      </c>
      <c r="N198" s="5"/>
      <c r="O198" s="6"/>
      <c r="P198" s="5"/>
    </row>
    <row r="199" spans="1:16" ht="19.149999999999999" customHeight="1" x14ac:dyDescent="0.2">
      <c r="A199" s="5">
        <f t="shared" si="2"/>
        <v>0</v>
      </c>
      <c r="B199" s="21">
        <v>189</v>
      </c>
      <c r="C199" s="23"/>
      <c r="D199" s="22">
        <f>IF('Insertion engagement internet'!R195&lt;&gt;" ",'Insertion engagement internet'!R195," ")</f>
        <v>0</v>
      </c>
      <c r="E199" s="22" t="str">
        <f>IF(D199&gt;0,'Insertion engagement internet'!F195,"  ")</f>
        <v xml:space="preserve">  </v>
      </c>
      <c r="F199" s="24" t="str">
        <f>IF(D199&gt;0,'Insertion engagement internet'!C195,"  ")</f>
        <v xml:space="preserve">  </v>
      </c>
      <c r="G199" s="24" t="str">
        <f>IF(D199&gt;0,'Insertion engagement internet'!D195,"  ")</f>
        <v xml:space="preserve">  </v>
      </c>
      <c r="H199" s="24" t="str">
        <f>IF(D199&gt;0,'Insertion engagement internet'!P195,"  ")</f>
        <v xml:space="preserve">  </v>
      </c>
      <c r="I199" s="24" t="str">
        <f>IF(D199&gt;0,'Insertion engagement internet'!G195,"  ")</f>
        <v xml:space="preserve">  </v>
      </c>
      <c r="J199" s="22" t="str">
        <f>IF(D199&gt;0,IF('Insertion engagement internet'!G195&lt;&gt;'Insertion engagement internet'!H195,'Insertion engagement internet'!H195," ")," ")</f>
        <v xml:space="preserve"> </v>
      </c>
      <c r="K199" s="216">
        <f>'Insertion engagement internet'!E195</f>
        <v>0</v>
      </c>
      <c r="L199" s="25" t="str">
        <f>IF(D199&gt;0,'Insertion engagement internet'!M195," ")</f>
        <v xml:space="preserve"> </v>
      </c>
      <c r="N199" s="5"/>
      <c r="O199" s="6"/>
      <c r="P199" s="5"/>
    </row>
    <row r="200" spans="1:16" ht="19.149999999999999" customHeight="1" x14ac:dyDescent="0.2">
      <c r="A200" s="5">
        <f t="shared" si="2"/>
        <v>0</v>
      </c>
      <c r="B200" s="21">
        <v>190</v>
      </c>
      <c r="C200" s="23"/>
      <c r="D200" s="22">
        <f>IF('Insertion engagement internet'!R196&lt;&gt;" ",'Insertion engagement internet'!R196," ")</f>
        <v>0</v>
      </c>
      <c r="E200" s="22" t="str">
        <f>IF(D200&gt;0,'Insertion engagement internet'!F196,"  ")</f>
        <v xml:space="preserve">  </v>
      </c>
      <c r="F200" s="24" t="str">
        <f>IF(D200&gt;0,'Insertion engagement internet'!C196,"  ")</f>
        <v xml:space="preserve">  </v>
      </c>
      <c r="G200" s="24" t="str">
        <f>IF(D200&gt;0,'Insertion engagement internet'!D196,"  ")</f>
        <v xml:space="preserve">  </v>
      </c>
      <c r="H200" s="24" t="str">
        <f>IF(D200&gt;0,'Insertion engagement internet'!P196,"  ")</f>
        <v xml:space="preserve">  </v>
      </c>
      <c r="I200" s="24" t="str">
        <f>IF(D200&gt;0,'Insertion engagement internet'!G196,"  ")</f>
        <v xml:space="preserve">  </v>
      </c>
      <c r="J200" s="22" t="str">
        <f>IF(D200&gt;0,IF('Insertion engagement internet'!G196&lt;&gt;'Insertion engagement internet'!H196,'Insertion engagement internet'!H196," ")," ")</f>
        <v xml:space="preserve"> </v>
      </c>
      <c r="K200" s="216">
        <f>'Insertion engagement internet'!E196</f>
        <v>0</v>
      </c>
      <c r="L200" s="25" t="str">
        <f>IF(D200&gt;0,'Insertion engagement internet'!M196," ")</f>
        <v xml:space="preserve"> </v>
      </c>
      <c r="N200" s="5"/>
      <c r="O200" s="6"/>
      <c r="P200" s="5"/>
    </row>
    <row r="201" spans="1:16" ht="19.149999999999999" customHeight="1" x14ac:dyDescent="0.2">
      <c r="A201" s="5">
        <f t="shared" si="2"/>
        <v>0</v>
      </c>
      <c r="B201" s="21">
        <v>191</v>
      </c>
      <c r="C201" s="23"/>
      <c r="D201" s="22">
        <f>IF('Insertion engagement internet'!R197&lt;&gt;" ",'Insertion engagement internet'!R197," ")</f>
        <v>0</v>
      </c>
      <c r="E201" s="22" t="str">
        <f>IF(D201&gt;0,'Insertion engagement internet'!F197,"  ")</f>
        <v xml:space="preserve">  </v>
      </c>
      <c r="F201" s="24" t="str">
        <f>IF(D201&gt;0,'Insertion engagement internet'!C197,"  ")</f>
        <v xml:space="preserve">  </v>
      </c>
      <c r="G201" s="24" t="str">
        <f>IF(D201&gt;0,'Insertion engagement internet'!D197,"  ")</f>
        <v xml:space="preserve">  </v>
      </c>
      <c r="H201" s="24" t="str">
        <f>IF(D201&gt;0,'Insertion engagement internet'!P197,"  ")</f>
        <v xml:space="preserve">  </v>
      </c>
      <c r="I201" s="24" t="str">
        <f>IF(D201&gt;0,'Insertion engagement internet'!G197,"  ")</f>
        <v xml:space="preserve">  </v>
      </c>
      <c r="J201" s="22" t="str">
        <f>IF(D201&gt;0,IF('Insertion engagement internet'!G197&lt;&gt;'Insertion engagement internet'!H197,'Insertion engagement internet'!H197," ")," ")</f>
        <v xml:space="preserve"> </v>
      </c>
      <c r="K201" s="216">
        <f>'Insertion engagement internet'!E197</f>
        <v>0</v>
      </c>
      <c r="L201" s="25" t="str">
        <f>IF(D201&gt;0,'Insertion engagement internet'!M197," ")</f>
        <v xml:space="preserve"> </v>
      </c>
      <c r="N201" s="5"/>
      <c r="O201" s="6"/>
      <c r="P201" s="5"/>
    </row>
    <row r="202" spans="1:16" ht="19.149999999999999" customHeight="1" x14ac:dyDescent="0.2">
      <c r="A202" s="5">
        <f t="shared" si="2"/>
        <v>0</v>
      </c>
      <c r="B202" s="21">
        <v>192</v>
      </c>
      <c r="C202" s="23"/>
      <c r="D202" s="22">
        <f>IF('Insertion engagement internet'!R198&lt;&gt;" ",'Insertion engagement internet'!R198," ")</f>
        <v>0</v>
      </c>
      <c r="E202" s="22" t="str">
        <f>IF(D202&gt;0,'Insertion engagement internet'!F198,"  ")</f>
        <v xml:space="preserve">  </v>
      </c>
      <c r="F202" s="24" t="str">
        <f>IF(D202&gt;0,'Insertion engagement internet'!C198,"  ")</f>
        <v xml:space="preserve">  </v>
      </c>
      <c r="G202" s="24" t="str">
        <f>IF(D202&gt;0,'Insertion engagement internet'!D198,"  ")</f>
        <v xml:space="preserve">  </v>
      </c>
      <c r="H202" s="24" t="str">
        <f>IF(D202&gt;0,'Insertion engagement internet'!P198,"  ")</f>
        <v xml:space="preserve">  </v>
      </c>
      <c r="I202" s="24" t="str">
        <f>IF(D202&gt;0,'Insertion engagement internet'!G198,"  ")</f>
        <v xml:space="preserve">  </v>
      </c>
      <c r="J202" s="22" t="str">
        <f>IF(D202&gt;0,IF('Insertion engagement internet'!G198&lt;&gt;'Insertion engagement internet'!H198,'Insertion engagement internet'!H198," ")," ")</f>
        <v xml:space="preserve"> </v>
      </c>
      <c r="K202" s="216">
        <f>'Insertion engagement internet'!E198</f>
        <v>0</v>
      </c>
      <c r="L202" s="25" t="str">
        <f>IF(D202&gt;0,'Insertion engagement internet'!M198," ")</f>
        <v xml:space="preserve"> </v>
      </c>
      <c r="N202" s="5"/>
      <c r="O202" s="6"/>
      <c r="P202" s="5"/>
    </row>
    <row r="203" spans="1:16" ht="19.149999999999999" customHeight="1" x14ac:dyDescent="0.2">
      <c r="A203" s="5">
        <f t="shared" si="2"/>
        <v>0</v>
      </c>
      <c r="B203" s="21">
        <v>193</v>
      </c>
      <c r="C203" s="23"/>
      <c r="D203" s="22">
        <f>IF('Insertion engagement internet'!R199&lt;&gt;" ",'Insertion engagement internet'!R199," ")</f>
        <v>0</v>
      </c>
      <c r="E203" s="22" t="str">
        <f>IF(D203&gt;0,'Insertion engagement internet'!F199,"  ")</f>
        <v xml:space="preserve">  </v>
      </c>
      <c r="F203" s="24" t="str">
        <f>IF(D203&gt;0,'Insertion engagement internet'!C199,"  ")</f>
        <v xml:space="preserve">  </v>
      </c>
      <c r="G203" s="24" t="str">
        <f>IF(D203&gt;0,'Insertion engagement internet'!D199,"  ")</f>
        <v xml:space="preserve">  </v>
      </c>
      <c r="H203" s="24" t="str">
        <f>IF(D203&gt;0,'Insertion engagement internet'!P199,"  ")</f>
        <v xml:space="preserve">  </v>
      </c>
      <c r="I203" s="24" t="str">
        <f>IF(D203&gt;0,'Insertion engagement internet'!G199,"  ")</f>
        <v xml:space="preserve">  </v>
      </c>
      <c r="J203" s="22" t="str">
        <f>IF(D203&gt;0,IF('Insertion engagement internet'!G199&lt;&gt;'Insertion engagement internet'!H199,'Insertion engagement internet'!H199," ")," ")</f>
        <v xml:space="preserve"> </v>
      </c>
      <c r="K203" s="216">
        <f>'Insertion engagement internet'!E199</f>
        <v>0</v>
      </c>
      <c r="L203" s="25" t="str">
        <f>IF(D203&gt;0,'Insertion engagement internet'!M199," ")</f>
        <v xml:space="preserve"> </v>
      </c>
      <c r="N203" s="5"/>
      <c r="O203" s="6"/>
      <c r="P203" s="5"/>
    </row>
    <row r="204" spans="1:16" ht="19.149999999999999" customHeight="1" x14ac:dyDescent="0.2">
      <c r="A204" s="5">
        <f t="shared" ref="A204:A267" si="3">IF(C204="x",B204,0)</f>
        <v>0</v>
      </c>
      <c r="B204" s="21">
        <v>194</v>
      </c>
      <c r="C204" s="23"/>
      <c r="D204" s="22">
        <f>IF('Insertion engagement internet'!R200&lt;&gt;" ",'Insertion engagement internet'!R200," ")</f>
        <v>0</v>
      </c>
      <c r="E204" s="22" t="str">
        <f>IF(D204&gt;0,'Insertion engagement internet'!F200,"  ")</f>
        <v xml:space="preserve">  </v>
      </c>
      <c r="F204" s="24" t="str">
        <f>IF(D204&gt;0,'Insertion engagement internet'!C200,"  ")</f>
        <v xml:space="preserve">  </v>
      </c>
      <c r="G204" s="24" t="str">
        <f>IF(D204&gt;0,'Insertion engagement internet'!D200,"  ")</f>
        <v xml:space="preserve">  </v>
      </c>
      <c r="H204" s="24" t="str">
        <f>IF(D204&gt;0,'Insertion engagement internet'!P200,"  ")</f>
        <v xml:space="preserve">  </v>
      </c>
      <c r="I204" s="24" t="str">
        <f>IF(D204&gt;0,'Insertion engagement internet'!G200,"  ")</f>
        <v xml:space="preserve">  </v>
      </c>
      <c r="J204" s="22" t="str">
        <f>IF(D204&gt;0,IF('Insertion engagement internet'!G200&lt;&gt;'Insertion engagement internet'!H200,'Insertion engagement internet'!H200," ")," ")</f>
        <v xml:space="preserve"> </v>
      </c>
      <c r="K204" s="216">
        <f>'Insertion engagement internet'!E200</f>
        <v>0</v>
      </c>
      <c r="L204" s="25" t="str">
        <f>IF(D204&gt;0,'Insertion engagement internet'!M200," ")</f>
        <v xml:space="preserve"> </v>
      </c>
      <c r="N204" s="5"/>
      <c r="O204" s="6"/>
      <c r="P204" s="5"/>
    </row>
    <row r="205" spans="1:16" ht="19.149999999999999" customHeight="1" x14ac:dyDescent="0.2">
      <c r="A205" s="5">
        <f t="shared" si="3"/>
        <v>0</v>
      </c>
      <c r="B205" s="21">
        <v>195</v>
      </c>
      <c r="C205" s="23"/>
      <c r="D205" s="22">
        <f>IF('Insertion engagement internet'!R201&lt;&gt;" ",'Insertion engagement internet'!R201," ")</f>
        <v>0</v>
      </c>
      <c r="E205" s="22" t="str">
        <f>IF(D205&gt;0,'Insertion engagement internet'!F201,"  ")</f>
        <v xml:space="preserve">  </v>
      </c>
      <c r="F205" s="24" t="str">
        <f>IF(D205&gt;0,'Insertion engagement internet'!C201,"  ")</f>
        <v xml:space="preserve">  </v>
      </c>
      <c r="G205" s="24" t="str">
        <f>IF(D205&gt;0,'Insertion engagement internet'!D201,"  ")</f>
        <v xml:space="preserve">  </v>
      </c>
      <c r="H205" s="24" t="str">
        <f>IF(D205&gt;0,'Insertion engagement internet'!P201,"  ")</f>
        <v xml:space="preserve">  </v>
      </c>
      <c r="I205" s="24" t="str">
        <f>IF(D205&gt;0,'Insertion engagement internet'!G201,"  ")</f>
        <v xml:space="preserve">  </v>
      </c>
      <c r="J205" s="22" t="str">
        <f>IF(D205&gt;0,IF('Insertion engagement internet'!G201&lt;&gt;'Insertion engagement internet'!H201,'Insertion engagement internet'!H201," ")," ")</f>
        <v xml:space="preserve"> </v>
      </c>
      <c r="K205" s="216">
        <f>'Insertion engagement internet'!E201</f>
        <v>0</v>
      </c>
      <c r="L205" s="25" t="str">
        <f>IF(D205&gt;0,'Insertion engagement internet'!M201," ")</f>
        <v xml:space="preserve"> </v>
      </c>
      <c r="N205" s="5"/>
      <c r="O205" s="6"/>
      <c r="P205" s="5"/>
    </row>
    <row r="206" spans="1:16" ht="19.149999999999999" customHeight="1" x14ac:dyDescent="0.2">
      <c r="A206" s="5">
        <f t="shared" si="3"/>
        <v>0</v>
      </c>
      <c r="B206" s="21">
        <v>196</v>
      </c>
      <c r="C206" s="23"/>
      <c r="D206" s="22">
        <f>IF('Insertion engagement internet'!R202&lt;&gt;" ",'Insertion engagement internet'!R202," ")</f>
        <v>0</v>
      </c>
      <c r="E206" s="22" t="str">
        <f>IF(D206&gt;0,'Insertion engagement internet'!F202,"  ")</f>
        <v xml:space="preserve">  </v>
      </c>
      <c r="F206" s="24" t="str">
        <f>IF(D206&gt;0,'Insertion engagement internet'!C202,"  ")</f>
        <v xml:space="preserve">  </v>
      </c>
      <c r="G206" s="24" t="str">
        <f>IF(D206&gt;0,'Insertion engagement internet'!D202,"  ")</f>
        <v xml:space="preserve">  </v>
      </c>
      <c r="H206" s="24" t="str">
        <f>IF(D206&gt;0,'Insertion engagement internet'!P202,"  ")</f>
        <v xml:space="preserve">  </v>
      </c>
      <c r="I206" s="24" t="str">
        <f>IF(D206&gt;0,'Insertion engagement internet'!G202,"  ")</f>
        <v xml:space="preserve">  </v>
      </c>
      <c r="J206" s="22" t="str">
        <f>IF(D206&gt;0,IF('Insertion engagement internet'!G202&lt;&gt;'Insertion engagement internet'!H202,'Insertion engagement internet'!H202," ")," ")</f>
        <v xml:space="preserve"> </v>
      </c>
      <c r="K206" s="216">
        <f>'Insertion engagement internet'!E202</f>
        <v>0</v>
      </c>
      <c r="L206" s="25" t="str">
        <f>IF(D206&gt;0,'Insertion engagement internet'!M202," ")</f>
        <v xml:space="preserve"> </v>
      </c>
      <c r="N206" s="5"/>
      <c r="O206" s="6"/>
      <c r="P206" s="5"/>
    </row>
    <row r="207" spans="1:16" ht="19.149999999999999" customHeight="1" x14ac:dyDescent="0.2">
      <c r="A207" s="5">
        <f t="shared" si="3"/>
        <v>0</v>
      </c>
      <c r="B207" s="21">
        <v>197</v>
      </c>
      <c r="C207" s="23"/>
      <c r="D207" s="22">
        <f>IF('Insertion engagement internet'!R203&lt;&gt;" ",'Insertion engagement internet'!R203," ")</f>
        <v>0</v>
      </c>
      <c r="E207" s="22" t="str">
        <f>IF(D207&gt;0,'Insertion engagement internet'!F203,"  ")</f>
        <v xml:space="preserve">  </v>
      </c>
      <c r="F207" s="24" t="str">
        <f>IF(D207&gt;0,'Insertion engagement internet'!C203,"  ")</f>
        <v xml:space="preserve">  </v>
      </c>
      <c r="G207" s="24" t="str">
        <f>IF(D207&gt;0,'Insertion engagement internet'!D203,"  ")</f>
        <v xml:space="preserve">  </v>
      </c>
      <c r="H207" s="24" t="str">
        <f>IF(D207&gt;0,'Insertion engagement internet'!P203,"  ")</f>
        <v xml:space="preserve">  </v>
      </c>
      <c r="I207" s="24" t="str">
        <f>IF(D207&gt;0,'Insertion engagement internet'!G203,"  ")</f>
        <v xml:space="preserve">  </v>
      </c>
      <c r="J207" s="22" t="str">
        <f>IF(D207&gt;0,IF('Insertion engagement internet'!G203&lt;&gt;'Insertion engagement internet'!H203,'Insertion engagement internet'!H203," ")," ")</f>
        <v xml:space="preserve"> </v>
      </c>
      <c r="K207" s="216">
        <f>'Insertion engagement internet'!E203</f>
        <v>0</v>
      </c>
      <c r="L207" s="25" t="str">
        <f>IF(D207&gt;0,'Insertion engagement internet'!M203," ")</f>
        <v xml:space="preserve"> </v>
      </c>
      <c r="N207" s="5"/>
      <c r="O207" s="6"/>
      <c r="P207" s="5"/>
    </row>
    <row r="208" spans="1:16" ht="19.149999999999999" customHeight="1" x14ac:dyDescent="0.2">
      <c r="A208" s="5">
        <f t="shared" si="3"/>
        <v>0</v>
      </c>
      <c r="B208" s="21">
        <v>198</v>
      </c>
      <c r="C208" s="23"/>
      <c r="D208" s="22">
        <f>IF('Insertion engagement internet'!R204&lt;&gt;" ",'Insertion engagement internet'!R204," ")</f>
        <v>0</v>
      </c>
      <c r="E208" s="22" t="str">
        <f>IF(D208&gt;0,'Insertion engagement internet'!F204,"  ")</f>
        <v xml:space="preserve">  </v>
      </c>
      <c r="F208" s="24" t="str">
        <f>IF(D208&gt;0,'Insertion engagement internet'!C204,"  ")</f>
        <v xml:space="preserve">  </v>
      </c>
      <c r="G208" s="24" t="str">
        <f>IF(D208&gt;0,'Insertion engagement internet'!D204,"  ")</f>
        <v xml:space="preserve">  </v>
      </c>
      <c r="H208" s="24" t="str">
        <f>IF(D208&gt;0,'Insertion engagement internet'!P204,"  ")</f>
        <v xml:space="preserve">  </v>
      </c>
      <c r="I208" s="24" t="str">
        <f>IF(D208&gt;0,'Insertion engagement internet'!G204,"  ")</f>
        <v xml:space="preserve">  </v>
      </c>
      <c r="J208" s="22" t="str">
        <f>IF(D208&gt;0,IF('Insertion engagement internet'!G204&lt;&gt;'Insertion engagement internet'!H204,'Insertion engagement internet'!H204," ")," ")</f>
        <v xml:space="preserve"> </v>
      </c>
      <c r="K208" s="216">
        <f>'Insertion engagement internet'!E204</f>
        <v>0</v>
      </c>
      <c r="L208" s="25" t="str">
        <f>IF(D208&gt;0,'Insertion engagement internet'!M204," ")</f>
        <v xml:space="preserve"> </v>
      </c>
      <c r="N208" s="5"/>
      <c r="O208" s="6"/>
      <c r="P208" s="5"/>
    </row>
    <row r="209" spans="1:16" ht="19.149999999999999" customHeight="1" x14ac:dyDescent="0.2">
      <c r="A209" s="5">
        <f t="shared" si="3"/>
        <v>0</v>
      </c>
      <c r="B209" s="21">
        <v>199</v>
      </c>
      <c r="C209" s="23"/>
      <c r="D209" s="22">
        <f>IF('Insertion engagement internet'!R205&lt;&gt;" ",'Insertion engagement internet'!R205," ")</f>
        <v>0</v>
      </c>
      <c r="E209" s="22" t="str">
        <f>IF(D209&gt;0,'Insertion engagement internet'!F205,"  ")</f>
        <v xml:space="preserve">  </v>
      </c>
      <c r="F209" s="24" t="str">
        <f>IF(D209&gt;0,'Insertion engagement internet'!C205,"  ")</f>
        <v xml:space="preserve">  </v>
      </c>
      <c r="G209" s="24" t="str">
        <f>IF(D209&gt;0,'Insertion engagement internet'!D205,"  ")</f>
        <v xml:space="preserve">  </v>
      </c>
      <c r="H209" s="24" t="str">
        <f>IF(D209&gt;0,'Insertion engagement internet'!P205,"  ")</f>
        <v xml:space="preserve">  </v>
      </c>
      <c r="I209" s="24" t="str">
        <f>IF(D209&gt;0,'Insertion engagement internet'!G205,"  ")</f>
        <v xml:space="preserve">  </v>
      </c>
      <c r="J209" s="22" t="str">
        <f>IF(D209&gt;0,IF('Insertion engagement internet'!G205&lt;&gt;'Insertion engagement internet'!H205,'Insertion engagement internet'!H205," ")," ")</f>
        <v xml:space="preserve"> </v>
      </c>
      <c r="K209" s="216">
        <f>'Insertion engagement internet'!E205</f>
        <v>0</v>
      </c>
      <c r="L209" s="25" t="str">
        <f>IF(D209&gt;0,'Insertion engagement internet'!M205," ")</f>
        <v xml:space="preserve"> </v>
      </c>
      <c r="N209" s="5"/>
      <c r="O209" s="6"/>
      <c r="P209" s="5"/>
    </row>
    <row r="210" spans="1:16" ht="19.149999999999999" customHeight="1" x14ac:dyDescent="0.2">
      <c r="A210" s="5">
        <f t="shared" si="3"/>
        <v>0</v>
      </c>
      <c r="B210" s="21">
        <v>200</v>
      </c>
      <c r="C210" s="23"/>
      <c r="D210" s="22">
        <f>IF('Insertion engagement internet'!R206&lt;&gt;" ",'Insertion engagement internet'!R206," ")</f>
        <v>0</v>
      </c>
      <c r="E210" s="22" t="str">
        <f>IF(D210&gt;0,'Insertion engagement internet'!F206,"  ")</f>
        <v xml:space="preserve">  </v>
      </c>
      <c r="F210" s="24" t="str">
        <f>IF(D210&gt;0,'Insertion engagement internet'!C206,"  ")</f>
        <v xml:space="preserve">  </v>
      </c>
      <c r="G210" s="24" t="str">
        <f>IF(D210&gt;0,'Insertion engagement internet'!D206,"  ")</f>
        <v xml:space="preserve">  </v>
      </c>
      <c r="H210" s="24" t="str">
        <f>IF(D210&gt;0,'Insertion engagement internet'!P206,"  ")</f>
        <v xml:space="preserve">  </v>
      </c>
      <c r="I210" s="24" t="str">
        <f>IF(D210&gt;0,'Insertion engagement internet'!G206,"  ")</f>
        <v xml:space="preserve">  </v>
      </c>
      <c r="J210" s="22" t="str">
        <f>IF(D210&gt;0,IF('Insertion engagement internet'!G206&lt;&gt;'Insertion engagement internet'!H206,'Insertion engagement internet'!H206," ")," ")</f>
        <v xml:space="preserve"> </v>
      </c>
      <c r="K210" s="216">
        <f>'Insertion engagement internet'!E206</f>
        <v>0</v>
      </c>
      <c r="L210" s="25" t="str">
        <f>IF(D210&gt;0,'Insertion engagement internet'!M206," ")</f>
        <v xml:space="preserve"> </v>
      </c>
      <c r="N210" s="5"/>
      <c r="O210" s="6"/>
      <c r="P210" s="5"/>
    </row>
    <row r="211" spans="1:16" ht="19.149999999999999" hidden="1" customHeight="1" x14ac:dyDescent="0.2">
      <c r="A211" s="5">
        <f t="shared" si="3"/>
        <v>0</v>
      </c>
      <c r="B211" s="21">
        <v>201</v>
      </c>
      <c r="C211" s="23"/>
      <c r="D211" s="22">
        <f>IF('Insertion engagement internet'!R207&lt;&gt;" ",'Insertion engagement internet'!R207," ")</f>
        <v>0</v>
      </c>
      <c r="E211" s="22" t="str">
        <f>IF(D211&gt;0,'Insertion engagement internet'!F207,"  ")</f>
        <v xml:space="preserve">  </v>
      </c>
      <c r="F211" s="24" t="str">
        <f>IF(D211&gt;0,'Insertion engagement internet'!C207,"  ")</f>
        <v xml:space="preserve">  </v>
      </c>
      <c r="G211" s="24" t="str">
        <f>IF(D211&gt;0,'Insertion engagement internet'!D207,"  ")</f>
        <v xml:space="preserve">  </v>
      </c>
      <c r="H211" s="24" t="str">
        <f>IF(D211&gt;0,'Insertion engagement internet'!J207,"  ")</f>
        <v xml:space="preserve">  </v>
      </c>
      <c r="I211" s="24" t="str">
        <f>IF(D211&gt;0,'Insertion engagement internet'!G207,"  ")</f>
        <v xml:space="preserve">  </v>
      </c>
      <c r="J211" s="22" t="str">
        <f>IF(D211&gt;0,IF('Insertion engagement internet'!G207&lt;&gt;'Insertion engagement internet'!H207,'Insertion engagement internet'!H207," ")," ")</f>
        <v xml:space="preserve"> </v>
      </c>
      <c r="K211" s="216">
        <f>'Insertion engagement internet'!E207</f>
        <v>0</v>
      </c>
      <c r="L211" s="22"/>
      <c r="M211" s="25" t="str">
        <f>IF(D211&gt;0,'Insertion engagement internet'!M207," ")</f>
        <v xml:space="preserve"> </v>
      </c>
    </row>
    <row r="212" spans="1:16" ht="19.149999999999999" hidden="1" customHeight="1" x14ac:dyDescent="0.2">
      <c r="A212" s="5">
        <f t="shared" si="3"/>
        <v>0</v>
      </c>
      <c r="B212" s="21">
        <v>202</v>
      </c>
      <c r="C212" s="23"/>
      <c r="D212" s="22">
        <f>IF('Insertion engagement internet'!R208&lt;&gt;" ",'Insertion engagement internet'!R208," ")</f>
        <v>0</v>
      </c>
      <c r="E212" s="22" t="str">
        <f>IF(D212&gt;0,'Insertion engagement internet'!F208,"  ")</f>
        <v xml:space="preserve">  </v>
      </c>
      <c r="F212" s="24" t="str">
        <f>IF(D212&gt;0,'Insertion engagement internet'!C208,"  ")</f>
        <v xml:space="preserve">  </v>
      </c>
      <c r="G212" s="24" t="str">
        <f>IF(D212&gt;0,'Insertion engagement internet'!D208,"  ")</f>
        <v xml:space="preserve">  </v>
      </c>
      <c r="H212" s="24" t="str">
        <f>IF(D212&gt;0,'Insertion engagement internet'!J208,"  ")</f>
        <v xml:space="preserve">  </v>
      </c>
      <c r="I212" s="24" t="str">
        <f>IF(D212&gt;0,'Insertion engagement internet'!G208,"  ")</f>
        <v xml:space="preserve">  </v>
      </c>
      <c r="J212" s="22" t="str">
        <f>IF(D212&gt;0,IF('Insertion engagement internet'!G208&lt;&gt;'Insertion engagement internet'!H208,'Insertion engagement internet'!H208," ")," ")</f>
        <v xml:space="preserve"> </v>
      </c>
      <c r="K212" s="216">
        <f>'Insertion engagement internet'!E208</f>
        <v>0</v>
      </c>
      <c r="L212" s="22"/>
      <c r="M212" s="25" t="str">
        <f>IF(D212&gt;0,'Insertion engagement internet'!M208," ")</f>
        <v xml:space="preserve"> </v>
      </c>
    </row>
    <row r="213" spans="1:16" ht="19.149999999999999" hidden="1" customHeight="1" x14ac:dyDescent="0.2">
      <c r="A213" s="5">
        <f t="shared" si="3"/>
        <v>0</v>
      </c>
      <c r="B213" s="21">
        <v>203</v>
      </c>
      <c r="C213" s="23"/>
      <c r="D213" s="22">
        <f>IF('Insertion engagement internet'!R209&lt;&gt;" ",'Insertion engagement internet'!R209," ")</f>
        <v>0</v>
      </c>
      <c r="E213" s="22" t="str">
        <f>IF(D213&gt;0,'Insertion engagement internet'!F209,"  ")</f>
        <v xml:space="preserve">  </v>
      </c>
      <c r="F213" s="24" t="str">
        <f>IF(D213&gt;0,'Insertion engagement internet'!C209,"  ")</f>
        <v xml:space="preserve">  </v>
      </c>
      <c r="G213" s="24" t="str">
        <f>IF(D213&gt;0,'Insertion engagement internet'!D209,"  ")</f>
        <v xml:space="preserve">  </v>
      </c>
      <c r="H213" s="24" t="str">
        <f>IF(D213&gt;0,'Insertion engagement internet'!J209,"  ")</f>
        <v xml:space="preserve">  </v>
      </c>
      <c r="I213" s="24" t="str">
        <f>IF(D213&gt;0,'Insertion engagement internet'!G209,"  ")</f>
        <v xml:space="preserve">  </v>
      </c>
      <c r="J213" s="22" t="str">
        <f>IF(D213&gt;0,IF('Insertion engagement internet'!G209&lt;&gt;'Insertion engagement internet'!H209,'Insertion engagement internet'!H209," ")," ")</f>
        <v xml:space="preserve"> </v>
      </c>
      <c r="K213" s="216">
        <f>'Insertion engagement internet'!E209</f>
        <v>0</v>
      </c>
      <c r="L213" s="22"/>
      <c r="M213" s="25" t="str">
        <f>IF(D213&gt;0,'Insertion engagement internet'!M209," ")</f>
        <v xml:space="preserve"> </v>
      </c>
    </row>
    <row r="214" spans="1:16" ht="19.149999999999999" hidden="1" customHeight="1" x14ac:dyDescent="0.2">
      <c r="A214" s="5">
        <f t="shared" si="3"/>
        <v>0</v>
      </c>
      <c r="B214" s="21">
        <v>204</v>
      </c>
      <c r="C214" s="23"/>
      <c r="D214" s="22">
        <f>IF('Insertion engagement internet'!R210&lt;&gt;" ",'Insertion engagement internet'!R210," ")</f>
        <v>0</v>
      </c>
      <c r="E214" s="22" t="str">
        <f>IF(D214&gt;0,'Insertion engagement internet'!F210,"  ")</f>
        <v xml:space="preserve">  </v>
      </c>
      <c r="F214" s="24" t="str">
        <f>IF(D214&gt;0,'Insertion engagement internet'!C210,"  ")</f>
        <v xml:space="preserve">  </v>
      </c>
      <c r="G214" s="24" t="str">
        <f>IF(D214&gt;0,'Insertion engagement internet'!D210,"  ")</f>
        <v xml:space="preserve">  </v>
      </c>
      <c r="H214" s="24" t="str">
        <f>IF(D214&gt;0,'Insertion engagement internet'!J210,"  ")</f>
        <v xml:space="preserve">  </v>
      </c>
      <c r="I214" s="24" t="str">
        <f>IF(D214&gt;0,'Insertion engagement internet'!G210,"  ")</f>
        <v xml:space="preserve">  </v>
      </c>
      <c r="J214" s="22" t="str">
        <f>IF(D214&gt;0,IF('Insertion engagement internet'!G210&lt;&gt;'Insertion engagement internet'!H210,'Insertion engagement internet'!H210," ")," ")</f>
        <v xml:space="preserve"> </v>
      </c>
      <c r="K214" s="216">
        <f>'Insertion engagement internet'!E210</f>
        <v>0</v>
      </c>
      <c r="L214" s="22"/>
      <c r="M214" s="25" t="str">
        <f>IF(D214&gt;0,'Insertion engagement internet'!M210," ")</f>
        <v xml:space="preserve"> </v>
      </c>
    </row>
    <row r="215" spans="1:16" ht="19.149999999999999" hidden="1" customHeight="1" x14ac:dyDescent="0.2">
      <c r="A215" s="5">
        <f t="shared" si="3"/>
        <v>0</v>
      </c>
      <c r="B215" s="21">
        <v>205</v>
      </c>
      <c r="C215" s="23"/>
      <c r="D215" s="22">
        <f>IF('Insertion engagement internet'!R211&lt;&gt;" ",'Insertion engagement internet'!R211," ")</f>
        <v>0</v>
      </c>
      <c r="E215" s="22" t="str">
        <f>IF(D215&gt;0,'Insertion engagement internet'!F211,"  ")</f>
        <v xml:space="preserve">  </v>
      </c>
      <c r="F215" s="24" t="str">
        <f>IF(D215&gt;0,'Insertion engagement internet'!C211,"  ")</f>
        <v xml:space="preserve">  </v>
      </c>
      <c r="G215" s="24" t="str">
        <f>IF(D215&gt;0,'Insertion engagement internet'!D211,"  ")</f>
        <v xml:space="preserve">  </v>
      </c>
      <c r="H215" s="24" t="str">
        <f>IF(D215&gt;0,'Insertion engagement internet'!J211,"  ")</f>
        <v xml:space="preserve">  </v>
      </c>
      <c r="I215" s="24" t="str">
        <f>IF(D215&gt;0,'Insertion engagement internet'!G211,"  ")</f>
        <v xml:space="preserve">  </v>
      </c>
      <c r="J215" s="22" t="str">
        <f>IF(D215&gt;0,IF('Insertion engagement internet'!G211&lt;&gt;'Insertion engagement internet'!H211,'Insertion engagement internet'!H211," ")," ")</f>
        <v xml:space="preserve"> </v>
      </c>
      <c r="K215" s="216">
        <f>'Insertion engagement internet'!E211</f>
        <v>0</v>
      </c>
      <c r="L215" s="22"/>
      <c r="M215" s="25" t="str">
        <f>IF(D215&gt;0,'Insertion engagement internet'!M211," ")</f>
        <v xml:space="preserve"> </v>
      </c>
    </row>
    <row r="216" spans="1:16" ht="19.149999999999999" hidden="1" customHeight="1" x14ac:dyDescent="0.2">
      <c r="A216" s="5">
        <f t="shared" si="3"/>
        <v>0</v>
      </c>
      <c r="B216" s="21">
        <v>206</v>
      </c>
      <c r="C216" s="23"/>
      <c r="D216" s="22">
        <f>IF('Insertion engagement internet'!R212&lt;&gt;" ",'Insertion engagement internet'!R212," ")</f>
        <v>0</v>
      </c>
      <c r="E216" s="22" t="str">
        <f>IF(D216&gt;0,'Insertion engagement internet'!F212,"  ")</f>
        <v xml:space="preserve">  </v>
      </c>
      <c r="F216" s="24" t="str">
        <f>IF(D216&gt;0,'Insertion engagement internet'!C212,"  ")</f>
        <v xml:space="preserve">  </v>
      </c>
      <c r="G216" s="24" t="str">
        <f>IF(D216&gt;0,'Insertion engagement internet'!D212,"  ")</f>
        <v xml:space="preserve">  </v>
      </c>
      <c r="H216" s="24" t="str">
        <f>IF(D216&gt;0,'Insertion engagement internet'!J212,"  ")</f>
        <v xml:space="preserve">  </v>
      </c>
      <c r="I216" s="24" t="str">
        <f>IF(D216&gt;0,'Insertion engagement internet'!G212,"  ")</f>
        <v xml:space="preserve">  </v>
      </c>
      <c r="J216" s="22" t="str">
        <f>IF(D216&gt;0,IF('Insertion engagement internet'!G212&lt;&gt;'Insertion engagement internet'!H212,'Insertion engagement internet'!H212," ")," ")</f>
        <v xml:space="preserve"> </v>
      </c>
      <c r="K216" s="216">
        <f>'Insertion engagement internet'!E212</f>
        <v>0</v>
      </c>
      <c r="L216" s="22"/>
      <c r="M216" s="25" t="str">
        <f>IF(D216&gt;0,'Insertion engagement internet'!M212," ")</f>
        <v xml:space="preserve"> </v>
      </c>
    </row>
    <row r="217" spans="1:16" ht="19.149999999999999" hidden="1" customHeight="1" x14ac:dyDescent="0.2">
      <c r="A217" s="5">
        <f t="shared" si="3"/>
        <v>0</v>
      </c>
      <c r="B217" s="21">
        <v>207</v>
      </c>
      <c r="C217" s="23"/>
      <c r="D217" s="22">
        <f>IF('Insertion engagement internet'!R213&lt;&gt;" ",'Insertion engagement internet'!R213," ")</f>
        <v>0</v>
      </c>
      <c r="E217" s="22" t="str">
        <f>IF(D217&gt;0,'Insertion engagement internet'!F213,"  ")</f>
        <v xml:space="preserve">  </v>
      </c>
      <c r="F217" s="24" t="str">
        <f>IF(D217&gt;0,'Insertion engagement internet'!C213,"  ")</f>
        <v xml:space="preserve">  </v>
      </c>
      <c r="G217" s="24" t="str">
        <f>IF(D217&gt;0,'Insertion engagement internet'!D213,"  ")</f>
        <v xml:space="preserve">  </v>
      </c>
      <c r="H217" s="24" t="str">
        <f>IF(D217&gt;0,'Insertion engagement internet'!J213,"  ")</f>
        <v xml:space="preserve">  </v>
      </c>
      <c r="I217" s="24" t="str">
        <f>IF(D217&gt;0,'Insertion engagement internet'!G213,"  ")</f>
        <v xml:space="preserve">  </v>
      </c>
      <c r="J217" s="22" t="str">
        <f>IF(D217&gt;0,IF('Insertion engagement internet'!G213&lt;&gt;'Insertion engagement internet'!H213,'Insertion engagement internet'!H213," ")," ")</f>
        <v xml:space="preserve"> </v>
      </c>
      <c r="K217" s="216">
        <f>'Insertion engagement internet'!E213</f>
        <v>0</v>
      </c>
      <c r="L217" s="22"/>
      <c r="M217" s="25" t="str">
        <f>IF(D217&gt;0,'Insertion engagement internet'!M213," ")</f>
        <v xml:space="preserve"> </v>
      </c>
    </row>
    <row r="218" spans="1:16" ht="19.149999999999999" hidden="1" customHeight="1" x14ac:dyDescent="0.2">
      <c r="A218" s="5">
        <f t="shared" si="3"/>
        <v>0</v>
      </c>
      <c r="B218" s="21">
        <v>208</v>
      </c>
      <c r="C218" s="23"/>
      <c r="D218" s="22">
        <f>IF('Insertion engagement internet'!R214&lt;&gt;" ",'Insertion engagement internet'!R214," ")</f>
        <v>0</v>
      </c>
      <c r="E218" s="22" t="str">
        <f>IF(D218&gt;0,'Insertion engagement internet'!F214,"  ")</f>
        <v xml:space="preserve">  </v>
      </c>
      <c r="F218" s="24" t="str">
        <f>IF(D218&gt;0,'Insertion engagement internet'!C214,"  ")</f>
        <v xml:space="preserve">  </v>
      </c>
      <c r="G218" s="24" t="str">
        <f>IF(D218&gt;0,'Insertion engagement internet'!D214,"  ")</f>
        <v xml:space="preserve">  </v>
      </c>
      <c r="H218" s="24" t="str">
        <f>IF(D218&gt;0,'Insertion engagement internet'!J214,"  ")</f>
        <v xml:space="preserve">  </v>
      </c>
      <c r="I218" s="24" t="str">
        <f>IF(D218&gt;0,'Insertion engagement internet'!G214,"  ")</f>
        <v xml:space="preserve">  </v>
      </c>
      <c r="J218" s="22" t="str">
        <f>IF(D218&gt;0,IF('Insertion engagement internet'!G214&lt;&gt;'Insertion engagement internet'!H214,'Insertion engagement internet'!H214," ")," ")</f>
        <v xml:space="preserve"> </v>
      </c>
      <c r="K218" s="216">
        <f>'Insertion engagement internet'!E214</f>
        <v>0</v>
      </c>
      <c r="L218" s="22"/>
      <c r="M218" s="25" t="str">
        <f>IF(D218&gt;0,'Insertion engagement internet'!M214," ")</f>
        <v xml:space="preserve"> </v>
      </c>
    </row>
    <row r="219" spans="1:16" ht="19.149999999999999" hidden="1" customHeight="1" x14ac:dyDescent="0.2">
      <c r="A219" s="5">
        <f t="shared" si="3"/>
        <v>0</v>
      </c>
      <c r="B219" s="21">
        <v>209</v>
      </c>
      <c r="C219" s="23"/>
      <c r="D219" s="22">
        <f>IF('Insertion engagement internet'!R215&lt;&gt;" ",'Insertion engagement internet'!R215," ")</f>
        <v>0</v>
      </c>
      <c r="E219" s="22" t="str">
        <f>IF(D219&gt;0,'Insertion engagement internet'!F215,"  ")</f>
        <v xml:space="preserve">  </v>
      </c>
      <c r="F219" s="24" t="str">
        <f>IF(D219&gt;0,'Insertion engagement internet'!C215,"  ")</f>
        <v xml:space="preserve">  </v>
      </c>
      <c r="G219" s="24" t="str">
        <f>IF(D219&gt;0,'Insertion engagement internet'!D215,"  ")</f>
        <v xml:space="preserve">  </v>
      </c>
      <c r="H219" s="24" t="str">
        <f>IF(D219&gt;0,'Insertion engagement internet'!J215,"  ")</f>
        <v xml:space="preserve">  </v>
      </c>
      <c r="I219" s="24" t="str">
        <f>IF(D219&gt;0,'Insertion engagement internet'!G215,"  ")</f>
        <v xml:space="preserve">  </v>
      </c>
      <c r="J219" s="22" t="str">
        <f>IF(D219&gt;0,IF('Insertion engagement internet'!G215&lt;&gt;'Insertion engagement internet'!H215,'Insertion engagement internet'!H215," ")," ")</f>
        <v xml:space="preserve"> </v>
      </c>
      <c r="K219" s="216">
        <f>'Insertion engagement internet'!E215</f>
        <v>0</v>
      </c>
      <c r="L219" s="22"/>
      <c r="M219" s="25" t="str">
        <f>IF(D219&gt;0,'Insertion engagement internet'!M215," ")</f>
        <v xml:space="preserve"> </v>
      </c>
    </row>
    <row r="220" spans="1:16" ht="19.149999999999999" hidden="1" customHeight="1" x14ac:dyDescent="0.2">
      <c r="A220" s="5">
        <f t="shared" si="3"/>
        <v>0</v>
      </c>
      <c r="B220" s="21">
        <v>210</v>
      </c>
      <c r="C220" s="23"/>
      <c r="D220" s="22">
        <f>IF('Insertion engagement internet'!R216&lt;&gt;" ",'Insertion engagement internet'!R216," ")</f>
        <v>0</v>
      </c>
      <c r="E220" s="22" t="str">
        <f>IF(D220&gt;0,'Insertion engagement internet'!F216,"  ")</f>
        <v xml:space="preserve">  </v>
      </c>
      <c r="F220" s="24" t="str">
        <f>IF(D220&gt;0,'Insertion engagement internet'!C216,"  ")</f>
        <v xml:space="preserve">  </v>
      </c>
      <c r="G220" s="24" t="str">
        <f>IF(D220&gt;0,'Insertion engagement internet'!D216,"  ")</f>
        <v xml:space="preserve">  </v>
      </c>
      <c r="H220" s="24" t="str">
        <f>IF(D220&gt;0,'Insertion engagement internet'!J216,"  ")</f>
        <v xml:space="preserve">  </v>
      </c>
      <c r="I220" s="24" t="str">
        <f>IF(D220&gt;0,'Insertion engagement internet'!G216,"  ")</f>
        <v xml:space="preserve">  </v>
      </c>
      <c r="J220" s="22" t="str">
        <f>IF(D220&gt;0,IF('Insertion engagement internet'!G216&lt;&gt;'Insertion engagement internet'!H216,'Insertion engagement internet'!H216," ")," ")</f>
        <v xml:space="preserve"> </v>
      </c>
      <c r="K220" s="216">
        <f>'Insertion engagement internet'!E216</f>
        <v>0</v>
      </c>
      <c r="L220" s="22"/>
      <c r="M220" s="25" t="str">
        <f>IF(D220&gt;0,'Insertion engagement internet'!M216," ")</f>
        <v xml:space="preserve"> </v>
      </c>
    </row>
    <row r="221" spans="1:16" ht="19.149999999999999" hidden="1" customHeight="1" x14ac:dyDescent="0.2">
      <c r="A221" s="5">
        <f t="shared" si="3"/>
        <v>0</v>
      </c>
      <c r="B221" s="21">
        <v>211</v>
      </c>
      <c r="C221" s="23"/>
      <c r="D221" s="22">
        <f>IF('Insertion engagement internet'!R217&lt;&gt;" ",'Insertion engagement internet'!R217," ")</f>
        <v>0</v>
      </c>
      <c r="E221" s="22" t="str">
        <f>IF(D221&gt;0,'Insertion engagement internet'!F217,"  ")</f>
        <v xml:space="preserve">  </v>
      </c>
      <c r="F221" s="24" t="str">
        <f>IF(D221&gt;0,'Insertion engagement internet'!C217,"  ")</f>
        <v xml:space="preserve">  </v>
      </c>
      <c r="G221" s="24" t="str">
        <f>IF(D221&gt;0,'Insertion engagement internet'!D217,"  ")</f>
        <v xml:space="preserve">  </v>
      </c>
      <c r="H221" s="24" t="str">
        <f>IF(D221&gt;0,'Insertion engagement internet'!J217,"  ")</f>
        <v xml:space="preserve">  </v>
      </c>
      <c r="I221" s="24" t="str">
        <f>IF(D221&gt;0,'Insertion engagement internet'!G217,"  ")</f>
        <v xml:space="preserve">  </v>
      </c>
      <c r="J221" s="22" t="str">
        <f>IF(D221&gt;0,IF('Insertion engagement internet'!G217&lt;&gt;'Insertion engagement internet'!H217,'Insertion engagement internet'!H217," ")," ")</f>
        <v xml:space="preserve"> </v>
      </c>
      <c r="K221" s="216">
        <f>'Insertion engagement internet'!E217</f>
        <v>0</v>
      </c>
      <c r="L221" s="22"/>
      <c r="M221" s="25" t="str">
        <f>IF(D221&gt;0,'Insertion engagement internet'!M217," ")</f>
        <v xml:space="preserve"> </v>
      </c>
    </row>
    <row r="222" spans="1:16" ht="19.149999999999999" hidden="1" customHeight="1" x14ac:dyDescent="0.2">
      <c r="A222" s="5">
        <f t="shared" si="3"/>
        <v>0</v>
      </c>
      <c r="B222" s="21">
        <v>212</v>
      </c>
      <c r="C222" s="23"/>
      <c r="D222" s="22">
        <f>IF('Insertion engagement internet'!R218&lt;&gt;" ",'Insertion engagement internet'!R218," ")</f>
        <v>0</v>
      </c>
      <c r="E222" s="22" t="str">
        <f>IF(D222&gt;0,'Insertion engagement internet'!F218,"  ")</f>
        <v xml:space="preserve">  </v>
      </c>
      <c r="F222" s="24" t="str">
        <f>IF(D222&gt;0,'Insertion engagement internet'!C218,"  ")</f>
        <v xml:space="preserve">  </v>
      </c>
      <c r="G222" s="24" t="str">
        <f>IF(D222&gt;0,'Insertion engagement internet'!D218,"  ")</f>
        <v xml:space="preserve">  </v>
      </c>
      <c r="H222" s="24" t="str">
        <f>IF(D222&gt;0,'Insertion engagement internet'!J218,"  ")</f>
        <v xml:space="preserve">  </v>
      </c>
      <c r="I222" s="24" t="str">
        <f>IF(D222&gt;0,'Insertion engagement internet'!G218,"  ")</f>
        <v xml:space="preserve">  </v>
      </c>
      <c r="J222" s="22" t="str">
        <f>IF(D222&gt;0,IF('Insertion engagement internet'!G218&lt;&gt;'Insertion engagement internet'!H218,'Insertion engagement internet'!H218," ")," ")</f>
        <v xml:space="preserve"> </v>
      </c>
      <c r="K222" s="216">
        <f>'Insertion engagement internet'!E218</f>
        <v>0</v>
      </c>
      <c r="L222" s="22"/>
      <c r="M222" s="25" t="str">
        <f>IF(D222&gt;0,'Insertion engagement internet'!M218," ")</f>
        <v xml:space="preserve"> </v>
      </c>
    </row>
    <row r="223" spans="1:16" ht="19.149999999999999" hidden="1" customHeight="1" x14ac:dyDescent="0.2">
      <c r="A223" s="5">
        <f t="shared" si="3"/>
        <v>0</v>
      </c>
      <c r="B223" s="21">
        <v>213</v>
      </c>
      <c r="C223" s="23"/>
      <c r="D223" s="22">
        <f>IF('Insertion engagement internet'!R219&lt;&gt;" ",'Insertion engagement internet'!R219," ")</f>
        <v>0</v>
      </c>
      <c r="E223" s="22" t="str">
        <f>IF(D223&gt;0,'Insertion engagement internet'!F219,"  ")</f>
        <v xml:space="preserve">  </v>
      </c>
      <c r="F223" s="24" t="str">
        <f>IF(D223&gt;0,'Insertion engagement internet'!C219,"  ")</f>
        <v xml:space="preserve">  </v>
      </c>
      <c r="G223" s="24" t="str">
        <f>IF(D223&gt;0,'Insertion engagement internet'!D219,"  ")</f>
        <v xml:space="preserve">  </v>
      </c>
      <c r="H223" s="24" t="str">
        <f>IF(D223&gt;0,'Insertion engagement internet'!J219,"  ")</f>
        <v xml:space="preserve">  </v>
      </c>
      <c r="I223" s="24" t="str">
        <f>IF(D223&gt;0,'Insertion engagement internet'!G219,"  ")</f>
        <v xml:space="preserve">  </v>
      </c>
      <c r="J223" s="22" t="str">
        <f>IF(D223&gt;0,IF('Insertion engagement internet'!G219&lt;&gt;'Insertion engagement internet'!H219,'Insertion engagement internet'!H219," ")," ")</f>
        <v xml:space="preserve"> </v>
      </c>
      <c r="K223" s="216">
        <f>'Insertion engagement internet'!E219</f>
        <v>0</v>
      </c>
      <c r="L223" s="22"/>
      <c r="M223" s="25" t="str">
        <f>IF(D223&gt;0,'Insertion engagement internet'!M219," ")</f>
        <v xml:space="preserve"> </v>
      </c>
    </row>
    <row r="224" spans="1:16" ht="19.149999999999999" hidden="1" customHeight="1" x14ac:dyDescent="0.2">
      <c r="A224" s="5">
        <f t="shared" si="3"/>
        <v>0</v>
      </c>
      <c r="B224" s="21">
        <v>214</v>
      </c>
      <c r="C224" s="23"/>
      <c r="D224" s="22">
        <f>IF('Insertion engagement internet'!R220&lt;&gt;" ",'Insertion engagement internet'!R220," ")</f>
        <v>0</v>
      </c>
      <c r="E224" s="22" t="str">
        <f>IF(D224&gt;0,'Insertion engagement internet'!F220,"  ")</f>
        <v xml:space="preserve">  </v>
      </c>
      <c r="F224" s="24" t="str">
        <f>IF(D224&gt;0,'Insertion engagement internet'!C220,"  ")</f>
        <v xml:space="preserve">  </v>
      </c>
      <c r="G224" s="24" t="str">
        <f>IF(D224&gt;0,'Insertion engagement internet'!D220,"  ")</f>
        <v xml:space="preserve">  </v>
      </c>
      <c r="H224" s="24" t="str">
        <f>IF(D224&gt;0,'Insertion engagement internet'!J220,"  ")</f>
        <v xml:space="preserve">  </v>
      </c>
      <c r="I224" s="24" t="str">
        <f>IF(D224&gt;0,'Insertion engagement internet'!G220,"  ")</f>
        <v xml:space="preserve">  </v>
      </c>
      <c r="J224" s="22" t="str">
        <f>IF(D224&gt;0,IF('Insertion engagement internet'!G220&lt;&gt;'Insertion engagement internet'!H220,'Insertion engagement internet'!H220," ")," ")</f>
        <v xml:space="preserve"> </v>
      </c>
      <c r="K224" s="216">
        <f>'Insertion engagement internet'!E220</f>
        <v>0</v>
      </c>
      <c r="L224" s="22"/>
      <c r="M224" s="25" t="str">
        <f>IF(D224&gt;0,'Insertion engagement internet'!M220," ")</f>
        <v xml:space="preserve"> </v>
      </c>
    </row>
    <row r="225" spans="1:13" ht="19.149999999999999" hidden="1" customHeight="1" x14ac:dyDescent="0.2">
      <c r="A225" s="5">
        <f t="shared" si="3"/>
        <v>0</v>
      </c>
      <c r="B225" s="21">
        <v>215</v>
      </c>
      <c r="C225" s="23"/>
      <c r="D225" s="22">
        <f>IF('Insertion engagement internet'!R221&lt;&gt;" ",'Insertion engagement internet'!R221," ")</f>
        <v>0</v>
      </c>
      <c r="E225" s="22" t="str">
        <f>IF(D225&gt;0,'Insertion engagement internet'!F221,"  ")</f>
        <v xml:space="preserve">  </v>
      </c>
      <c r="F225" s="24" t="str">
        <f>IF(D225&gt;0,'Insertion engagement internet'!C221,"  ")</f>
        <v xml:space="preserve">  </v>
      </c>
      <c r="G225" s="24" t="str">
        <f>IF(D225&gt;0,'Insertion engagement internet'!D221,"  ")</f>
        <v xml:space="preserve">  </v>
      </c>
      <c r="H225" s="24" t="str">
        <f>IF(D225&gt;0,'Insertion engagement internet'!J221,"  ")</f>
        <v xml:space="preserve">  </v>
      </c>
      <c r="I225" s="24" t="str">
        <f>IF(D225&gt;0,'Insertion engagement internet'!G221,"  ")</f>
        <v xml:space="preserve">  </v>
      </c>
      <c r="J225" s="22" t="str">
        <f>IF(D225&gt;0,IF('Insertion engagement internet'!G221&lt;&gt;'Insertion engagement internet'!H221,'Insertion engagement internet'!H221," ")," ")</f>
        <v xml:space="preserve"> </v>
      </c>
      <c r="K225" s="216">
        <f>'Insertion engagement internet'!E221</f>
        <v>0</v>
      </c>
      <c r="L225" s="22"/>
      <c r="M225" s="25" t="str">
        <f>IF(D225&gt;0,'Insertion engagement internet'!M221," ")</f>
        <v xml:space="preserve"> </v>
      </c>
    </row>
    <row r="226" spans="1:13" ht="19.149999999999999" hidden="1" customHeight="1" x14ac:dyDescent="0.2">
      <c r="A226" s="5">
        <f t="shared" si="3"/>
        <v>0</v>
      </c>
      <c r="B226" s="21">
        <v>216</v>
      </c>
      <c r="C226" s="23"/>
      <c r="D226" s="22">
        <f>IF('Insertion engagement internet'!R222&lt;&gt;" ",'Insertion engagement internet'!R222," ")</f>
        <v>0</v>
      </c>
      <c r="E226" s="22" t="str">
        <f>IF(D226&gt;0,'Insertion engagement internet'!F222,"  ")</f>
        <v xml:space="preserve">  </v>
      </c>
      <c r="F226" s="24" t="str">
        <f>IF(D226&gt;0,'Insertion engagement internet'!C222,"  ")</f>
        <v xml:space="preserve">  </v>
      </c>
      <c r="G226" s="24" t="str">
        <f>IF(D226&gt;0,'Insertion engagement internet'!D222,"  ")</f>
        <v xml:space="preserve">  </v>
      </c>
      <c r="H226" s="24" t="str">
        <f>IF(D226&gt;0,'Insertion engagement internet'!J222,"  ")</f>
        <v xml:space="preserve">  </v>
      </c>
      <c r="I226" s="24" t="str">
        <f>IF(D226&gt;0,'Insertion engagement internet'!G222,"  ")</f>
        <v xml:space="preserve">  </v>
      </c>
      <c r="J226" s="22" t="str">
        <f>IF(D226&gt;0,IF('Insertion engagement internet'!G222&lt;&gt;'Insertion engagement internet'!H222,'Insertion engagement internet'!H222," ")," ")</f>
        <v xml:space="preserve"> </v>
      </c>
      <c r="K226" s="216">
        <f>'Insertion engagement internet'!E222</f>
        <v>0</v>
      </c>
      <c r="L226" s="22"/>
      <c r="M226" s="25" t="str">
        <f>IF(D226&gt;0,'Insertion engagement internet'!M222," ")</f>
        <v xml:space="preserve"> </v>
      </c>
    </row>
    <row r="227" spans="1:13" ht="19.149999999999999" hidden="1" customHeight="1" x14ac:dyDescent="0.2">
      <c r="A227" s="5">
        <f t="shared" si="3"/>
        <v>0</v>
      </c>
      <c r="B227" s="21">
        <v>217</v>
      </c>
      <c r="C227" s="23"/>
      <c r="D227" s="22">
        <f>IF('Insertion engagement internet'!R223&lt;&gt;" ",'Insertion engagement internet'!R223," ")</f>
        <v>0</v>
      </c>
      <c r="E227" s="22" t="str">
        <f>IF(D227&gt;0,'Insertion engagement internet'!F223,"  ")</f>
        <v xml:space="preserve">  </v>
      </c>
      <c r="F227" s="24" t="str">
        <f>IF(D227&gt;0,'Insertion engagement internet'!C223,"  ")</f>
        <v xml:space="preserve">  </v>
      </c>
      <c r="G227" s="24" t="str">
        <f>IF(D227&gt;0,'Insertion engagement internet'!D223,"  ")</f>
        <v xml:space="preserve">  </v>
      </c>
      <c r="H227" s="24" t="str">
        <f>IF(D227&gt;0,'Insertion engagement internet'!J223,"  ")</f>
        <v xml:space="preserve">  </v>
      </c>
      <c r="I227" s="24" t="str">
        <f>IF(D227&gt;0,'Insertion engagement internet'!G223,"  ")</f>
        <v xml:space="preserve">  </v>
      </c>
      <c r="J227" s="22" t="str">
        <f>IF(D227&gt;0,IF('Insertion engagement internet'!G223&lt;&gt;'Insertion engagement internet'!H223,'Insertion engagement internet'!H223," ")," ")</f>
        <v xml:space="preserve"> </v>
      </c>
      <c r="K227" s="216">
        <f>'Insertion engagement internet'!E223</f>
        <v>0</v>
      </c>
      <c r="L227" s="22"/>
      <c r="M227" s="25" t="str">
        <f>IF(D227&gt;0,'Insertion engagement internet'!M223," ")</f>
        <v xml:space="preserve"> </v>
      </c>
    </row>
    <row r="228" spans="1:13" ht="19.149999999999999" hidden="1" customHeight="1" x14ac:dyDescent="0.2">
      <c r="A228" s="5">
        <f t="shared" si="3"/>
        <v>0</v>
      </c>
      <c r="B228" s="21">
        <v>218</v>
      </c>
      <c r="C228" s="23"/>
      <c r="D228" s="22">
        <f>IF('Insertion engagement internet'!R224&lt;&gt;" ",'Insertion engagement internet'!R224," ")</f>
        <v>0</v>
      </c>
      <c r="E228" s="22" t="str">
        <f>IF(D228&gt;0,'Insertion engagement internet'!F224,"  ")</f>
        <v xml:space="preserve">  </v>
      </c>
      <c r="F228" s="24" t="str">
        <f>IF(D228&gt;0,'Insertion engagement internet'!C224,"  ")</f>
        <v xml:space="preserve">  </v>
      </c>
      <c r="G228" s="24" t="str">
        <f>IF(D228&gt;0,'Insertion engagement internet'!D224,"  ")</f>
        <v xml:space="preserve">  </v>
      </c>
      <c r="H228" s="24" t="str">
        <f>IF(D228&gt;0,'Insertion engagement internet'!J224,"  ")</f>
        <v xml:space="preserve">  </v>
      </c>
      <c r="I228" s="24" t="str">
        <f>IF(D228&gt;0,'Insertion engagement internet'!G224,"  ")</f>
        <v xml:space="preserve">  </v>
      </c>
      <c r="J228" s="22" t="str">
        <f>IF(D228&gt;0,IF('Insertion engagement internet'!G224&lt;&gt;'Insertion engagement internet'!H224,'Insertion engagement internet'!H224," ")," ")</f>
        <v xml:space="preserve"> </v>
      </c>
      <c r="K228" s="216">
        <f>'Insertion engagement internet'!E224</f>
        <v>0</v>
      </c>
      <c r="L228" s="22"/>
      <c r="M228" s="25" t="str">
        <f>IF(D228&gt;0,'Insertion engagement internet'!M224," ")</f>
        <v xml:space="preserve"> </v>
      </c>
    </row>
    <row r="229" spans="1:13" ht="19.149999999999999" hidden="1" customHeight="1" x14ac:dyDescent="0.2">
      <c r="A229" s="5">
        <f t="shared" si="3"/>
        <v>0</v>
      </c>
      <c r="B229" s="21">
        <v>219</v>
      </c>
      <c r="C229" s="23"/>
      <c r="D229" s="22">
        <f>IF('Insertion engagement internet'!R225&lt;&gt;" ",'Insertion engagement internet'!R225," ")</f>
        <v>0</v>
      </c>
      <c r="E229" s="22" t="str">
        <f>IF(D229&gt;0,'Insertion engagement internet'!F225,"  ")</f>
        <v xml:space="preserve">  </v>
      </c>
      <c r="F229" s="24" t="str">
        <f>IF(D229&gt;0,'Insertion engagement internet'!C225,"  ")</f>
        <v xml:space="preserve">  </v>
      </c>
      <c r="G229" s="24" t="str">
        <f>IF(D229&gt;0,'Insertion engagement internet'!D225,"  ")</f>
        <v xml:space="preserve">  </v>
      </c>
      <c r="H229" s="24" t="str">
        <f>IF(D229&gt;0,'Insertion engagement internet'!J225,"  ")</f>
        <v xml:space="preserve">  </v>
      </c>
      <c r="I229" s="24" t="str">
        <f>IF(D229&gt;0,'Insertion engagement internet'!G225,"  ")</f>
        <v xml:space="preserve">  </v>
      </c>
      <c r="J229" s="22" t="str">
        <f>IF(D229&gt;0,IF('Insertion engagement internet'!G225&lt;&gt;'Insertion engagement internet'!H225,'Insertion engagement internet'!H225," ")," ")</f>
        <v xml:space="preserve"> </v>
      </c>
      <c r="K229" s="216">
        <f>'Insertion engagement internet'!E225</f>
        <v>0</v>
      </c>
      <c r="L229" s="22"/>
      <c r="M229" s="25" t="str">
        <f>IF(D229&gt;0,'Insertion engagement internet'!M225," ")</f>
        <v xml:space="preserve"> </v>
      </c>
    </row>
    <row r="230" spans="1:13" ht="19.149999999999999" hidden="1" customHeight="1" x14ac:dyDescent="0.2">
      <c r="A230" s="5">
        <f t="shared" si="3"/>
        <v>0</v>
      </c>
      <c r="B230" s="21">
        <v>220</v>
      </c>
      <c r="C230" s="23"/>
      <c r="D230" s="22">
        <f>IF('Insertion engagement internet'!R226&lt;&gt;" ",'Insertion engagement internet'!R226," ")</f>
        <v>0</v>
      </c>
      <c r="E230" s="22" t="str">
        <f>IF(D230&gt;0,'Insertion engagement internet'!F226,"  ")</f>
        <v xml:space="preserve">  </v>
      </c>
      <c r="F230" s="24" t="str">
        <f>IF(D230&gt;0,'Insertion engagement internet'!C226,"  ")</f>
        <v xml:space="preserve">  </v>
      </c>
      <c r="G230" s="24" t="str">
        <f>IF(D230&gt;0,'Insertion engagement internet'!D226,"  ")</f>
        <v xml:space="preserve">  </v>
      </c>
      <c r="H230" s="24" t="str">
        <f>IF(D230&gt;0,'Insertion engagement internet'!J226,"  ")</f>
        <v xml:space="preserve">  </v>
      </c>
      <c r="I230" s="24" t="str">
        <f>IF(D230&gt;0,'Insertion engagement internet'!G226,"  ")</f>
        <v xml:space="preserve">  </v>
      </c>
      <c r="J230" s="22" t="str">
        <f>IF(D230&gt;0,IF('Insertion engagement internet'!G226&lt;&gt;'Insertion engagement internet'!H226,'Insertion engagement internet'!H226," ")," ")</f>
        <v xml:space="preserve"> </v>
      </c>
      <c r="K230" s="216">
        <f>'Insertion engagement internet'!E226</f>
        <v>0</v>
      </c>
      <c r="L230" s="22"/>
      <c r="M230" s="25" t="str">
        <f>IF(D230&gt;0,'Insertion engagement internet'!M226," ")</f>
        <v xml:space="preserve"> </v>
      </c>
    </row>
    <row r="231" spans="1:13" ht="19.149999999999999" hidden="1" customHeight="1" x14ac:dyDescent="0.2">
      <c r="A231" s="5">
        <f t="shared" si="3"/>
        <v>0</v>
      </c>
      <c r="B231" s="21">
        <v>221</v>
      </c>
      <c r="C231" s="23"/>
      <c r="D231" s="22">
        <f>IF('Insertion engagement internet'!R227&lt;&gt;" ",'Insertion engagement internet'!R227," ")</f>
        <v>0</v>
      </c>
      <c r="E231" s="22" t="str">
        <f>IF(D231&gt;0,'Insertion engagement internet'!F227,"  ")</f>
        <v xml:space="preserve">  </v>
      </c>
      <c r="F231" s="24" t="str">
        <f>IF(D231&gt;0,'Insertion engagement internet'!C227,"  ")</f>
        <v xml:space="preserve">  </v>
      </c>
      <c r="G231" s="24" t="str">
        <f>IF(D231&gt;0,'Insertion engagement internet'!D227,"  ")</f>
        <v xml:space="preserve">  </v>
      </c>
      <c r="H231" s="24" t="str">
        <f>IF(D231&gt;0,'Insertion engagement internet'!J227,"  ")</f>
        <v xml:space="preserve">  </v>
      </c>
      <c r="I231" s="24" t="str">
        <f>IF(D231&gt;0,'Insertion engagement internet'!G227,"  ")</f>
        <v xml:space="preserve">  </v>
      </c>
      <c r="J231" s="22" t="str">
        <f>IF(D231&gt;0,IF('Insertion engagement internet'!G227&lt;&gt;'Insertion engagement internet'!H227,'Insertion engagement internet'!H227," ")," ")</f>
        <v xml:space="preserve"> </v>
      </c>
      <c r="K231" s="216">
        <f>'Insertion engagement internet'!E227</f>
        <v>0</v>
      </c>
      <c r="L231" s="22"/>
      <c r="M231" s="25" t="str">
        <f>IF(D231&gt;0,'Insertion engagement internet'!M227," ")</f>
        <v xml:space="preserve"> </v>
      </c>
    </row>
    <row r="232" spans="1:13" ht="19.149999999999999" hidden="1" customHeight="1" x14ac:dyDescent="0.2">
      <c r="A232" s="5">
        <f t="shared" si="3"/>
        <v>0</v>
      </c>
      <c r="B232" s="21">
        <v>222</v>
      </c>
      <c r="C232" s="23"/>
      <c r="D232" s="22">
        <f>IF('Insertion engagement internet'!R228&lt;&gt;" ",'Insertion engagement internet'!R228," ")</f>
        <v>0</v>
      </c>
      <c r="E232" s="22" t="str">
        <f>IF(D232&gt;0,'Insertion engagement internet'!F228,"  ")</f>
        <v xml:space="preserve">  </v>
      </c>
      <c r="F232" s="24" t="str">
        <f>IF(D232&gt;0,'Insertion engagement internet'!C228,"  ")</f>
        <v xml:space="preserve">  </v>
      </c>
      <c r="G232" s="24" t="str">
        <f>IF(D232&gt;0,'Insertion engagement internet'!D228,"  ")</f>
        <v xml:space="preserve">  </v>
      </c>
      <c r="H232" s="24" t="str">
        <f>IF(D232&gt;0,'Insertion engagement internet'!J228,"  ")</f>
        <v xml:space="preserve">  </v>
      </c>
      <c r="I232" s="24" t="str">
        <f>IF(D232&gt;0,'Insertion engagement internet'!G228,"  ")</f>
        <v xml:space="preserve">  </v>
      </c>
      <c r="J232" s="22" t="str">
        <f>IF(D232&gt;0,IF('Insertion engagement internet'!G228&lt;&gt;'Insertion engagement internet'!H228,'Insertion engagement internet'!H228," ")," ")</f>
        <v xml:space="preserve"> </v>
      </c>
      <c r="K232" s="216">
        <f>'Insertion engagement internet'!E228</f>
        <v>0</v>
      </c>
      <c r="L232" s="22"/>
      <c r="M232" s="25" t="str">
        <f>IF(D232&gt;0,'Insertion engagement internet'!M228," ")</f>
        <v xml:space="preserve"> </v>
      </c>
    </row>
    <row r="233" spans="1:13" ht="19.149999999999999" hidden="1" customHeight="1" x14ac:dyDescent="0.2">
      <c r="A233" s="5">
        <f t="shared" si="3"/>
        <v>0</v>
      </c>
      <c r="B233" s="21">
        <v>223</v>
      </c>
      <c r="C233" s="23"/>
      <c r="D233" s="22">
        <f>IF('Insertion engagement internet'!R229&lt;&gt;" ",'Insertion engagement internet'!R229," ")</f>
        <v>0</v>
      </c>
      <c r="E233" s="22" t="str">
        <f>IF(D233&gt;0,'Insertion engagement internet'!F229,"  ")</f>
        <v xml:space="preserve">  </v>
      </c>
      <c r="F233" s="24" t="str">
        <f>IF(D233&gt;0,'Insertion engagement internet'!C229,"  ")</f>
        <v xml:space="preserve">  </v>
      </c>
      <c r="G233" s="24" t="str">
        <f>IF(D233&gt;0,'Insertion engagement internet'!D229,"  ")</f>
        <v xml:space="preserve">  </v>
      </c>
      <c r="H233" s="24" t="str">
        <f>IF(D233&gt;0,'Insertion engagement internet'!J229,"  ")</f>
        <v xml:space="preserve">  </v>
      </c>
      <c r="I233" s="24" t="str">
        <f>IF(D233&gt;0,'Insertion engagement internet'!G229,"  ")</f>
        <v xml:space="preserve">  </v>
      </c>
      <c r="J233" s="22" t="str">
        <f>IF(D233&gt;0,IF('Insertion engagement internet'!G229&lt;&gt;'Insertion engagement internet'!H229,'Insertion engagement internet'!H229," ")," ")</f>
        <v xml:space="preserve"> </v>
      </c>
      <c r="K233" s="216">
        <f>'Insertion engagement internet'!E229</f>
        <v>0</v>
      </c>
      <c r="L233" s="22"/>
      <c r="M233" s="25" t="str">
        <f>IF(D233&gt;0,'Insertion engagement internet'!M229," ")</f>
        <v xml:space="preserve"> </v>
      </c>
    </row>
    <row r="234" spans="1:13" ht="19.149999999999999" hidden="1" customHeight="1" x14ac:dyDescent="0.2">
      <c r="A234" s="5">
        <f t="shared" si="3"/>
        <v>0</v>
      </c>
      <c r="B234" s="21">
        <v>224</v>
      </c>
      <c r="C234" s="23"/>
      <c r="D234" s="22">
        <f>IF('Insertion engagement internet'!R230&lt;&gt;" ",'Insertion engagement internet'!R230," ")</f>
        <v>0</v>
      </c>
      <c r="E234" s="22" t="str">
        <f>IF(D234&gt;0,'Insertion engagement internet'!F230,"  ")</f>
        <v xml:space="preserve">  </v>
      </c>
      <c r="F234" s="24" t="str">
        <f>IF(D234&gt;0,'Insertion engagement internet'!C230,"  ")</f>
        <v xml:space="preserve">  </v>
      </c>
      <c r="G234" s="24" t="str">
        <f>IF(D234&gt;0,'Insertion engagement internet'!D230,"  ")</f>
        <v xml:space="preserve">  </v>
      </c>
      <c r="H234" s="24" t="str">
        <f>IF(D234&gt;0,'Insertion engagement internet'!J230,"  ")</f>
        <v xml:space="preserve">  </v>
      </c>
      <c r="I234" s="24" t="str">
        <f>IF(D234&gt;0,'Insertion engagement internet'!G230,"  ")</f>
        <v xml:space="preserve">  </v>
      </c>
      <c r="J234" s="22" t="str">
        <f>IF(D234&gt;0,IF('Insertion engagement internet'!G230&lt;&gt;'Insertion engagement internet'!H230,'Insertion engagement internet'!H230," ")," ")</f>
        <v xml:space="preserve"> </v>
      </c>
      <c r="K234" s="216">
        <f>'Insertion engagement internet'!E230</f>
        <v>0</v>
      </c>
      <c r="L234" s="22"/>
      <c r="M234" s="25" t="str">
        <f>IF(D234&gt;0,'Insertion engagement internet'!M230," ")</f>
        <v xml:space="preserve"> </v>
      </c>
    </row>
    <row r="235" spans="1:13" ht="19.149999999999999" hidden="1" customHeight="1" x14ac:dyDescent="0.2">
      <c r="A235" s="5">
        <f t="shared" si="3"/>
        <v>0</v>
      </c>
      <c r="B235" s="21">
        <v>225</v>
      </c>
      <c r="C235" s="23"/>
      <c r="D235" s="22">
        <f>IF('Insertion engagement internet'!R231&lt;&gt;" ",'Insertion engagement internet'!R231," ")</f>
        <v>0</v>
      </c>
      <c r="E235" s="22" t="str">
        <f>IF(D235&gt;0,'Insertion engagement internet'!F231,"  ")</f>
        <v xml:space="preserve">  </v>
      </c>
      <c r="F235" s="24" t="str">
        <f>IF(D235&gt;0,'Insertion engagement internet'!C231,"  ")</f>
        <v xml:space="preserve">  </v>
      </c>
      <c r="G235" s="24" t="str">
        <f>IF(D235&gt;0,'Insertion engagement internet'!D231,"  ")</f>
        <v xml:space="preserve">  </v>
      </c>
      <c r="H235" s="24" t="str">
        <f>IF(D235&gt;0,'Insertion engagement internet'!J231,"  ")</f>
        <v xml:space="preserve">  </v>
      </c>
      <c r="I235" s="24" t="str">
        <f>IF(D235&gt;0,'Insertion engagement internet'!G231,"  ")</f>
        <v xml:space="preserve">  </v>
      </c>
      <c r="J235" s="22" t="str">
        <f>IF(D235&gt;0,IF('Insertion engagement internet'!G231&lt;&gt;'Insertion engagement internet'!H231,'Insertion engagement internet'!H231," ")," ")</f>
        <v xml:space="preserve"> </v>
      </c>
      <c r="K235" s="216">
        <f>'Insertion engagement internet'!E231</f>
        <v>0</v>
      </c>
      <c r="L235" s="22"/>
      <c r="M235" s="25" t="str">
        <f>IF(D235&gt;0,'Insertion engagement internet'!M231," ")</f>
        <v xml:space="preserve"> </v>
      </c>
    </row>
    <row r="236" spans="1:13" ht="19.149999999999999" hidden="1" customHeight="1" x14ac:dyDescent="0.2">
      <c r="A236" s="5">
        <f t="shared" si="3"/>
        <v>0</v>
      </c>
      <c r="B236" s="21">
        <v>226</v>
      </c>
      <c r="C236" s="23"/>
      <c r="D236" s="22">
        <f>IF('Insertion engagement internet'!R232&lt;&gt;" ",'Insertion engagement internet'!R232," ")</f>
        <v>0</v>
      </c>
      <c r="E236" s="22" t="str">
        <f>IF(D236&gt;0,'Insertion engagement internet'!F232,"  ")</f>
        <v xml:space="preserve">  </v>
      </c>
      <c r="F236" s="24" t="str">
        <f>IF(D236&gt;0,'Insertion engagement internet'!C232,"  ")</f>
        <v xml:space="preserve">  </v>
      </c>
      <c r="G236" s="24" t="str">
        <f>IF(D236&gt;0,'Insertion engagement internet'!D232,"  ")</f>
        <v xml:space="preserve">  </v>
      </c>
      <c r="H236" s="24" t="str">
        <f>IF(D236&gt;0,'Insertion engagement internet'!J232,"  ")</f>
        <v xml:space="preserve">  </v>
      </c>
      <c r="I236" s="24" t="str">
        <f>IF(D236&gt;0,'Insertion engagement internet'!G232,"  ")</f>
        <v xml:space="preserve">  </v>
      </c>
      <c r="J236" s="22" t="str">
        <f>IF(D236&gt;0,IF('Insertion engagement internet'!G232&lt;&gt;'Insertion engagement internet'!H232,'Insertion engagement internet'!H232," ")," ")</f>
        <v xml:space="preserve"> </v>
      </c>
      <c r="K236" s="216">
        <f>'Insertion engagement internet'!E232</f>
        <v>0</v>
      </c>
      <c r="L236" s="22"/>
      <c r="M236" s="25" t="str">
        <f>IF(D236&gt;0,'Insertion engagement internet'!M232," ")</f>
        <v xml:space="preserve"> </v>
      </c>
    </row>
    <row r="237" spans="1:13" ht="19.149999999999999" hidden="1" customHeight="1" x14ac:dyDescent="0.2">
      <c r="A237" s="5">
        <f t="shared" si="3"/>
        <v>0</v>
      </c>
      <c r="B237" s="21">
        <v>227</v>
      </c>
      <c r="C237" s="23"/>
      <c r="D237" s="22">
        <f>IF('Insertion engagement internet'!R233&lt;&gt;" ",'Insertion engagement internet'!R233," ")</f>
        <v>0</v>
      </c>
      <c r="E237" s="22" t="str">
        <f>IF(D237&gt;0,'Insertion engagement internet'!F233,"  ")</f>
        <v xml:space="preserve">  </v>
      </c>
      <c r="F237" s="24" t="str">
        <f>IF(D237&gt;0,'Insertion engagement internet'!C233,"  ")</f>
        <v xml:space="preserve">  </v>
      </c>
      <c r="G237" s="24" t="str">
        <f>IF(D237&gt;0,'Insertion engagement internet'!D233,"  ")</f>
        <v xml:space="preserve">  </v>
      </c>
      <c r="H237" s="24" t="str">
        <f>IF(D237&gt;0,'Insertion engagement internet'!J233,"  ")</f>
        <v xml:space="preserve">  </v>
      </c>
      <c r="I237" s="24" t="str">
        <f>IF(D237&gt;0,'Insertion engagement internet'!G233,"  ")</f>
        <v xml:space="preserve">  </v>
      </c>
      <c r="J237" s="22" t="str">
        <f>IF(D237&gt;0,IF('Insertion engagement internet'!G233&lt;&gt;'Insertion engagement internet'!H233,'Insertion engagement internet'!H233," ")," ")</f>
        <v xml:space="preserve"> </v>
      </c>
      <c r="K237" s="216">
        <f>'Insertion engagement internet'!E233</f>
        <v>0</v>
      </c>
      <c r="L237" s="22"/>
      <c r="M237" s="25" t="str">
        <f>IF(D237&gt;0,'Insertion engagement internet'!M233," ")</f>
        <v xml:space="preserve"> </v>
      </c>
    </row>
    <row r="238" spans="1:13" ht="19.149999999999999" hidden="1" customHeight="1" x14ac:dyDescent="0.2">
      <c r="A238" s="5">
        <f t="shared" si="3"/>
        <v>0</v>
      </c>
      <c r="B238" s="21">
        <v>228</v>
      </c>
      <c r="C238" s="23"/>
      <c r="D238" s="22">
        <f>IF('Insertion engagement internet'!R234&lt;&gt;" ",'Insertion engagement internet'!R234," ")</f>
        <v>0</v>
      </c>
      <c r="E238" s="22" t="str">
        <f>IF(D238&gt;0,'Insertion engagement internet'!F234,"  ")</f>
        <v xml:space="preserve">  </v>
      </c>
      <c r="F238" s="24" t="str">
        <f>IF(D238&gt;0,'Insertion engagement internet'!C234,"  ")</f>
        <v xml:space="preserve">  </v>
      </c>
      <c r="G238" s="24" t="str">
        <f>IF(D238&gt;0,'Insertion engagement internet'!D234,"  ")</f>
        <v xml:space="preserve">  </v>
      </c>
      <c r="H238" s="24" t="str">
        <f>IF(D238&gt;0,'Insertion engagement internet'!J234,"  ")</f>
        <v xml:space="preserve">  </v>
      </c>
      <c r="I238" s="24" t="str">
        <f>IF(D238&gt;0,'Insertion engagement internet'!G234,"  ")</f>
        <v xml:space="preserve">  </v>
      </c>
      <c r="J238" s="22" t="str">
        <f>IF(D238&gt;0,IF('Insertion engagement internet'!G234&lt;&gt;'Insertion engagement internet'!H234,'Insertion engagement internet'!H234," ")," ")</f>
        <v xml:space="preserve"> </v>
      </c>
      <c r="K238" s="216">
        <f>'Insertion engagement internet'!E234</f>
        <v>0</v>
      </c>
      <c r="L238" s="22"/>
      <c r="M238" s="25" t="str">
        <f>IF(D238&gt;0,'Insertion engagement internet'!M234," ")</f>
        <v xml:space="preserve"> </v>
      </c>
    </row>
    <row r="239" spans="1:13" ht="19.149999999999999" hidden="1" customHeight="1" x14ac:dyDescent="0.2">
      <c r="A239" s="5">
        <f t="shared" si="3"/>
        <v>0</v>
      </c>
      <c r="B239" s="21">
        <v>229</v>
      </c>
      <c r="C239" s="23"/>
      <c r="D239" s="22">
        <f>IF('Insertion engagement internet'!R235&lt;&gt;" ",'Insertion engagement internet'!R235," ")</f>
        <v>0</v>
      </c>
      <c r="E239" s="22" t="str">
        <f>IF(D239&gt;0,'Insertion engagement internet'!F235,"  ")</f>
        <v xml:space="preserve">  </v>
      </c>
      <c r="F239" s="24" t="str">
        <f>IF(D239&gt;0,'Insertion engagement internet'!C235,"  ")</f>
        <v xml:space="preserve">  </v>
      </c>
      <c r="G239" s="24" t="str">
        <f>IF(D239&gt;0,'Insertion engagement internet'!D235,"  ")</f>
        <v xml:space="preserve">  </v>
      </c>
      <c r="H239" s="24" t="str">
        <f>IF(D239&gt;0,'Insertion engagement internet'!J235,"  ")</f>
        <v xml:space="preserve">  </v>
      </c>
      <c r="I239" s="24" t="str">
        <f>IF(D239&gt;0,'Insertion engagement internet'!G235,"  ")</f>
        <v xml:space="preserve">  </v>
      </c>
      <c r="J239" s="22" t="str">
        <f>IF(D239&gt;0,IF('Insertion engagement internet'!G235&lt;&gt;'Insertion engagement internet'!H235,'Insertion engagement internet'!H235," ")," ")</f>
        <v xml:space="preserve"> </v>
      </c>
      <c r="K239" s="216">
        <f>'Insertion engagement internet'!E235</f>
        <v>0</v>
      </c>
      <c r="L239" s="22"/>
      <c r="M239" s="25" t="str">
        <f>IF(D239&gt;0,'Insertion engagement internet'!M235," ")</f>
        <v xml:space="preserve"> </v>
      </c>
    </row>
    <row r="240" spans="1:13" ht="19.149999999999999" hidden="1" customHeight="1" x14ac:dyDescent="0.2">
      <c r="A240" s="5">
        <f t="shared" si="3"/>
        <v>0</v>
      </c>
      <c r="B240" s="21">
        <v>230</v>
      </c>
      <c r="C240" s="23"/>
      <c r="D240" s="22">
        <f>IF('Insertion engagement internet'!R236&lt;&gt;" ",'Insertion engagement internet'!R236," ")</f>
        <v>0</v>
      </c>
      <c r="E240" s="22" t="str">
        <f>IF(D240&gt;0,'Insertion engagement internet'!F236,"  ")</f>
        <v xml:space="preserve">  </v>
      </c>
      <c r="F240" s="24" t="str">
        <f>IF(D240&gt;0,'Insertion engagement internet'!C236,"  ")</f>
        <v xml:space="preserve">  </v>
      </c>
      <c r="G240" s="24" t="str">
        <f>IF(D240&gt;0,'Insertion engagement internet'!D236,"  ")</f>
        <v xml:space="preserve">  </v>
      </c>
      <c r="H240" s="24" t="str">
        <f>IF(D240&gt;0,'Insertion engagement internet'!J236,"  ")</f>
        <v xml:space="preserve">  </v>
      </c>
      <c r="I240" s="24" t="str">
        <f>IF(D240&gt;0,'Insertion engagement internet'!G236,"  ")</f>
        <v xml:space="preserve">  </v>
      </c>
      <c r="J240" s="22" t="str">
        <f>IF(D240&gt;0,IF('Insertion engagement internet'!G236&lt;&gt;'Insertion engagement internet'!H236,'Insertion engagement internet'!H236," ")," ")</f>
        <v xml:space="preserve"> </v>
      </c>
      <c r="K240" s="216">
        <f>'Insertion engagement internet'!E236</f>
        <v>0</v>
      </c>
      <c r="L240" s="22"/>
      <c r="M240" s="25" t="str">
        <f>IF(D240&gt;0,'Insertion engagement internet'!M236," ")</f>
        <v xml:space="preserve"> </v>
      </c>
    </row>
    <row r="241" spans="1:13" ht="19.149999999999999" hidden="1" customHeight="1" x14ac:dyDescent="0.2">
      <c r="A241" s="5">
        <f t="shared" si="3"/>
        <v>0</v>
      </c>
      <c r="B241" s="21">
        <v>231</v>
      </c>
      <c r="C241" s="23"/>
      <c r="D241" s="22">
        <f>IF('Insertion engagement internet'!R237&lt;&gt;" ",'Insertion engagement internet'!R237," ")</f>
        <v>0</v>
      </c>
      <c r="E241" s="22" t="str">
        <f>IF(D241&gt;0,'Insertion engagement internet'!F237,"  ")</f>
        <v xml:space="preserve">  </v>
      </c>
      <c r="F241" s="24" t="str">
        <f>IF(D241&gt;0,'Insertion engagement internet'!C237,"  ")</f>
        <v xml:space="preserve">  </v>
      </c>
      <c r="G241" s="24" t="str">
        <f>IF(D241&gt;0,'Insertion engagement internet'!D237,"  ")</f>
        <v xml:space="preserve">  </v>
      </c>
      <c r="H241" s="24" t="str">
        <f>IF(D241&gt;0,'Insertion engagement internet'!J237,"  ")</f>
        <v xml:space="preserve">  </v>
      </c>
      <c r="I241" s="24" t="str">
        <f>IF(D241&gt;0,'Insertion engagement internet'!G237,"  ")</f>
        <v xml:space="preserve">  </v>
      </c>
      <c r="J241" s="22" t="str">
        <f>IF(D241&gt;0,IF('Insertion engagement internet'!G237&lt;&gt;'Insertion engagement internet'!H237,'Insertion engagement internet'!H237," ")," ")</f>
        <v xml:space="preserve"> </v>
      </c>
      <c r="K241" s="216">
        <f>'Insertion engagement internet'!E237</f>
        <v>0</v>
      </c>
      <c r="L241" s="22"/>
      <c r="M241" s="25" t="str">
        <f>IF(D241&gt;0,'Insertion engagement internet'!M237," ")</f>
        <v xml:space="preserve"> </v>
      </c>
    </row>
    <row r="242" spans="1:13" ht="19.149999999999999" hidden="1" customHeight="1" x14ac:dyDescent="0.2">
      <c r="A242" s="5">
        <f t="shared" si="3"/>
        <v>0</v>
      </c>
      <c r="B242" s="21">
        <v>232</v>
      </c>
      <c r="C242" s="23"/>
      <c r="D242" s="22">
        <f>IF('Insertion engagement internet'!R238&lt;&gt;" ",'Insertion engagement internet'!R238," ")</f>
        <v>0</v>
      </c>
      <c r="E242" s="22" t="str">
        <f>IF(D242&gt;0,'Insertion engagement internet'!F238,"  ")</f>
        <v xml:space="preserve">  </v>
      </c>
      <c r="F242" s="24" t="str">
        <f>IF(D242&gt;0,'Insertion engagement internet'!C238,"  ")</f>
        <v xml:space="preserve">  </v>
      </c>
      <c r="G242" s="24" t="str">
        <f>IF(D242&gt;0,'Insertion engagement internet'!D238,"  ")</f>
        <v xml:space="preserve">  </v>
      </c>
      <c r="H242" s="24" t="str">
        <f>IF(D242&gt;0,'Insertion engagement internet'!J238,"  ")</f>
        <v xml:space="preserve">  </v>
      </c>
      <c r="I242" s="24" t="str">
        <f>IF(D242&gt;0,'Insertion engagement internet'!G238,"  ")</f>
        <v xml:space="preserve">  </v>
      </c>
      <c r="J242" s="22" t="str">
        <f>IF(D242&gt;0,IF('Insertion engagement internet'!G238&lt;&gt;'Insertion engagement internet'!H238,'Insertion engagement internet'!H238," ")," ")</f>
        <v xml:space="preserve"> </v>
      </c>
      <c r="K242" s="216">
        <f>'Insertion engagement internet'!E238</f>
        <v>0</v>
      </c>
      <c r="L242" s="22"/>
      <c r="M242" s="25" t="str">
        <f>IF(D242&gt;0,'Insertion engagement internet'!M238," ")</f>
        <v xml:space="preserve"> </v>
      </c>
    </row>
    <row r="243" spans="1:13" ht="19.149999999999999" hidden="1" customHeight="1" x14ac:dyDescent="0.2">
      <c r="A243" s="5">
        <f t="shared" si="3"/>
        <v>0</v>
      </c>
      <c r="B243" s="21">
        <v>233</v>
      </c>
      <c r="C243" s="23"/>
      <c r="D243" s="22">
        <f>IF('Insertion engagement internet'!R239&lt;&gt;" ",'Insertion engagement internet'!R239," ")</f>
        <v>0</v>
      </c>
      <c r="E243" s="22" t="str">
        <f>IF(D243&gt;0,'Insertion engagement internet'!F239,"  ")</f>
        <v xml:space="preserve">  </v>
      </c>
      <c r="F243" s="24" t="str">
        <f>IF(D243&gt;0,'Insertion engagement internet'!C239,"  ")</f>
        <v xml:space="preserve">  </v>
      </c>
      <c r="G243" s="24" t="str">
        <f>IF(D243&gt;0,'Insertion engagement internet'!D239,"  ")</f>
        <v xml:space="preserve">  </v>
      </c>
      <c r="H243" s="24" t="str">
        <f>IF(D243&gt;0,'Insertion engagement internet'!J239,"  ")</f>
        <v xml:space="preserve">  </v>
      </c>
      <c r="I243" s="24" t="str">
        <f>IF(D243&gt;0,'Insertion engagement internet'!G239,"  ")</f>
        <v xml:space="preserve">  </v>
      </c>
      <c r="J243" s="22" t="str">
        <f>IF(D243&gt;0,IF('Insertion engagement internet'!G239&lt;&gt;'Insertion engagement internet'!H239,'Insertion engagement internet'!H239," ")," ")</f>
        <v xml:space="preserve"> </v>
      </c>
      <c r="K243" s="216">
        <f>'Insertion engagement internet'!E239</f>
        <v>0</v>
      </c>
      <c r="L243" s="22"/>
      <c r="M243" s="25" t="str">
        <f>IF(D243&gt;0,'Insertion engagement internet'!M239," ")</f>
        <v xml:space="preserve"> </v>
      </c>
    </row>
    <row r="244" spans="1:13" ht="19.149999999999999" hidden="1" customHeight="1" x14ac:dyDescent="0.2">
      <c r="A244" s="5">
        <f t="shared" si="3"/>
        <v>0</v>
      </c>
      <c r="B244" s="21">
        <v>234</v>
      </c>
      <c r="C244" s="23"/>
      <c r="D244" s="22">
        <f>IF('Insertion engagement internet'!R240&lt;&gt;" ",'Insertion engagement internet'!R240," ")</f>
        <v>0</v>
      </c>
      <c r="E244" s="22" t="str">
        <f>IF(D244&gt;0,'Insertion engagement internet'!F240,"  ")</f>
        <v xml:space="preserve">  </v>
      </c>
      <c r="F244" s="24" t="str">
        <f>IF(D244&gt;0,'Insertion engagement internet'!C240,"  ")</f>
        <v xml:space="preserve">  </v>
      </c>
      <c r="G244" s="24" t="str">
        <f>IF(D244&gt;0,'Insertion engagement internet'!D240,"  ")</f>
        <v xml:space="preserve">  </v>
      </c>
      <c r="H244" s="24" t="str">
        <f>IF(D244&gt;0,'Insertion engagement internet'!J240,"  ")</f>
        <v xml:space="preserve">  </v>
      </c>
      <c r="I244" s="24" t="str">
        <f>IF(D244&gt;0,'Insertion engagement internet'!G240,"  ")</f>
        <v xml:space="preserve">  </v>
      </c>
      <c r="J244" s="22" t="str">
        <f>IF(D244&gt;0,IF('Insertion engagement internet'!G240&lt;&gt;'Insertion engagement internet'!H240,'Insertion engagement internet'!H240," ")," ")</f>
        <v xml:space="preserve"> </v>
      </c>
      <c r="K244" s="216">
        <f>'Insertion engagement internet'!E240</f>
        <v>0</v>
      </c>
      <c r="L244" s="22"/>
      <c r="M244" s="25" t="str">
        <f>IF(D244&gt;0,'Insertion engagement internet'!M240," ")</f>
        <v xml:space="preserve"> </v>
      </c>
    </row>
    <row r="245" spans="1:13" ht="19.149999999999999" hidden="1" customHeight="1" x14ac:dyDescent="0.2">
      <c r="A245" s="5">
        <f t="shared" si="3"/>
        <v>0</v>
      </c>
      <c r="B245" s="21">
        <v>235</v>
      </c>
      <c r="C245" s="23"/>
      <c r="D245" s="22">
        <f>IF('Insertion engagement internet'!R241&lt;&gt;" ",'Insertion engagement internet'!R241," ")</f>
        <v>0</v>
      </c>
      <c r="E245" s="22" t="str">
        <f>IF(D245&gt;0,'Insertion engagement internet'!F241,"  ")</f>
        <v xml:space="preserve">  </v>
      </c>
      <c r="F245" s="24" t="str">
        <f>IF(D245&gt;0,'Insertion engagement internet'!C241,"  ")</f>
        <v xml:space="preserve">  </v>
      </c>
      <c r="G245" s="24" t="str">
        <f>IF(D245&gt;0,'Insertion engagement internet'!D241,"  ")</f>
        <v xml:space="preserve">  </v>
      </c>
      <c r="H245" s="24" t="str">
        <f>IF(D245&gt;0,'Insertion engagement internet'!J241,"  ")</f>
        <v xml:space="preserve">  </v>
      </c>
      <c r="I245" s="24" t="str">
        <f>IF(D245&gt;0,'Insertion engagement internet'!G241,"  ")</f>
        <v xml:space="preserve">  </v>
      </c>
      <c r="J245" s="22" t="str">
        <f>IF(D245&gt;0,IF('Insertion engagement internet'!G241&lt;&gt;'Insertion engagement internet'!H241,'Insertion engagement internet'!H241," ")," ")</f>
        <v xml:space="preserve"> </v>
      </c>
      <c r="K245" s="216">
        <f>'Insertion engagement internet'!E241</f>
        <v>0</v>
      </c>
      <c r="L245" s="22"/>
      <c r="M245" s="25" t="str">
        <f>IF(D245&gt;0,'Insertion engagement internet'!M241," ")</f>
        <v xml:space="preserve"> </v>
      </c>
    </row>
    <row r="246" spans="1:13" ht="19.149999999999999" hidden="1" customHeight="1" x14ac:dyDescent="0.2">
      <c r="A246" s="5">
        <f t="shared" si="3"/>
        <v>0</v>
      </c>
      <c r="B246" s="21">
        <v>236</v>
      </c>
      <c r="C246" s="23"/>
      <c r="D246" s="22">
        <f>IF('Insertion engagement internet'!R242&lt;&gt;" ",'Insertion engagement internet'!R242," ")</f>
        <v>0</v>
      </c>
      <c r="E246" s="22" t="str">
        <f>IF(D246&gt;0,'Insertion engagement internet'!F242,"  ")</f>
        <v xml:space="preserve">  </v>
      </c>
      <c r="F246" s="24" t="str">
        <f>IF(D246&gt;0,'Insertion engagement internet'!C242,"  ")</f>
        <v xml:space="preserve">  </v>
      </c>
      <c r="G246" s="24" t="str">
        <f>IF(D246&gt;0,'Insertion engagement internet'!D242,"  ")</f>
        <v xml:space="preserve">  </v>
      </c>
      <c r="H246" s="24" t="str">
        <f>IF(D246&gt;0,'Insertion engagement internet'!J242,"  ")</f>
        <v xml:space="preserve">  </v>
      </c>
      <c r="I246" s="24" t="str">
        <f>IF(D246&gt;0,'Insertion engagement internet'!G242,"  ")</f>
        <v xml:space="preserve">  </v>
      </c>
      <c r="J246" s="22" t="str">
        <f>IF(D246&gt;0,IF('Insertion engagement internet'!G242&lt;&gt;'Insertion engagement internet'!H242,'Insertion engagement internet'!H242," ")," ")</f>
        <v xml:space="preserve"> </v>
      </c>
      <c r="K246" s="216">
        <f>'Insertion engagement internet'!E242</f>
        <v>0</v>
      </c>
      <c r="L246" s="22"/>
      <c r="M246" s="25" t="str">
        <f>IF(D246&gt;0,'Insertion engagement internet'!M242," ")</f>
        <v xml:space="preserve"> </v>
      </c>
    </row>
    <row r="247" spans="1:13" ht="19.149999999999999" hidden="1" customHeight="1" x14ac:dyDescent="0.2">
      <c r="A247" s="5">
        <f t="shared" si="3"/>
        <v>0</v>
      </c>
      <c r="B247" s="21">
        <v>237</v>
      </c>
      <c r="C247" s="23"/>
      <c r="D247" s="22">
        <f>IF('Insertion engagement internet'!R243&lt;&gt;" ",'Insertion engagement internet'!R243," ")</f>
        <v>0</v>
      </c>
      <c r="E247" s="22" t="str">
        <f>IF(D247&gt;0,'Insertion engagement internet'!F243,"  ")</f>
        <v xml:space="preserve">  </v>
      </c>
      <c r="F247" s="24" t="str">
        <f>IF(D247&gt;0,'Insertion engagement internet'!C243,"  ")</f>
        <v xml:space="preserve">  </v>
      </c>
      <c r="G247" s="24" t="str">
        <f>IF(D247&gt;0,'Insertion engagement internet'!D243,"  ")</f>
        <v xml:space="preserve">  </v>
      </c>
      <c r="H247" s="24" t="str">
        <f>IF(D247&gt;0,'Insertion engagement internet'!J243,"  ")</f>
        <v xml:space="preserve">  </v>
      </c>
      <c r="I247" s="24" t="str">
        <f>IF(D247&gt;0,'Insertion engagement internet'!G243,"  ")</f>
        <v xml:space="preserve">  </v>
      </c>
      <c r="J247" s="22" t="str">
        <f>IF(D247&gt;0,IF('Insertion engagement internet'!G243&lt;&gt;'Insertion engagement internet'!H243,'Insertion engagement internet'!H243," ")," ")</f>
        <v xml:space="preserve"> </v>
      </c>
      <c r="K247" s="216">
        <f>'Insertion engagement internet'!E243</f>
        <v>0</v>
      </c>
      <c r="L247" s="22"/>
      <c r="M247" s="25" t="str">
        <f>IF(D247&gt;0,'Insertion engagement internet'!M243," ")</f>
        <v xml:space="preserve"> </v>
      </c>
    </row>
    <row r="248" spans="1:13" ht="19.149999999999999" hidden="1" customHeight="1" x14ac:dyDescent="0.2">
      <c r="A248" s="5">
        <f t="shared" si="3"/>
        <v>0</v>
      </c>
      <c r="B248" s="21">
        <v>238</v>
      </c>
      <c r="C248" s="23"/>
      <c r="D248" s="22">
        <f>IF('Insertion engagement internet'!R244&lt;&gt;" ",'Insertion engagement internet'!R244," ")</f>
        <v>0</v>
      </c>
      <c r="E248" s="22" t="str">
        <f>IF(D248&gt;0,'Insertion engagement internet'!F244,"  ")</f>
        <v xml:space="preserve">  </v>
      </c>
      <c r="F248" s="24" t="str">
        <f>IF(D248&gt;0,'Insertion engagement internet'!C244,"  ")</f>
        <v xml:space="preserve">  </v>
      </c>
      <c r="G248" s="24" t="str">
        <f>IF(D248&gt;0,'Insertion engagement internet'!D244,"  ")</f>
        <v xml:space="preserve">  </v>
      </c>
      <c r="H248" s="24" t="str">
        <f>IF(D248&gt;0,'Insertion engagement internet'!J244,"  ")</f>
        <v xml:space="preserve">  </v>
      </c>
      <c r="I248" s="24" t="str">
        <f>IF(D248&gt;0,'Insertion engagement internet'!G244,"  ")</f>
        <v xml:space="preserve">  </v>
      </c>
      <c r="J248" s="22" t="str">
        <f>IF(D248&gt;0,IF('Insertion engagement internet'!G244&lt;&gt;'Insertion engagement internet'!H244,'Insertion engagement internet'!H244," ")," ")</f>
        <v xml:space="preserve"> </v>
      </c>
      <c r="K248" s="216">
        <f>'Insertion engagement internet'!E244</f>
        <v>0</v>
      </c>
      <c r="L248" s="22"/>
      <c r="M248" s="25" t="str">
        <f>IF(D248&gt;0,'Insertion engagement internet'!M244," ")</f>
        <v xml:space="preserve"> </v>
      </c>
    </row>
    <row r="249" spans="1:13" ht="19.149999999999999" hidden="1" customHeight="1" x14ac:dyDescent="0.2">
      <c r="A249" s="5">
        <f t="shared" si="3"/>
        <v>0</v>
      </c>
      <c r="B249" s="21">
        <v>239</v>
      </c>
      <c r="C249" s="23"/>
      <c r="D249" s="22">
        <f>IF('Insertion engagement internet'!R245&lt;&gt;" ",'Insertion engagement internet'!R245," ")</f>
        <v>0</v>
      </c>
      <c r="E249" s="22" t="str">
        <f>IF(D249&gt;0,'Insertion engagement internet'!F245,"  ")</f>
        <v xml:space="preserve">  </v>
      </c>
      <c r="F249" s="24" t="str">
        <f>IF(D249&gt;0,'Insertion engagement internet'!C245,"  ")</f>
        <v xml:space="preserve">  </v>
      </c>
      <c r="G249" s="24" t="str">
        <f>IF(D249&gt;0,'Insertion engagement internet'!D245,"  ")</f>
        <v xml:space="preserve">  </v>
      </c>
      <c r="H249" s="24" t="str">
        <f>IF(D249&gt;0,'Insertion engagement internet'!J245,"  ")</f>
        <v xml:space="preserve">  </v>
      </c>
      <c r="I249" s="24" t="str">
        <f>IF(D249&gt;0,'Insertion engagement internet'!G245,"  ")</f>
        <v xml:space="preserve">  </v>
      </c>
      <c r="J249" s="22" t="str">
        <f>IF(D249&gt;0,IF('Insertion engagement internet'!G245&lt;&gt;'Insertion engagement internet'!H245,'Insertion engagement internet'!H245," ")," ")</f>
        <v xml:space="preserve"> </v>
      </c>
      <c r="K249" s="216">
        <f>'Insertion engagement internet'!E245</f>
        <v>0</v>
      </c>
      <c r="L249" s="22"/>
      <c r="M249" s="25" t="str">
        <f>IF(D249&gt;0,'Insertion engagement internet'!M245," ")</f>
        <v xml:space="preserve"> </v>
      </c>
    </row>
    <row r="250" spans="1:13" ht="19.149999999999999" hidden="1" customHeight="1" x14ac:dyDescent="0.2">
      <c r="A250" s="5">
        <f t="shared" si="3"/>
        <v>0</v>
      </c>
      <c r="B250" s="21">
        <v>240</v>
      </c>
      <c r="C250" s="23"/>
      <c r="D250" s="22">
        <f>IF('Insertion engagement internet'!R246&lt;&gt;" ",'Insertion engagement internet'!R246," ")</f>
        <v>0</v>
      </c>
      <c r="E250" s="22" t="str">
        <f>IF(D250&gt;0,'Insertion engagement internet'!F246,"  ")</f>
        <v xml:space="preserve">  </v>
      </c>
      <c r="F250" s="24" t="str">
        <f>IF(D250&gt;0,'Insertion engagement internet'!C246,"  ")</f>
        <v xml:space="preserve">  </v>
      </c>
      <c r="G250" s="24" t="str">
        <f>IF(D250&gt;0,'Insertion engagement internet'!D246,"  ")</f>
        <v xml:space="preserve">  </v>
      </c>
      <c r="H250" s="24" t="str">
        <f>IF(D250&gt;0,'Insertion engagement internet'!J246,"  ")</f>
        <v xml:space="preserve">  </v>
      </c>
      <c r="I250" s="24" t="str">
        <f>IF(D250&gt;0,'Insertion engagement internet'!G246,"  ")</f>
        <v xml:space="preserve">  </v>
      </c>
      <c r="J250" s="22" t="str">
        <f>IF(D250&gt;0,IF('Insertion engagement internet'!G246&lt;&gt;'Insertion engagement internet'!H246,'Insertion engagement internet'!H246," ")," ")</f>
        <v xml:space="preserve"> </v>
      </c>
      <c r="K250" s="216">
        <f>'Insertion engagement internet'!E246</f>
        <v>0</v>
      </c>
      <c r="L250" s="22"/>
      <c r="M250" s="25" t="str">
        <f>IF(D250&gt;0,'Insertion engagement internet'!M246," ")</f>
        <v xml:space="preserve"> </v>
      </c>
    </row>
    <row r="251" spans="1:13" ht="19.149999999999999" hidden="1" customHeight="1" x14ac:dyDescent="0.2">
      <c r="A251" s="5">
        <f t="shared" si="3"/>
        <v>0</v>
      </c>
      <c r="B251" s="21">
        <v>241</v>
      </c>
      <c r="C251" s="23"/>
      <c r="D251" s="22">
        <f>IF('Insertion engagement internet'!R247&lt;&gt;" ",'Insertion engagement internet'!R247," ")</f>
        <v>0</v>
      </c>
      <c r="E251" s="22" t="str">
        <f>IF(D251&gt;0,'Insertion engagement internet'!F247,"  ")</f>
        <v xml:space="preserve">  </v>
      </c>
      <c r="F251" s="24" t="str">
        <f>IF(D251&gt;0,'Insertion engagement internet'!C247,"  ")</f>
        <v xml:space="preserve">  </v>
      </c>
      <c r="G251" s="24" t="str">
        <f>IF(D251&gt;0,'Insertion engagement internet'!D247,"  ")</f>
        <v xml:space="preserve">  </v>
      </c>
      <c r="H251" s="24" t="str">
        <f>IF(D251&gt;0,'Insertion engagement internet'!J247,"  ")</f>
        <v xml:space="preserve">  </v>
      </c>
      <c r="I251" s="24" t="str">
        <f>IF(D251&gt;0,'Insertion engagement internet'!G247,"  ")</f>
        <v xml:space="preserve">  </v>
      </c>
      <c r="J251" s="22" t="str">
        <f>IF(D251&gt;0,IF('Insertion engagement internet'!G247&lt;&gt;'Insertion engagement internet'!H247,'Insertion engagement internet'!H247," ")," ")</f>
        <v xml:space="preserve"> </v>
      </c>
      <c r="K251" s="216">
        <f>'Insertion engagement internet'!E247</f>
        <v>0</v>
      </c>
      <c r="L251" s="22"/>
      <c r="M251" s="25" t="str">
        <f>IF(D251&gt;0,'Insertion engagement internet'!M247," ")</f>
        <v xml:space="preserve"> </v>
      </c>
    </row>
    <row r="252" spans="1:13" ht="19.149999999999999" hidden="1" customHeight="1" x14ac:dyDescent="0.2">
      <c r="A252" s="5">
        <f t="shared" si="3"/>
        <v>0</v>
      </c>
      <c r="B252" s="21">
        <v>242</v>
      </c>
      <c r="C252" s="23"/>
      <c r="D252" s="22">
        <f>IF('Insertion engagement internet'!R248&lt;&gt;" ",'Insertion engagement internet'!R248," ")</f>
        <v>0</v>
      </c>
      <c r="E252" s="22" t="str">
        <f>IF(D252&gt;0,'Insertion engagement internet'!F248,"  ")</f>
        <v xml:space="preserve">  </v>
      </c>
      <c r="F252" s="24" t="str">
        <f>IF(D252&gt;0,'Insertion engagement internet'!C248,"  ")</f>
        <v xml:space="preserve">  </v>
      </c>
      <c r="G252" s="24" t="str">
        <f>IF(D252&gt;0,'Insertion engagement internet'!D248,"  ")</f>
        <v xml:space="preserve">  </v>
      </c>
      <c r="H252" s="24" t="str">
        <f>IF(D252&gt;0,'Insertion engagement internet'!J248,"  ")</f>
        <v xml:space="preserve">  </v>
      </c>
      <c r="I252" s="24" t="str">
        <f>IF(D252&gt;0,'Insertion engagement internet'!G248,"  ")</f>
        <v xml:space="preserve">  </v>
      </c>
      <c r="J252" s="22" t="str">
        <f>IF(D252&gt;0,IF('Insertion engagement internet'!G248&lt;&gt;'Insertion engagement internet'!H248,'Insertion engagement internet'!H248," ")," ")</f>
        <v xml:space="preserve"> </v>
      </c>
      <c r="K252" s="216">
        <f>'Insertion engagement internet'!E248</f>
        <v>0</v>
      </c>
      <c r="L252" s="22"/>
      <c r="M252" s="25" t="str">
        <f>IF(D252&gt;0,'Insertion engagement internet'!M248," ")</f>
        <v xml:space="preserve"> </v>
      </c>
    </row>
    <row r="253" spans="1:13" ht="19.149999999999999" hidden="1" customHeight="1" x14ac:dyDescent="0.2">
      <c r="A253" s="5">
        <f t="shared" si="3"/>
        <v>0</v>
      </c>
      <c r="B253" s="21">
        <v>243</v>
      </c>
      <c r="C253" s="23"/>
      <c r="D253" s="22">
        <f>IF('Insertion engagement internet'!R249&lt;&gt;" ",'Insertion engagement internet'!R249," ")</f>
        <v>0</v>
      </c>
      <c r="E253" s="22" t="str">
        <f>IF(D253&gt;0,'Insertion engagement internet'!F249,"  ")</f>
        <v xml:space="preserve">  </v>
      </c>
      <c r="F253" s="24" t="str">
        <f>IF(D253&gt;0,'Insertion engagement internet'!C249,"  ")</f>
        <v xml:space="preserve">  </v>
      </c>
      <c r="G253" s="24" t="str">
        <f>IF(D253&gt;0,'Insertion engagement internet'!D249,"  ")</f>
        <v xml:space="preserve">  </v>
      </c>
      <c r="H253" s="24" t="str">
        <f>IF(D253&gt;0,'Insertion engagement internet'!J249,"  ")</f>
        <v xml:space="preserve">  </v>
      </c>
      <c r="I253" s="24" t="str">
        <f>IF(D253&gt;0,'Insertion engagement internet'!G249,"  ")</f>
        <v xml:space="preserve">  </v>
      </c>
      <c r="J253" s="22" t="str">
        <f>IF(D253&gt;0,IF('Insertion engagement internet'!G249&lt;&gt;'Insertion engagement internet'!H249,'Insertion engagement internet'!H249," ")," ")</f>
        <v xml:space="preserve"> </v>
      </c>
      <c r="K253" s="216">
        <f>'Insertion engagement internet'!E249</f>
        <v>0</v>
      </c>
      <c r="L253" s="22"/>
      <c r="M253" s="25" t="str">
        <f>IF(D253&gt;0,'Insertion engagement internet'!M249," ")</f>
        <v xml:space="preserve"> </v>
      </c>
    </row>
    <row r="254" spans="1:13" ht="19.149999999999999" hidden="1" customHeight="1" x14ac:dyDescent="0.2">
      <c r="A254" s="5">
        <f t="shared" si="3"/>
        <v>0</v>
      </c>
      <c r="B254" s="21">
        <v>244</v>
      </c>
      <c r="C254" s="23"/>
      <c r="D254" s="22">
        <f>IF('Insertion engagement internet'!R250&lt;&gt;" ",'Insertion engagement internet'!R250," ")</f>
        <v>0</v>
      </c>
      <c r="E254" s="22" t="str">
        <f>IF(D254&gt;0,'Insertion engagement internet'!F250,"  ")</f>
        <v xml:space="preserve">  </v>
      </c>
      <c r="F254" s="24" t="str">
        <f>IF(D254&gt;0,'Insertion engagement internet'!C250,"  ")</f>
        <v xml:space="preserve">  </v>
      </c>
      <c r="G254" s="24" t="str">
        <f>IF(D254&gt;0,'Insertion engagement internet'!D250,"  ")</f>
        <v xml:space="preserve">  </v>
      </c>
      <c r="H254" s="24" t="str">
        <f>IF(D254&gt;0,'Insertion engagement internet'!J250,"  ")</f>
        <v xml:space="preserve">  </v>
      </c>
      <c r="I254" s="24" t="str">
        <f>IF(D254&gt;0,'Insertion engagement internet'!G250,"  ")</f>
        <v xml:space="preserve">  </v>
      </c>
      <c r="J254" s="22" t="str">
        <f>IF(D254&gt;0,IF('Insertion engagement internet'!G250&lt;&gt;'Insertion engagement internet'!H250,'Insertion engagement internet'!H250," ")," ")</f>
        <v xml:space="preserve"> </v>
      </c>
      <c r="K254" s="216">
        <f>'Insertion engagement internet'!E250</f>
        <v>0</v>
      </c>
      <c r="L254" s="22"/>
      <c r="M254" s="25" t="str">
        <f>IF(D254&gt;0,'Insertion engagement internet'!M250," ")</f>
        <v xml:space="preserve"> </v>
      </c>
    </row>
    <row r="255" spans="1:13" ht="19.149999999999999" hidden="1" customHeight="1" x14ac:dyDescent="0.2">
      <c r="A255" s="5">
        <f t="shared" si="3"/>
        <v>0</v>
      </c>
      <c r="B255" s="21">
        <v>245</v>
      </c>
      <c r="C255" s="23"/>
      <c r="D255" s="22">
        <f>IF('Insertion engagement internet'!R251&lt;&gt;" ",'Insertion engagement internet'!R251," ")</f>
        <v>0</v>
      </c>
      <c r="E255" s="22" t="str">
        <f>IF(D255&gt;0,'Insertion engagement internet'!F251,"  ")</f>
        <v xml:space="preserve">  </v>
      </c>
      <c r="F255" s="24" t="str">
        <f>IF(D255&gt;0,'Insertion engagement internet'!C251,"  ")</f>
        <v xml:space="preserve">  </v>
      </c>
      <c r="G255" s="24" t="str">
        <f>IF(D255&gt;0,'Insertion engagement internet'!D251,"  ")</f>
        <v xml:space="preserve">  </v>
      </c>
      <c r="H255" s="24" t="str">
        <f>IF(D255&gt;0,'Insertion engagement internet'!J251,"  ")</f>
        <v xml:space="preserve">  </v>
      </c>
      <c r="I255" s="24" t="str">
        <f>IF(D255&gt;0,'Insertion engagement internet'!G251,"  ")</f>
        <v xml:space="preserve">  </v>
      </c>
      <c r="J255" s="22" t="str">
        <f>IF(D255&gt;0,IF('Insertion engagement internet'!G251&lt;&gt;'Insertion engagement internet'!H251,'Insertion engagement internet'!H251," ")," ")</f>
        <v xml:space="preserve"> </v>
      </c>
      <c r="K255" s="216">
        <f>'Insertion engagement internet'!E251</f>
        <v>0</v>
      </c>
      <c r="L255" s="22"/>
      <c r="M255" s="25" t="str">
        <f>IF(D255&gt;0,'Insertion engagement internet'!M251," ")</f>
        <v xml:space="preserve"> </v>
      </c>
    </row>
    <row r="256" spans="1:13" ht="19.149999999999999" hidden="1" customHeight="1" x14ac:dyDescent="0.2">
      <c r="A256" s="5">
        <f t="shared" si="3"/>
        <v>0</v>
      </c>
      <c r="B256" s="21">
        <v>246</v>
      </c>
      <c r="C256" s="23"/>
      <c r="D256" s="22">
        <f>IF('Insertion engagement internet'!R252&lt;&gt;" ",'Insertion engagement internet'!R252," ")</f>
        <v>0</v>
      </c>
      <c r="E256" s="22" t="str">
        <f>IF(D256&gt;0,'Insertion engagement internet'!F252,"  ")</f>
        <v xml:space="preserve">  </v>
      </c>
      <c r="F256" s="24" t="str">
        <f>IF(D256&gt;0,'Insertion engagement internet'!C252,"  ")</f>
        <v xml:space="preserve">  </v>
      </c>
      <c r="G256" s="24" t="str">
        <f>IF(D256&gt;0,'Insertion engagement internet'!D252,"  ")</f>
        <v xml:space="preserve">  </v>
      </c>
      <c r="H256" s="24" t="str">
        <f>IF(D256&gt;0,'Insertion engagement internet'!J252,"  ")</f>
        <v xml:space="preserve">  </v>
      </c>
      <c r="I256" s="24" t="str">
        <f>IF(D256&gt;0,'Insertion engagement internet'!G252,"  ")</f>
        <v xml:space="preserve">  </v>
      </c>
      <c r="J256" s="22" t="str">
        <f>IF(D256&gt;0,IF('Insertion engagement internet'!G252&lt;&gt;'Insertion engagement internet'!H252,'Insertion engagement internet'!H252," ")," ")</f>
        <v xml:space="preserve"> </v>
      </c>
      <c r="K256" s="216">
        <f>'Insertion engagement internet'!E252</f>
        <v>0</v>
      </c>
      <c r="L256" s="22"/>
      <c r="M256" s="25" t="str">
        <f>IF(D256&gt;0,'Insertion engagement internet'!M252," ")</f>
        <v xml:space="preserve"> </v>
      </c>
    </row>
    <row r="257" spans="1:13" ht="19.149999999999999" hidden="1" customHeight="1" x14ac:dyDescent="0.2">
      <c r="A257" s="5">
        <f t="shared" si="3"/>
        <v>0</v>
      </c>
      <c r="B257" s="21">
        <v>247</v>
      </c>
      <c r="C257" s="23"/>
      <c r="D257" s="22">
        <f>IF('Insertion engagement internet'!R253&lt;&gt;" ",'Insertion engagement internet'!R253," ")</f>
        <v>0</v>
      </c>
      <c r="E257" s="22" t="str">
        <f>IF(D257&gt;0,'Insertion engagement internet'!F253,"  ")</f>
        <v xml:space="preserve">  </v>
      </c>
      <c r="F257" s="24" t="str">
        <f>IF(D257&gt;0,'Insertion engagement internet'!C253,"  ")</f>
        <v xml:space="preserve">  </v>
      </c>
      <c r="G257" s="24" t="str">
        <f>IF(D257&gt;0,'Insertion engagement internet'!D253,"  ")</f>
        <v xml:space="preserve">  </v>
      </c>
      <c r="H257" s="24" t="str">
        <f>IF(D257&gt;0,'Insertion engagement internet'!J253,"  ")</f>
        <v xml:space="preserve">  </v>
      </c>
      <c r="I257" s="24" t="str">
        <f>IF(D257&gt;0,'Insertion engagement internet'!G253,"  ")</f>
        <v xml:space="preserve">  </v>
      </c>
      <c r="J257" s="22" t="str">
        <f>IF(D257&gt;0,IF('Insertion engagement internet'!G253&lt;&gt;'Insertion engagement internet'!H253,'Insertion engagement internet'!H253," ")," ")</f>
        <v xml:space="preserve"> </v>
      </c>
      <c r="K257" s="216">
        <f>'Insertion engagement internet'!E253</f>
        <v>0</v>
      </c>
      <c r="L257" s="22"/>
      <c r="M257" s="25" t="str">
        <f>IF(D257&gt;0,'Insertion engagement internet'!M253," ")</f>
        <v xml:space="preserve"> </v>
      </c>
    </row>
    <row r="258" spans="1:13" ht="19.149999999999999" hidden="1" customHeight="1" x14ac:dyDescent="0.2">
      <c r="A258" s="5">
        <f t="shared" si="3"/>
        <v>0</v>
      </c>
      <c r="B258" s="21">
        <v>248</v>
      </c>
      <c r="C258" s="23"/>
      <c r="D258" s="22">
        <f>IF('Insertion engagement internet'!R254&lt;&gt;" ",'Insertion engagement internet'!R254," ")</f>
        <v>0</v>
      </c>
      <c r="E258" s="22" t="str">
        <f>IF(D258&gt;0,'Insertion engagement internet'!F254,"  ")</f>
        <v xml:space="preserve">  </v>
      </c>
      <c r="F258" s="24" t="str">
        <f>IF(D258&gt;0,'Insertion engagement internet'!C254,"  ")</f>
        <v xml:space="preserve">  </v>
      </c>
      <c r="G258" s="24" t="str">
        <f>IF(D258&gt;0,'Insertion engagement internet'!D254,"  ")</f>
        <v xml:space="preserve">  </v>
      </c>
      <c r="H258" s="24" t="str">
        <f>IF(D258&gt;0,'Insertion engagement internet'!J254,"  ")</f>
        <v xml:space="preserve">  </v>
      </c>
      <c r="I258" s="24" t="str">
        <f>IF(D258&gt;0,'Insertion engagement internet'!G254,"  ")</f>
        <v xml:space="preserve">  </v>
      </c>
      <c r="J258" s="22" t="str">
        <f>IF(D258&gt;0,IF('Insertion engagement internet'!G254&lt;&gt;'Insertion engagement internet'!H254,'Insertion engagement internet'!H254," ")," ")</f>
        <v xml:space="preserve"> </v>
      </c>
      <c r="K258" s="216">
        <f>'Insertion engagement internet'!E254</f>
        <v>0</v>
      </c>
      <c r="L258" s="22"/>
      <c r="M258" s="25" t="str">
        <f>IF(D258&gt;0,'Insertion engagement internet'!M254," ")</f>
        <v xml:space="preserve"> </v>
      </c>
    </row>
    <row r="259" spans="1:13" ht="19.149999999999999" hidden="1" customHeight="1" x14ac:dyDescent="0.2">
      <c r="A259" s="5">
        <f t="shared" si="3"/>
        <v>0</v>
      </c>
      <c r="B259" s="21">
        <v>249</v>
      </c>
      <c r="C259" s="23"/>
      <c r="D259" s="22">
        <f>IF('Insertion engagement internet'!R255&lt;&gt;" ",'Insertion engagement internet'!R255," ")</f>
        <v>0</v>
      </c>
      <c r="E259" s="22" t="str">
        <f>IF(D259&gt;0,'Insertion engagement internet'!F255,"  ")</f>
        <v xml:space="preserve">  </v>
      </c>
      <c r="F259" s="24" t="str">
        <f>IF(D259&gt;0,'Insertion engagement internet'!C255,"  ")</f>
        <v xml:space="preserve">  </v>
      </c>
      <c r="G259" s="24" t="str">
        <f>IF(D259&gt;0,'Insertion engagement internet'!D255,"  ")</f>
        <v xml:space="preserve">  </v>
      </c>
      <c r="H259" s="24" t="str">
        <f>IF(D259&gt;0,'Insertion engagement internet'!J255,"  ")</f>
        <v xml:space="preserve">  </v>
      </c>
      <c r="I259" s="24" t="str">
        <f>IF(D259&gt;0,'Insertion engagement internet'!G255,"  ")</f>
        <v xml:space="preserve">  </v>
      </c>
      <c r="J259" s="22" t="str">
        <f>IF(D259&gt;0,IF('Insertion engagement internet'!G255&lt;&gt;'Insertion engagement internet'!H255,'Insertion engagement internet'!H255," ")," ")</f>
        <v xml:space="preserve"> </v>
      </c>
      <c r="K259" s="216">
        <f>'Insertion engagement internet'!E255</f>
        <v>0</v>
      </c>
      <c r="L259" s="22"/>
      <c r="M259" s="25" t="str">
        <f>IF(D259&gt;0,'Insertion engagement internet'!M255," ")</f>
        <v xml:space="preserve"> </v>
      </c>
    </row>
    <row r="260" spans="1:13" ht="19.149999999999999" hidden="1" customHeight="1" x14ac:dyDescent="0.2">
      <c r="A260" s="5">
        <f t="shared" si="3"/>
        <v>0</v>
      </c>
      <c r="B260" s="21">
        <v>250</v>
      </c>
      <c r="C260" s="23"/>
      <c r="D260" s="22">
        <f>IF('Insertion engagement internet'!R256&lt;&gt;" ",'Insertion engagement internet'!R256," ")</f>
        <v>0</v>
      </c>
      <c r="E260" s="22" t="str">
        <f>IF(D260&gt;0,'Insertion engagement internet'!F256,"  ")</f>
        <v xml:space="preserve">  </v>
      </c>
      <c r="F260" s="24" t="str">
        <f>IF(D260&gt;0,'Insertion engagement internet'!C256,"  ")</f>
        <v xml:space="preserve">  </v>
      </c>
      <c r="G260" s="24" t="str">
        <f>IF(D260&gt;0,'Insertion engagement internet'!D256,"  ")</f>
        <v xml:space="preserve">  </v>
      </c>
      <c r="H260" s="24" t="str">
        <f>IF(D260&gt;0,'Insertion engagement internet'!J256,"  ")</f>
        <v xml:space="preserve">  </v>
      </c>
      <c r="I260" s="24" t="str">
        <f>IF(D260&gt;0,'Insertion engagement internet'!G256,"  ")</f>
        <v xml:space="preserve">  </v>
      </c>
      <c r="J260" s="22" t="str">
        <f>IF(D260&gt;0,IF('Insertion engagement internet'!G256&lt;&gt;'Insertion engagement internet'!H256,'Insertion engagement internet'!H256," ")," ")</f>
        <v xml:space="preserve"> </v>
      </c>
      <c r="K260" s="216">
        <f>'Insertion engagement internet'!E256</f>
        <v>0</v>
      </c>
      <c r="L260" s="22"/>
      <c r="M260" s="25" t="str">
        <f>IF(D260&gt;0,'Insertion engagement internet'!M256," ")</f>
        <v xml:space="preserve"> </v>
      </c>
    </row>
    <row r="261" spans="1:13" ht="19.149999999999999" hidden="1" customHeight="1" x14ac:dyDescent="0.2">
      <c r="A261" s="5">
        <f t="shared" si="3"/>
        <v>0</v>
      </c>
      <c r="B261" s="21">
        <v>251</v>
      </c>
      <c r="C261" s="23"/>
      <c r="D261" s="22">
        <f>IF('Insertion engagement internet'!R257&lt;&gt;" ",'Insertion engagement internet'!R257," ")</f>
        <v>0</v>
      </c>
      <c r="E261" s="22" t="str">
        <f>IF(D261&gt;0,'Insertion engagement internet'!F257,"  ")</f>
        <v xml:space="preserve">  </v>
      </c>
      <c r="F261" s="24" t="str">
        <f>IF(D261&gt;0,'Insertion engagement internet'!C257,"  ")</f>
        <v xml:space="preserve">  </v>
      </c>
      <c r="G261" s="24" t="str">
        <f>IF(D261&gt;0,'Insertion engagement internet'!D257,"  ")</f>
        <v xml:space="preserve">  </v>
      </c>
      <c r="H261" s="24" t="str">
        <f>IF(D261&gt;0,'Insertion engagement internet'!J257,"  ")</f>
        <v xml:space="preserve">  </v>
      </c>
      <c r="I261" s="24" t="str">
        <f>IF(D261&gt;0,'Insertion engagement internet'!G257,"  ")</f>
        <v xml:space="preserve">  </v>
      </c>
      <c r="J261" s="22" t="str">
        <f>IF(D261&gt;0,IF('Insertion engagement internet'!G257&lt;&gt;'Insertion engagement internet'!H257,'Insertion engagement internet'!H257," ")," ")</f>
        <v xml:space="preserve"> </v>
      </c>
      <c r="K261" s="216">
        <f>'Insertion engagement internet'!E257</f>
        <v>0</v>
      </c>
      <c r="L261" s="22"/>
      <c r="M261" s="25" t="str">
        <f>IF(D261&gt;0,'Insertion engagement internet'!M257," ")</f>
        <v xml:space="preserve"> </v>
      </c>
    </row>
    <row r="262" spans="1:13" ht="19.149999999999999" hidden="1" customHeight="1" x14ac:dyDescent="0.2">
      <c r="A262" s="5">
        <f t="shared" si="3"/>
        <v>0</v>
      </c>
      <c r="B262" s="21">
        <v>252</v>
      </c>
      <c r="C262" s="23"/>
      <c r="D262" s="22">
        <f>IF('Insertion engagement internet'!R258&lt;&gt;" ",'Insertion engagement internet'!R258," ")</f>
        <v>0</v>
      </c>
      <c r="E262" s="22" t="str">
        <f>IF(D262&gt;0,'Insertion engagement internet'!F258,"  ")</f>
        <v xml:space="preserve">  </v>
      </c>
      <c r="F262" s="24" t="str">
        <f>IF(D262&gt;0,'Insertion engagement internet'!C258,"  ")</f>
        <v xml:space="preserve">  </v>
      </c>
      <c r="G262" s="24" t="str">
        <f>IF(D262&gt;0,'Insertion engagement internet'!D258,"  ")</f>
        <v xml:space="preserve">  </v>
      </c>
      <c r="H262" s="24" t="str">
        <f>IF(D262&gt;0,'Insertion engagement internet'!J258,"  ")</f>
        <v xml:space="preserve">  </v>
      </c>
      <c r="I262" s="24" t="str">
        <f>IF(D262&gt;0,'Insertion engagement internet'!G258,"  ")</f>
        <v xml:space="preserve">  </v>
      </c>
      <c r="J262" s="22" t="str">
        <f>IF(D262&gt;0,IF('Insertion engagement internet'!G258&lt;&gt;'Insertion engagement internet'!H258,'Insertion engagement internet'!H258," ")," ")</f>
        <v xml:space="preserve"> </v>
      </c>
      <c r="K262" s="216">
        <f>'Insertion engagement internet'!E258</f>
        <v>0</v>
      </c>
      <c r="L262" s="22"/>
      <c r="M262" s="25" t="str">
        <f>IF(D262&gt;0,'Insertion engagement internet'!M258," ")</f>
        <v xml:space="preserve"> </v>
      </c>
    </row>
    <row r="263" spans="1:13" ht="19.149999999999999" hidden="1" customHeight="1" x14ac:dyDescent="0.2">
      <c r="A263" s="5">
        <f t="shared" si="3"/>
        <v>0</v>
      </c>
      <c r="B263" s="21">
        <v>253</v>
      </c>
      <c r="C263" s="23"/>
      <c r="D263" s="22">
        <f>IF('Insertion engagement internet'!R259&lt;&gt;" ",'Insertion engagement internet'!R259," ")</f>
        <v>0</v>
      </c>
      <c r="E263" s="22" t="str">
        <f>IF(D263&gt;0,'Insertion engagement internet'!F259,"  ")</f>
        <v xml:space="preserve">  </v>
      </c>
      <c r="F263" s="24" t="str">
        <f>IF(D263&gt;0,'Insertion engagement internet'!C259,"  ")</f>
        <v xml:space="preserve">  </v>
      </c>
      <c r="G263" s="24" t="str">
        <f>IF(D263&gt;0,'Insertion engagement internet'!D259,"  ")</f>
        <v xml:space="preserve">  </v>
      </c>
      <c r="H263" s="24" t="str">
        <f>IF(D263&gt;0,'Insertion engagement internet'!J259,"  ")</f>
        <v xml:space="preserve">  </v>
      </c>
      <c r="I263" s="24" t="str">
        <f>IF(D263&gt;0,'Insertion engagement internet'!G259,"  ")</f>
        <v xml:space="preserve">  </v>
      </c>
      <c r="J263" s="22" t="str">
        <f>IF(D263&gt;0,IF('Insertion engagement internet'!G259&lt;&gt;'Insertion engagement internet'!H259,'Insertion engagement internet'!H259," ")," ")</f>
        <v xml:space="preserve"> </v>
      </c>
      <c r="K263" s="216">
        <f>'Insertion engagement internet'!E259</f>
        <v>0</v>
      </c>
      <c r="L263" s="22"/>
      <c r="M263" s="25" t="str">
        <f>IF(D263&gt;0,'Insertion engagement internet'!M259," ")</f>
        <v xml:space="preserve"> </v>
      </c>
    </row>
    <row r="264" spans="1:13" ht="19.149999999999999" hidden="1" customHeight="1" x14ac:dyDescent="0.2">
      <c r="A264" s="5">
        <f t="shared" si="3"/>
        <v>0</v>
      </c>
      <c r="B264" s="21">
        <v>254</v>
      </c>
      <c r="C264" s="23"/>
      <c r="D264" s="22">
        <f>IF('Insertion engagement internet'!R260&lt;&gt;" ",'Insertion engagement internet'!R260," ")</f>
        <v>0</v>
      </c>
      <c r="E264" s="22" t="str">
        <f>IF(D264&gt;0,'Insertion engagement internet'!F260,"  ")</f>
        <v xml:space="preserve">  </v>
      </c>
      <c r="F264" s="24" t="str">
        <f>IF(D264&gt;0,'Insertion engagement internet'!C260,"  ")</f>
        <v xml:space="preserve">  </v>
      </c>
      <c r="G264" s="24" t="str">
        <f>IF(D264&gt;0,'Insertion engagement internet'!D260,"  ")</f>
        <v xml:space="preserve">  </v>
      </c>
      <c r="H264" s="24" t="str">
        <f>IF(D264&gt;0,'Insertion engagement internet'!J260,"  ")</f>
        <v xml:space="preserve">  </v>
      </c>
      <c r="I264" s="24" t="str">
        <f>IF(D264&gt;0,'Insertion engagement internet'!G260,"  ")</f>
        <v xml:space="preserve">  </v>
      </c>
      <c r="J264" s="22" t="str">
        <f>IF(D264&gt;0,IF('Insertion engagement internet'!G260&lt;&gt;'Insertion engagement internet'!H260,'Insertion engagement internet'!H260," ")," ")</f>
        <v xml:space="preserve"> </v>
      </c>
      <c r="K264" s="216">
        <f>'Insertion engagement internet'!E260</f>
        <v>0</v>
      </c>
      <c r="L264" s="22"/>
      <c r="M264" s="25" t="str">
        <f>IF(D264&gt;0,'Insertion engagement internet'!M260," ")</f>
        <v xml:space="preserve"> </v>
      </c>
    </row>
    <row r="265" spans="1:13" ht="19.149999999999999" hidden="1" customHeight="1" x14ac:dyDescent="0.2">
      <c r="A265" s="5">
        <f t="shared" si="3"/>
        <v>0</v>
      </c>
      <c r="B265" s="21">
        <v>255</v>
      </c>
      <c r="C265" s="23"/>
      <c r="D265" s="22">
        <f>IF('Insertion engagement internet'!R261&lt;&gt;" ",'Insertion engagement internet'!R261," ")</f>
        <v>0</v>
      </c>
      <c r="E265" s="22" t="str">
        <f>IF(D265&gt;0,'Insertion engagement internet'!F261,"  ")</f>
        <v xml:space="preserve">  </v>
      </c>
      <c r="F265" s="24" t="str">
        <f>IF(D265&gt;0,'Insertion engagement internet'!C261,"  ")</f>
        <v xml:space="preserve">  </v>
      </c>
      <c r="G265" s="24" t="str">
        <f>IF(D265&gt;0,'Insertion engagement internet'!D261,"  ")</f>
        <v xml:space="preserve">  </v>
      </c>
      <c r="H265" s="24" t="str">
        <f>IF(D265&gt;0,'Insertion engagement internet'!J261,"  ")</f>
        <v xml:space="preserve">  </v>
      </c>
      <c r="I265" s="24" t="str">
        <f>IF(D265&gt;0,'Insertion engagement internet'!G261,"  ")</f>
        <v xml:space="preserve">  </v>
      </c>
      <c r="J265" s="22" t="str">
        <f>IF(D265&gt;0,IF('Insertion engagement internet'!G261&lt;&gt;'Insertion engagement internet'!H261,'Insertion engagement internet'!H261," ")," ")</f>
        <v xml:space="preserve"> </v>
      </c>
      <c r="K265" s="216">
        <f>'Insertion engagement internet'!E261</f>
        <v>0</v>
      </c>
      <c r="L265" s="22"/>
      <c r="M265" s="25" t="str">
        <f>IF(D265&gt;0,'Insertion engagement internet'!M261," ")</f>
        <v xml:space="preserve"> </v>
      </c>
    </row>
    <row r="266" spans="1:13" ht="19.149999999999999" hidden="1" customHeight="1" x14ac:dyDescent="0.2">
      <c r="A266" s="5">
        <f t="shared" si="3"/>
        <v>0</v>
      </c>
      <c r="B266" s="21">
        <v>256</v>
      </c>
      <c r="C266" s="23"/>
      <c r="D266" s="22">
        <f>IF('Insertion engagement internet'!R262&lt;&gt;" ",'Insertion engagement internet'!R262," ")</f>
        <v>0</v>
      </c>
      <c r="E266" s="22" t="str">
        <f>IF(D266&gt;0,'Insertion engagement internet'!F262,"  ")</f>
        <v xml:space="preserve">  </v>
      </c>
      <c r="F266" s="24" t="str">
        <f>IF(D266&gt;0,'Insertion engagement internet'!C262,"  ")</f>
        <v xml:space="preserve">  </v>
      </c>
      <c r="G266" s="24" t="str">
        <f>IF(D266&gt;0,'Insertion engagement internet'!D262,"  ")</f>
        <v xml:space="preserve">  </v>
      </c>
      <c r="H266" s="24" t="str">
        <f>IF(D266&gt;0,'Insertion engagement internet'!J262,"  ")</f>
        <v xml:space="preserve">  </v>
      </c>
      <c r="I266" s="24" t="str">
        <f>IF(D266&gt;0,'Insertion engagement internet'!G262,"  ")</f>
        <v xml:space="preserve">  </v>
      </c>
      <c r="J266" s="22" t="str">
        <f>IF(D266&gt;0,IF('Insertion engagement internet'!G262&lt;&gt;'Insertion engagement internet'!H262,'Insertion engagement internet'!H262," ")," ")</f>
        <v xml:space="preserve"> </v>
      </c>
      <c r="K266" s="216">
        <f>'Insertion engagement internet'!E262</f>
        <v>0</v>
      </c>
      <c r="L266" s="22"/>
      <c r="M266" s="25" t="str">
        <f>IF(D266&gt;0,'Insertion engagement internet'!M262," ")</f>
        <v xml:space="preserve"> </v>
      </c>
    </row>
    <row r="267" spans="1:13" ht="19.149999999999999" hidden="1" customHeight="1" x14ac:dyDescent="0.2">
      <c r="A267" s="5">
        <f t="shared" si="3"/>
        <v>0</v>
      </c>
      <c r="B267" s="21">
        <v>257</v>
      </c>
      <c r="C267" s="23"/>
      <c r="D267" s="22">
        <f>IF('Insertion engagement internet'!R263&lt;&gt;" ",'Insertion engagement internet'!R263," ")</f>
        <v>0</v>
      </c>
      <c r="E267" s="22" t="str">
        <f>IF(D267&gt;0,'Insertion engagement internet'!F263,"  ")</f>
        <v xml:space="preserve">  </v>
      </c>
      <c r="F267" s="24" t="str">
        <f>IF(D267&gt;0,'Insertion engagement internet'!C263,"  ")</f>
        <v xml:space="preserve">  </v>
      </c>
      <c r="G267" s="24" t="str">
        <f>IF(D267&gt;0,'Insertion engagement internet'!D263,"  ")</f>
        <v xml:space="preserve">  </v>
      </c>
      <c r="H267" s="24" t="str">
        <f>IF(D267&gt;0,'Insertion engagement internet'!J263,"  ")</f>
        <v xml:space="preserve">  </v>
      </c>
      <c r="I267" s="24" t="str">
        <f>IF(D267&gt;0,'Insertion engagement internet'!G263,"  ")</f>
        <v xml:space="preserve">  </v>
      </c>
      <c r="J267" s="22" t="str">
        <f>IF(D267&gt;0,IF('Insertion engagement internet'!G263&lt;&gt;'Insertion engagement internet'!H263,'Insertion engagement internet'!H263," ")," ")</f>
        <v xml:space="preserve"> </v>
      </c>
      <c r="K267" s="216">
        <f>'Insertion engagement internet'!E263</f>
        <v>0</v>
      </c>
      <c r="L267" s="22"/>
      <c r="M267" s="25" t="str">
        <f>IF(D267&gt;0,'Insertion engagement internet'!M263," ")</f>
        <v xml:space="preserve"> </v>
      </c>
    </row>
    <row r="268" spans="1:13" ht="19.149999999999999" hidden="1" customHeight="1" x14ac:dyDescent="0.2">
      <c r="A268" s="5">
        <f t="shared" ref="A268:A331" si="4">IF(C268="x",B268,0)</f>
        <v>0</v>
      </c>
      <c r="B268" s="21">
        <v>258</v>
      </c>
      <c r="C268" s="23"/>
      <c r="D268" s="22">
        <f>IF('Insertion engagement internet'!R264&lt;&gt;" ",'Insertion engagement internet'!R264," ")</f>
        <v>0</v>
      </c>
      <c r="E268" s="22" t="str">
        <f>IF(D268&gt;0,'Insertion engagement internet'!F264,"  ")</f>
        <v xml:space="preserve">  </v>
      </c>
      <c r="F268" s="24" t="str">
        <f>IF(D268&gt;0,'Insertion engagement internet'!C264,"  ")</f>
        <v xml:space="preserve">  </v>
      </c>
      <c r="G268" s="24" t="str">
        <f>IF(D268&gt;0,'Insertion engagement internet'!D264,"  ")</f>
        <v xml:space="preserve">  </v>
      </c>
      <c r="H268" s="24" t="str">
        <f>IF(D268&gt;0,'Insertion engagement internet'!J264,"  ")</f>
        <v xml:space="preserve">  </v>
      </c>
      <c r="I268" s="24" t="str">
        <f>IF(D268&gt;0,'Insertion engagement internet'!G264,"  ")</f>
        <v xml:space="preserve">  </v>
      </c>
      <c r="J268" s="22" t="str">
        <f>IF(D268&gt;0,IF('Insertion engagement internet'!G264&lt;&gt;'Insertion engagement internet'!H264,'Insertion engagement internet'!H264," ")," ")</f>
        <v xml:space="preserve"> </v>
      </c>
      <c r="K268" s="216">
        <f>'Insertion engagement internet'!E264</f>
        <v>0</v>
      </c>
      <c r="L268" s="22"/>
      <c r="M268" s="25" t="str">
        <f>IF(D268&gt;0,'Insertion engagement internet'!M264," ")</f>
        <v xml:space="preserve"> </v>
      </c>
    </row>
    <row r="269" spans="1:13" ht="19.149999999999999" hidden="1" customHeight="1" x14ac:dyDescent="0.2">
      <c r="A269" s="5">
        <f t="shared" si="4"/>
        <v>0</v>
      </c>
      <c r="B269" s="21">
        <v>259</v>
      </c>
      <c r="C269" s="23"/>
      <c r="D269" s="22">
        <f>IF('Insertion engagement internet'!R265&lt;&gt;" ",'Insertion engagement internet'!R265," ")</f>
        <v>0</v>
      </c>
      <c r="E269" s="22" t="str">
        <f>IF(D269&gt;0,'Insertion engagement internet'!F265,"  ")</f>
        <v xml:space="preserve">  </v>
      </c>
      <c r="F269" s="24" t="str">
        <f>IF(D269&gt;0,'Insertion engagement internet'!C265,"  ")</f>
        <v xml:space="preserve">  </v>
      </c>
      <c r="G269" s="24" t="str">
        <f>IF(D269&gt;0,'Insertion engagement internet'!D265,"  ")</f>
        <v xml:space="preserve">  </v>
      </c>
      <c r="H269" s="24" t="str">
        <f>IF(D269&gt;0,'Insertion engagement internet'!J265,"  ")</f>
        <v xml:space="preserve">  </v>
      </c>
      <c r="I269" s="24" t="str">
        <f>IF(D269&gt;0,'Insertion engagement internet'!G265,"  ")</f>
        <v xml:space="preserve">  </v>
      </c>
      <c r="J269" s="22" t="str">
        <f>IF(D269&gt;0,IF('Insertion engagement internet'!G265&lt;&gt;'Insertion engagement internet'!H265,'Insertion engagement internet'!H265," ")," ")</f>
        <v xml:space="preserve"> </v>
      </c>
      <c r="K269" s="216">
        <f>'Insertion engagement internet'!E265</f>
        <v>0</v>
      </c>
      <c r="L269" s="22"/>
      <c r="M269" s="25" t="str">
        <f>IF(D269&gt;0,'Insertion engagement internet'!M265," ")</f>
        <v xml:space="preserve"> </v>
      </c>
    </row>
    <row r="270" spans="1:13" ht="19.149999999999999" hidden="1" customHeight="1" x14ac:dyDescent="0.2">
      <c r="A270" s="5">
        <f t="shared" si="4"/>
        <v>0</v>
      </c>
      <c r="B270" s="21">
        <v>260</v>
      </c>
      <c r="C270" s="23"/>
      <c r="D270" s="22">
        <f>IF('Insertion engagement internet'!R266&lt;&gt;" ",'Insertion engagement internet'!R266," ")</f>
        <v>0</v>
      </c>
      <c r="E270" s="22" t="str">
        <f>IF(D270&gt;0,'Insertion engagement internet'!F266,"  ")</f>
        <v xml:space="preserve">  </v>
      </c>
      <c r="F270" s="24" t="str">
        <f>IF(D270&gt;0,'Insertion engagement internet'!C266,"  ")</f>
        <v xml:space="preserve">  </v>
      </c>
      <c r="G270" s="24" t="str">
        <f>IF(D270&gt;0,'Insertion engagement internet'!D266,"  ")</f>
        <v xml:space="preserve">  </v>
      </c>
      <c r="H270" s="24" t="str">
        <f>IF(D270&gt;0,'Insertion engagement internet'!J266,"  ")</f>
        <v xml:space="preserve">  </v>
      </c>
      <c r="I270" s="24" t="str">
        <f>IF(D270&gt;0,'Insertion engagement internet'!G266,"  ")</f>
        <v xml:space="preserve">  </v>
      </c>
      <c r="J270" s="22" t="str">
        <f>IF(D270&gt;0,IF('Insertion engagement internet'!G266&lt;&gt;'Insertion engagement internet'!H266,'Insertion engagement internet'!H266," ")," ")</f>
        <v xml:space="preserve"> </v>
      </c>
      <c r="K270" s="216">
        <f>'Insertion engagement internet'!E266</f>
        <v>0</v>
      </c>
      <c r="L270" s="22"/>
      <c r="M270" s="25" t="str">
        <f>IF(D270&gt;0,'Insertion engagement internet'!M266," ")</f>
        <v xml:space="preserve"> </v>
      </c>
    </row>
    <row r="271" spans="1:13" ht="19.149999999999999" hidden="1" customHeight="1" x14ac:dyDescent="0.2">
      <c r="A271" s="5">
        <f t="shared" si="4"/>
        <v>0</v>
      </c>
      <c r="B271" s="21">
        <v>261</v>
      </c>
      <c r="C271" s="23"/>
      <c r="D271" s="22">
        <f>IF('Insertion engagement internet'!R267&lt;&gt;" ",'Insertion engagement internet'!R267," ")</f>
        <v>0</v>
      </c>
      <c r="E271" s="22" t="str">
        <f>IF(D271&gt;0,'Insertion engagement internet'!F267,"  ")</f>
        <v xml:space="preserve">  </v>
      </c>
      <c r="F271" s="24" t="str">
        <f>IF(D271&gt;0,'Insertion engagement internet'!C267,"  ")</f>
        <v xml:space="preserve">  </v>
      </c>
      <c r="G271" s="24" t="str">
        <f>IF(D271&gt;0,'Insertion engagement internet'!D267,"  ")</f>
        <v xml:space="preserve">  </v>
      </c>
      <c r="H271" s="24" t="str">
        <f>IF(D271&gt;0,'Insertion engagement internet'!J267,"  ")</f>
        <v xml:space="preserve">  </v>
      </c>
      <c r="I271" s="24" t="str">
        <f>IF(D271&gt;0,'Insertion engagement internet'!G267,"  ")</f>
        <v xml:space="preserve">  </v>
      </c>
      <c r="J271" s="22" t="str">
        <f>IF(D271&gt;0,IF('Insertion engagement internet'!G267&lt;&gt;'Insertion engagement internet'!H267,'Insertion engagement internet'!H267," ")," ")</f>
        <v xml:space="preserve"> </v>
      </c>
      <c r="K271" s="216">
        <f>'Insertion engagement internet'!E267</f>
        <v>0</v>
      </c>
      <c r="L271" s="22"/>
      <c r="M271" s="25" t="str">
        <f>IF(D271&gt;0,'Insertion engagement internet'!M267," ")</f>
        <v xml:space="preserve"> </v>
      </c>
    </row>
    <row r="272" spans="1:13" ht="19.149999999999999" hidden="1" customHeight="1" x14ac:dyDescent="0.2">
      <c r="A272" s="5">
        <f t="shared" si="4"/>
        <v>0</v>
      </c>
      <c r="B272" s="21">
        <v>262</v>
      </c>
      <c r="C272" s="23"/>
      <c r="D272" s="22">
        <f>IF('Insertion engagement internet'!R268&lt;&gt;" ",'Insertion engagement internet'!R268," ")</f>
        <v>0</v>
      </c>
      <c r="E272" s="22" t="str">
        <f>IF(D272&gt;0,'Insertion engagement internet'!F268,"  ")</f>
        <v xml:space="preserve">  </v>
      </c>
      <c r="F272" s="24" t="str">
        <f>IF(D272&gt;0,'Insertion engagement internet'!C268,"  ")</f>
        <v xml:space="preserve">  </v>
      </c>
      <c r="G272" s="24" t="str">
        <f>IF(D272&gt;0,'Insertion engagement internet'!D268,"  ")</f>
        <v xml:space="preserve">  </v>
      </c>
      <c r="H272" s="24" t="str">
        <f>IF(D272&gt;0,'Insertion engagement internet'!J268,"  ")</f>
        <v xml:space="preserve">  </v>
      </c>
      <c r="I272" s="24" t="str">
        <f>IF(D272&gt;0,'Insertion engagement internet'!G268,"  ")</f>
        <v xml:space="preserve">  </v>
      </c>
      <c r="J272" s="22" t="str">
        <f>IF(D272&gt;0,IF('Insertion engagement internet'!G268&lt;&gt;'Insertion engagement internet'!H268,'Insertion engagement internet'!H268," ")," ")</f>
        <v xml:space="preserve"> </v>
      </c>
      <c r="K272" s="216">
        <f>'Insertion engagement internet'!E268</f>
        <v>0</v>
      </c>
      <c r="L272" s="22"/>
      <c r="M272" s="25" t="str">
        <f>IF(D272&gt;0,'Insertion engagement internet'!M268," ")</f>
        <v xml:space="preserve"> </v>
      </c>
    </row>
    <row r="273" spans="1:13" ht="19.149999999999999" hidden="1" customHeight="1" x14ac:dyDescent="0.2">
      <c r="A273" s="5">
        <f t="shared" si="4"/>
        <v>0</v>
      </c>
      <c r="B273" s="21">
        <v>263</v>
      </c>
      <c r="C273" s="23"/>
      <c r="D273" s="22">
        <f>IF('Insertion engagement internet'!R269&lt;&gt;" ",'Insertion engagement internet'!R269," ")</f>
        <v>0</v>
      </c>
      <c r="E273" s="22" t="str">
        <f>IF(D273&gt;0,'Insertion engagement internet'!F269,"  ")</f>
        <v xml:space="preserve">  </v>
      </c>
      <c r="F273" s="24" t="str">
        <f>IF(D273&gt;0,'Insertion engagement internet'!C269,"  ")</f>
        <v xml:space="preserve">  </v>
      </c>
      <c r="G273" s="24" t="str">
        <f>IF(D273&gt;0,'Insertion engagement internet'!D269,"  ")</f>
        <v xml:space="preserve">  </v>
      </c>
      <c r="H273" s="24" t="str">
        <f>IF(D273&gt;0,'Insertion engagement internet'!J269,"  ")</f>
        <v xml:space="preserve">  </v>
      </c>
      <c r="I273" s="24" t="str">
        <f>IF(D273&gt;0,'Insertion engagement internet'!G269,"  ")</f>
        <v xml:space="preserve">  </v>
      </c>
      <c r="J273" s="22" t="str">
        <f>IF(D273&gt;0,IF('Insertion engagement internet'!G269&lt;&gt;'Insertion engagement internet'!H269,'Insertion engagement internet'!H269," ")," ")</f>
        <v xml:space="preserve"> </v>
      </c>
      <c r="K273" s="216">
        <f>'Insertion engagement internet'!E269</f>
        <v>0</v>
      </c>
      <c r="L273" s="22"/>
      <c r="M273" s="25" t="str">
        <f>IF(D273&gt;0,'Insertion engagement internet'!M269," ")</f>
        <v xml:space="preserve"> </v>
      </c>
    </row>
    <row r="274" spans="1:13" ht="19.149999999999999" hidden="1" customHeight="1" x14ac:dyDescent="0.2">
      <c r="A274" s="5">
        <f t="shared" si="4"/>
        <v>0</v>
      </c>
      <c r="B274" s="21">
        <v>264</v>
      </c>
      <c r="C274" s="23"/>
      <c r="D274" s="22">
        <f>IF('Insertion engagement internet'!R270&lt;&gt;" ",'Insertion engagement internet'!R270," ")</f>
        <v>0</v>
      </c>
      <c r="E274" s="22" t="str">
        <f>IF(D274&gt;0,'Insertion engagement internet'!F270,"  ")</f>
        <v xml:space="preserve">  </v>
      </c>
      <c r="F274" s="24" t="str">
        <f>IF(D274&gt;0,'Insertion engagement internet'!C270,"  ")</f>
        <v xml:space="preserve">  </v>
      </c>
      <c r="G274" s="24" t="str">
        <f>IF(D274&gt;0,'Insertion engagement internet'!D270,"  ")</f>
        <v xml:space="preserve">  </v>
      </c>
      <c r="H274" s="24" t="str">
        <f>IF(D274&gt;0,'Insertion engagement internet'!J270,"  ")</f>
        <v xml:space="preserve">  </v>
      </c>
      <c r="I274" s="24" t="str">
        <f>IF(D274&gt;0,'Insertion engagement internet'!G270,"  ")</f>
        <v xml:space="preserve">  </v>
      </c>
      <c r="J274" s="22" t="str">
        <f>IF(D274&gt;0,IF('Insertion engagement internet'!G270&lt;&gt;'Insertion engagement internet'!H270,'Insertion engagement internet'!H270," ")," ")</f>
        <v xml:space="preserve"> </v>
      </c>
      <c r="K274" s="216">
        <f>'Insertion engagement internet'!E270</f>
        <v>0</v>
      </c>
      <c r="L274" s="22"/>
      <c r="M274" s="25" t="str">
        <f>IF(D274&gt;0,'Insertion engagement internet'!M270," ")</f>
        <v xml:space="preserve"> </v>
      </c>
    </row>
    <row r="275" spans="1:13" ht="19.149999999999999" hidden="1" customHeight="1" x14ac:dyDescent="0.2">
      <c r="A275" s="5">
        <f t="shared" si="4"/>
        <v>0</v>
      </c>
      <c r="B275" s="21">
        <v>265</v>
      </c>
      <c r="C275" s="23"/>
      <c r="D275" s="22">
        <f>IF('Insertion engagement internet'!R271&lt;&gt;" ",'Insertion engagement internet'!R271," ")</f>
        <v>0</v>
      </c>
      <c r="E275" s="22" t="str">
        <f>IF(D275&gt;0,'Insertion engagement internet'!F271,"  ")</f>
        <v xml:space="preserve">  </v>
      </c>
      <c r="F275" s="24" t="str">
        <f>IF(D275&gt;0,'Insertion engagement internet'!C271,"  ")</f>
        <v xml:space="preserve">  </v>
      </c>
      <c r="G275" s="24" t="str">
        <f>IF(D275&gt;0,'Insertion engagement internet'!D271,"  ")</f>
        <v xml:space="preserve">  </v>
      </c>
      <c r="H275" s="24" t="str">
        <f>IF(D275&gt;0,'Insertion engagement internet'!J271,"  ")</f>
        <v xml:space="preserve">  </v>
      </c>
      <c r="I275" s="24" t="str">
        <f>IF(D275&gt;0,'Insertion engagement internet'!G271,"  ")</f>
        <v xml:space="preserve">  </v>
      </c>
      <c r="J275" s="22" t="str">
        <f>IF(D275&gt;0,IF('Insertion engagement internet'!G271&lt;&gt;'Insertion engagement internet'!H271,'Insertion engagement internet'!H271," ")," ")</f>
        <v xml:space="preserve"> </v>
      </c>
      <c r="K275" s="216">
        <f>'Insertion engagement internet'!E271</f>
        <v>0</v>
      </c>
      <c r="L275" s="22"/>
      <c r="M275" s="25" t="str">
        <f>IF(D275&gt;0,'Insertion engagement internet'!M271," ")</f>
        <v xml:space="preserve"> </v>
      </c>
    </row>
    <row r="276" spans="1:13" ht="19.149999999999999" hidden="1" customHeight="1" x14ac:dyDescent="0.2">
      <c r="A276" s="5">
        <f t="shared" si="4"/>
        <v>0</v>
      </c>
      <c r="B276" s="21">
        <v>266</v>
      </c>
      <c r="C276" s="23"/>
      <c r="D276" s="22">
        <f>IF('Insertion engagement internet'!R272&lt;&gt;" ",'Insertion engagement internet'!R272," ")</f>
        <v>0</v>
      </c>
      <c r="E276" s="22" t="str">
        <f>IF(D276&gt;0,'Insertion engagement internet'!F272,"  ")</f>
        <v xml:space="preserve">  </v>
      </c>
      <c r="F276" s="24" t="str">
        <f>IF(D276&gt;0,'Insertion engagement internet'!C272,"  ")</f>
        <v xml:space="preserve">  </v>
      </c>
      <c r="G276" s="24" t="str">
        <f>IF(D276&gt;0,'Insertion engagement internet'!D272,"  ")</f>
        <v xml:space="preserve">  </v>
      </c>
      <c r="H276" s="24" t="str">
        <f>IF(D276&gt;0,'Insertion engagement internet'!J272,"  ")</f>
        <v xml:space="preserve">  </v>
      </c>
      <c r="I276" s="24" t="str">
        <f>IF(D276&gt;0,'Insertion engagement internet'!G272,"  ")</f>
        <v xml:space="preserve">  </v>
      </c>
      <c r="J276" s="22" t="str">
        <f>IF(D276&gt;0,IF('Insertion engagement internet'!G272&lt;&gt;'Insertion engagement internet'!H272,'Insertion engagement internet'!H272," ")," ")</f>
        <v xml:space="preserve"> </v>
      </c>
      <c r="K276" s="216">
        <f>'Insertion engagement internet'!E272</f>
        <v>0</v>
      </c>
      <c r="L276" s="22"/>
      <c r="M276" s="25" t="str">
        <f>IF(D276&gt;0,'Insertion engagement internet'!M272," ")</f>
        <v xml:space="preserve"> </v>
      </c>
    </row>
    <row r="277" spans="1:13" ht="19.149999999999999" hidden="1" customHeight="1" x14ac:dyDescent="0.2">
      <c r="A277" s="5">
        <f t="shared" si="4"/>
        <v>0</v>
      </c>
      <c r="B277" s="21">
        <v>267</v>
      </c>
      <c r="C277" s="23"/>
      <c r="D277" s="22">
        <f>IF('Insertion engagement internet'!R273&lt;&gt;" ",'Insertion engagement internet'!R273," ")</f>
        <v>0</v>
      </c>
      <c r="E277" s="22" t="str">
        <f>IF(D277&gt;0,'Insertion engagement internet'!F273,"  ")</f>
        <v xml:space="preserve">  </v>
      </c>
      <c r="F277" s="24" t="str">
        <f>IF(D277&gt;0,'Insertion engagement internet'!C273,"  ")</f>
        <v xml:space="preserve">  </v>
      </c>
      <c r="G277" s="24" t="str">
        <f>IF(D277&gt;0,'Insertion engagement internet'!D273,"  ")</f>
        <v xml:space="preserve">  </v>
      </c>
      <c r="H277" s="24" t="str">
        <f>IF(D277&gt;0,'Insertion engagement internet'!J273,"  ")</f>
        <v xml:space="preserve">  </v>
      </c>
      <c r="I277" s="24" t="str">
        <f>IF(D277&gt;0,'Insertion engagement internet'!G273,"  ")</f>
        <v xml:space="preserve">  </v>
      </c>
      <c r="J277" s="22" t="str">
        <f>IF(D277&gt;0,IF('Insertion engagement internet'!G273&lt;&gt;'Insertion engagement internet'!H273,'Insertion engagement internet'!H273," ")," ")</f>
        <v xml:space="preserve"> </v>
      </c>
      <c r="K277" s="216">
        <f>'Insertion engagement internet'!E273</f>
        <v>0</v>
      </c>
      <c r="L277" s="22"/>
      <c r="M277" s="25" t="str">
        <f>IF(D277&gt;0,'Insertion engagement internet'!M273," ")</f>
        <v xml:space="preserve"> </v>
      </c>
    </row>
    <row r="278" spans="1:13" ht="19.149999999999999" hidden="1" customHeight="1" x14ac:dyDescent="0.2">
      <c r="A278" s="5">
        <f t="shared" si="4"/>
        <v>0</v>
      </c>
      <c r="B278" s="21">
        <v>268</v>
      </c>
      <c r="C278" s="23"/>
      <c r="D278" s="22">
        <f>IF('Insertion engagement internet'!R274&lt;&gt;" ",'Insertion engagement internet'!R274," ")</f>
        <v>0</v>
      </c>
      <c r="E278" s="22" t="str">
        <f>IF(D278&gt;0,'Insertion engagement internet'!F274,"  ")</f>
        <v xml:space="preserve">  </v>
      </c>
      <c r="F278" s="24" t="str">
        <f>IF(D278&gt;0,'Insertion engagement internet'!C274,"  ")</f>
        <v xml:space="preserve">  </v>
      </c>
      <c r="G278" s="24" t="str">
        <f>IF(D278&gt;0,'Insertion engagement internet'!D274,"  ")</f>
        <v xml:space="preserve">  </v>
      </c>
      <c r="H278" s="24" t="str">
        <f>IF(D278&gt;0,'Insertion engagement internet'!J274,"  ")</f>
        <v xml:space="preserve">  </v>
      </c>
      <c r="I278" s="24" t="str">
        <f>IF(D278&gt;0,'Insertion engagement internet'!G274,"  ")</f>
        <v xml:space="preserve">  </v>
      </c>
      <c r="J278" s="22" t="str">
        <f>IF(D278&gt;0,IF('Insertion engagement internet'!G274&lt;&gt;'Insertion engagement internet'!H274,'Insertion engagement internet'!H274," ")," ")</f>
        <v xml:space="preserve"> </v>
      </c>
      <c r="K278" s="216">
        <f>'Insertion engagement internet'!E274</f>
        <v>0</v>
      </c>
      <c r="L278" s="22"/>
      <c r="M278" s="25" t="str">
        <f>IF(D278&gt;0,'Insertion engagement internet'!M274," ")</f>
        <v xml:space="preserve"> </v>
      </c>
    </row>
    <row r="279" spans="1:13" ht="19.149999999999999" hidden="1" customHeight="1" x14ac:dyDescent="0.2">
      <c r="A279" s="5">
        <f t="shared" si="4"/>
        <v>0</v>
      </c>
      <c r="B279" s="21">
        <v>269</v>
      </c>
      <c r="C279" s="23"/>
      <c r="D279" s="22">
        <f>IF('Insertion engagement internet'!R275&lt;&gt;" ",'Insertion engagement internet'!R275," ")</f>
        <v>0</v>
      </c>
      <c r="E279" s="22" t="str">
        <f>IF(D279&gt;0,'Insertion engagement internet'!F275,"  ")</f>
        <v xml:space="preserve">  </v>
      </c>
      <c r="F279" s="24" t="str">
        <f>IF(D279&gt;0,'Insertion engagement internet'!C275,"  ")</f>
        <v xml:space="preserve">  </v>
      </c>
      <c r="G279" s="24" t="str">
        <f>IF(D279&gt;0,'Insertion engagement internet'!D275,"  ")</f>
        <v xml:space="preserve">  </v>
      </c>
      <c r="H279" s="24" t="str">
        <f>IF(D279&gt;0,'Insertion engagement internet'!J275,"  ")</f>
        <v xml:space="preserve">  </v>
      </c>
      <c r="I279" s="24" t="str">
        <f>IF(D279&gt;0,'Insertion engagement internet'!G275,"  ")</f>
        <v xml:space="preserve">  </v>
      </c>
      <c r="J279" s="22" t="str">
        <f>IF(D279&gt;0,IF('Insertion engagement internet'!G275&lt;&gt;'Insertion engagement internet'!H275,'Insertion engagement internet'!H275," ")," ")</f>
        <v xml:space="preserve"> </v>
      </c>
      <c r="K279" s="216">
        <f>'Insertion engagement internet'!E275</f>
        <v>0</v>
      </c>
      <c r="L279" s="22"/>
      <c r="M279" s="25" t="str">
        <f>IF(D279&gt;0,'Insertion engagement internet'!M275," ")</f>
        <v xml:space="preserve"> </v>
      </c>
    </row>
    <row r="280" spans="1:13" ht="19.149999999999999" hidden="1" customHeight="1" x14ac:dyDescent="0.2">
      <c r="A280" s="5">
        <f t="shared" si="4"/>
        <v>0</v>
      </c>
      <c r="B280" s="21">
        <v>270</v>
      </c>
      <c r="C280" s="23"/>
      <c r="D280" s="22">
        <f>IF('Insertion engagement internet'!R276&lt;&gt;" ",'Insertion engagement internet'!R276," ")</f>
        <v>0</v>
      </c>
      <c r="E280" s="22" t="str">
        <f>IF(D280&gt;0,'Insertion engagement internet'!F276,"  ")</f>
        <v xml:space="preserve">  </v>
      </c>
      <c r="F280" s="24" t="str">
        <f>IF(D280&gt;0,'Insertion engagement internet'!C276,"  ")</f>
        <v xml:space="preserve">  </v>
      </c>
      <c r="G280" s="24" t="str">
        <f>IF(D280&gt;0,'Insertion engagement internet'!D276,"  ")</f>
        <v xml:space="preserve">  </v>
      </c>
      <c r="H280" s="24" t="str">
        <f>IF(D280&gt;0,'Insertion engagement internet'!J276,"  ")</f>
        <v xml:space="preserve">  </v>
      </c>
      <c r="I280" s="24" t="str">
        <f>IF(D280&gt;0,'Insertion engagement internet'!G276,"  ")</f>
        <v xml:space="preserve">  </v>
      </c>
      <c r="J280" s="22" t="str">
        <f>IF(D280&gt;0,IF('Insertion engagement internet'!G276&lt;&gt;'Insertion engagement internet'!H276,'Insertion engagement internet'!H276," ")," ")</f>
        <v xml:space="preserve"> </v>
      </c>
      <c r="K280" s="216">
        <f>'Insertion engagement internet'!E276</f>
        <v>0</v>
      </c>
      <c r="L280" s="22"/>
      <c r="M280" s="25" t="str">
        <f>IF(D280&gt;0,'Insertion engagement internet'!M276," ")</f>
        <v xml:space="preserve"> </v>
      </c>
    </row>
    <row r="281" spans="1:13" ht="19.149999999999999" hidden="1" customHeight="1" x14ac:dyDescent="0.2">
      <c r="A281" s="5">
        <f t="shared" si="4"/>
        <v>0</v>
      </c>
      <c r="B281" s="21">
        <v>271</v>
      </c>
      <c r="C281" s="23"/>
      <c r="D281" s="22">
        <f>IF('Insertion engagement internet'!R277&lt;&gt;" ",'Insertion engagement internet'!R277," ")</f>
        <v>0</v>
      </c>
      <c r="E281" s="22" t="str">
        <f>IF(D281&gt;0,'Insertion engagement internet'!F277,"  ")</f>
        <v xml:space="preserve">  </v>
      </c>
      <c r="F281" s="24" t="str">
        <f>IF(D281&gt;0,'Insertion engagement internet'!C277,"  ")</f>
        <v xml:space="preserve">  </v>
      </c>
      <c r="G281" s="24" t="str">
        <f>IF(D281&gt;0,'Insertion engagement internet'!D277,"  ")</f>
        <v xml:space="preserve">  </v>
      </c>
      <c r="H281" s="24" t="str">
        <f>IF(D281&gt;0,'Insertion engagement internet'!J277,"  ")</f>
        <v xml:space="preserve">  </v>
      </c>
      <c r="I281" s="24" t="str">
        <f>IF(D281&gt;0,'Insertion engagement internet'!G277,"  ")</f>
        <v xml:space="preserve">  </v>
      </c>
      <c r="J281" s="22" t="str">
        <f>IF(D281&gt;0,IF('Insertion engagement internet'!G277&lt;&gt;'Insertion engagement internet'!H277,'Insertion engagement internet'!H277," ")," ")</f>
        <v xml:space="preserve"> </v>
      </c>
      <c r="K281" s="216">
        <f>'Insertion engagement internet'!E277</f>
        <v>0</v>
      </c>
      <c r="L281" s="22"/>
      <c r="M281" s="25" t="str">
        <f>IF(D281&gt;0,'Insertion engagement internet'!M277," ")</f>
        <v xml:space="preserve"> </v>
      </c>
    </row>
    <row r="282" spans="1:13" ht="19.149999999999999" hidden="1" customHeight="1" x14ac:dyDescent="0.2">
      <c r="A282" s="5">
        <f t="shared" si="4"/>
        <v>0</v>
      </c>
      <c r="B282" s="21">
        <v>272</v>
      </c>
      <c r="C282" s="23"/>
      <c r="D282" s="22">
        <f>IF('Insertion engagement internet'!R278&lt;&gt;" ",'Insertion engagement internet'!R278," ")</f>
        <v>0</v>
      </c>
      <c r="E282" s="22" t="str">
        <f>IF(D282&gt;0,'Insertion engagement internet'!F278,"  ")</f>
        <v xml:space="preserve">  </v>
      </c>
      <c r="F282" s="24" t="str">
        <f>IF(D282&gt;0,'Insertion engagement internet'!C278,"  ")</f>
        <v xml:space="preserve">  </v>
      </c>
      <c r="G282" s="24" t="str">
        <f>IF(D282&gt;0,'Insertion engagement internet'!D278,"  ")</f>
        <v xml:space="preserve">  </v>
      </c>
      <c r="H282" s="24" t="str">
        <f>IF(D282&gt;0,'Insertion engagement internet'!J278,"  ")</f>
        <v xml:space="preserve">  </v>
      </c>
      <c r="I282" s="24" t="str">
        <f>IF(D282&gt;0,'Insertion engagement internet'!G278,"  ")</f>
        <v xml:space="preserve">  </v>
      </c>
      <c r="J282" s="22" t="str">
        <f>IF(D282&gt;0,IF('Insertion engagement internet'!G278&lt;&gt;'Insertion engagement internet'!H278,'Insertion engagement internet'!H278," ")," ")</f>
        <v xml:space="preserve"> </v>
      </c>
      <c r="K282" s="216">
        <f>'Insertion engagement internet'!E278</f>
        <v>0</v>
      </c>
      <c r="L282" s="22"/>
      <c r="M282" s="25" t="str">
        <f>IF(D282&gt;0,'Insertion engagement internet'!M278," ")</f>
        <v xml:space="preserve"> </v>
      </c>
    </row>
    <row r="283" spans="1:13" ht="19.149999999999999" hidden="1" customHeight="1" x14ac:dyDescent="0.2">
      <c r="A283" s="5">
        <f t="shared" si="4"/>
        <v>0</v>
      </c>
      <c r="B283" s="21">
        <v>273</v>
      </c>
      <c r="C283" s="23"/>
      <c r="D283" s="22">
        <f>IF('Insertion engagement internet'!R279&lt;&gt;" ",'Insertion engagement internet'!R279," ")</f>
        <v>0</v>
      </c>
      <c r="E283" s="22" t="str">
        <f>IF(D283&gt;0,'Insertion engagement internet'!F279,"  ")</f>
        <v xml:space="preserve">  </v>
      </c>
      <c r="F283" s="24" t="str">
        <f>IF(D283&gt;0,'Insertion engagement internet'!C279,"  ")</f>
        <v xml:space="preserve">  </v>
      </c>
      <c r="G283" s="24" t="str">
        <f>IF(D283&gt;0,'Insertion engagement internet'!D279,"  ")</f>
        <v xml:space="preserve">  </v>
      </c>
      <c r="H283" s="24" t="str">
        <f>IF(D283&gt;0,'Insertion engagement internet'!J279,"  ")</f>
        <v xml:space="preserve">  </v>
      </c>
      <c r="I283" s="24" t="str">
        <f>IF(D283&gt;0,'Insertion engagement internet'!G279,"  ")</f>
        <v xml:space="preserve">  </v>
      </c>
      <c r="J283" s="22" t="str">
        <f>IF(D283&gt;0,IF('Insertion engagement internet'!G279&lt;&gt;'Insertion engagement internet'!H279,'Insertion engagement internet'!H279," ")," ")</f>
        <v xml:space="preserve"> </v>
      </c>
      <c r="K283" s="216">
        <f>'Insertion engagement internet'!E279</f>
        <v>0</v>
      </c>
      <c r="L283" s="22"/>
      <c r="M283" s="25" t="str">
        <f>IF(D283&gt;0,'Insertion engagement internet'!M279," ")</f>
        <v xml:space="preserve"> </v>
      </c>
    </row>
    <row r="284" spans="1:13" ht="19.149999999999999" hidden="1" customHeight="1" x14ac:dyDescent="0.2">
      <c r="A284" s="5">
        <f t="shared" si="4"/>
        <v>0</v>
      </c>
      <c r="B284" s="21">
        <v>274</v>
      </c>
      <c r="C284" s="23"/>
      <c r="D284" s="22">
        <f>IF('Insertion engagement internet'!R280&lt;&gt;" ",'Insertion engagement internet'!R280," ")</f>
        <v>0</v>
      </c>
      <c r="E284" s="22" t="str">
        <f>IF(D284&gt;0,'Insertion engagement internet'!F280,"  ")</f>
        <v xml:space="preserve">  </v>
      </c>
      <c r="F284" s="24" t="str">
        <f>IF(D284&gt;0,'Insertion engagement internet'!C280,"  ")</f>
        <v xml:space="preserve">  </v>
      </c>
      <c r="G284" s="24" t="str">
        <f>IF(D284&gt;0,'Insertion engagement internet'!D280,"  ")</f>
        <v xml:space="preserve">  </v>
      </c>
      <c r="H284" s="24" t="str">
        <f>IF(D284&gt;0,'Insertion engagement internet'!J280,"  ")</f>
        <v xml:space="preserve">  </v>
      </c>
      <c r="I284" s="24" t="str">
        <f>IF(D284&gt;0,'Insertion engagement internet'!G280,"  ")</f>
        <v xml:space="preserve">  </v>
      </c>
      <c r="J284" s="22" t="str">
        <f>IF(D284&gt;0,IF('Insertion engagement internet'!G280&lt;&gt;'Insertion engagement internet'!H280,'Insertion engagement internet'!H280," ")," ")</f>
        <v xml:space="preserve"> </v>
      </c>
      <c r="K284" s="216">
        <f>'Insertion engagement internet'!E280</f>
        <v>0</v>
      </c>
      <c r="L284" s="22"/>
      <c r="M284" s="25" t="str">
        <f>IF(D284&gt;0,'Insertion engagement internet'!M280," ")</f>
        <v xml:space="preserve"> </v>
      </c>
    </row>
    <row r="285" spans="1:13" ht="19.149999999999999" hidden="1" customHeight="1" x14ac:dyDescent="0.2">
      <c r="A285" s="5">
        <f t="shared" si="4"/>
        <v>0</v>
      </c>
      <c r="B285" s="21">
        <v>275</v>
      </c>
      <c r="C285" s="23"/>
      <c r="D285" s="22">
        <f>IF('Insertion engagement internet'!R281&lt;&gt;" ",'Insertion engagement internet'!R281," ")</f>
        <v>0</v>
      </c>
      <c r="E285" s="22" t="str">
        <f>IF(D285&gt;0,'Insertion engagement internet'!F281,"  ")</f>
        <v xml:space="preserve">  </v>
      </c>
      <c r="F285" s="24" t="str">
        <f>IF(D285&gt;0,'Insertion engagement internet'!C281,"  ")</f>
        <v xml:space="preserve">  </v>
      </c>
      <c r="G285" s="24" t="str">
        <f>IF(D285&gt;0,'Insertion engagement internet'!D281,"  ")</f>
        <v xml:space="preserve">  </v>
      </c>
      <c r="H285" s="24" t="str">
        <f>IF(D285&gt;0,'Insertion engagement internet'!J281,"  ")</f>
        <v xml:space="preserve">  </v>
      </c>
      <c r="I285" s="24" t="str">
        <f>IF(D285&gt;0,'Insertion engagement internet'!G281,"  ")</f>
        <v xml:space="preserve">  </v>
      </c>
      <c r="J285" s="22" t="str">
        <f>IF(D285&gt;0,IF('Insertion engagement internet'!G281&lt;&gt;'Insertion engagement internet'!H281,'Insertion engagement internet'!H281," ")," ")</f>
        <v xml:space="preserve"> </v>
      </c>
      <c r="K285" s="216">
        <f>'Insertion engagement internet'!E281</f>
        <v>0</v>
      </c>
      <c r="L285" s="22"/>
      <c r="M285" s="25" t="str">
        <f>IF(D285&gt;0,'Insertion engagement internet'!M281," ")</f>
        <v xml:space="preserve"> </v>
      </c>
    </row>
    <row r="286" spans="1:13" ht="19.149999999999999" hidden="1" customHeight="1" x14ac:dyDescent="0.2">
      <c r="A286" s="5">
        <f t="shared" si="4"/>
        <v>0</v>
      </c>
      <c r="B286" s="21">
        <v>276</v>
      </c>
      <c r="C286" s="23"/>
      <c r="D286" s="22">
        <f>IF('Insertion engagement internet'!R282&lt;&gt;" ",'Insertion engagement internet'!R282," ")</f>
        <v>0</v>
      </c>
      <c r="E286" s="22" t="str">
        <f>IF(D286&gt;0,'Insertion engagement internet'!F282,"  ")</f>
        <v xml:space="preserve">  </v>
      </c>
      <c r="F286" s="24" t="str">
        <f>IF(D286&gt;0,'Insertion engagement internet'!C282,"  ")</f>
        <v xml:space="preserve">  </v>
      </c>
      <c r="G286" s="24" t="str">
        <f>IF(D286&gt;0,'Insertion engagement internet'!D282,"  ")</f>
        <v xml:space="preserve">  </v>
      </c>
      <c r="H286" s="24" t="str">
        <f>IF(D286&gt;0,'Insertion engagement internet'!J282,"  ")</f>
        <v xml:space="preserve">  </v>
      </c>
      <c r="I286" s="24" t="str">
        <f>IF(D286&gt;0,'Insertion engagement internet'!G282,"  ")</f>
        <v xml:space="preserve">  </v>
      </c>
      <c r="J286" s="22" t="str">
        <f>IF(D286&gt;0,IF('Insertion engagement internet'!G282&lt;&gt;'Insertion engagement internet'!H282,'Insertion engagement internet'!H282," ")," ")</f>
        <v xml:space="preserve"> </v>
      </c>
      <c r="K286" s="216">
        <f>'Insertion engagement internet'!E282</f>
        <v>0</v>
      </c>
      <c r="L286" s="22"/>
      <c r="M286" s="25" t="str">
        <f>IF(D286&gt;0,'Insertion engagement internet'!M282," ")</f>
        <v xml:space="preserve"> </v>
      </c>
    </row>
    <row r="287" spans="1:13" ht="19.149999999999999" hidden="1" customHeight="1" x14ac:dyDescent="0.2">
      <c r="A287" s="5">
        <f t="shared" si="4"/>
        <v>0</v>
      </c>
      <c r="B287" s="21">
        <v>277</v>
      </c>
      <c r="C287" s="23"/>
      <c r="D287" s="22">
        <f>IF('Insertion engagement internet'!R283&lt;&gt;" ",'Insertion engagement internet'!R283," ")</f>
        <v>0</v>
      </c>
      <c r="E287" s="22" t="str">
        <f>IF(D287&gt;0,'Insertion engagement internet'!F283,"  ")</f>
        <v xml:space="preserve">  </v>
      </c>
      <c r="F287" s="24" t="str">
        <f>IF(D287&gt;0,'Insertion engagement internet'!C283,"  ")</f>
        <v xml:space="preserve">  </v>
      </c>
      <c r="G287" s="24" t="str">
        <f>IF(D287&gt;0,'Insertion engagement internet'!D283,"  ")</f>
        <v xml:space="preserve">  </v>
      </c>
      <c r="H287" s="24" t="str">
        <f>IF(D287&gt;0,'Insertion engagement internet'!J283,"  ")</f>
        <v xml:space="preserve">  </v>
      </c>
      <c r="I287" s="24" t="str">
        <f>IF(D287&gt;0,'Insertion engagement internet'!G283,"  ")</f>
        <v xml:space="preserve">  </v>
      </c>
      <c r="J287" s="22" t="str">
        <f>IF(D287&gt;0,IF('Insertion engagement internet'!G283&lt;&gt;'Insertion engagement internet'!H283,'Insertion engagement internet'!H283," ")," ")</f>
        <v xml:space="preserve"> </v>
      </c>
      <c r="K287" s="216">
        <f>'Insertion engagement internet'!E283</f>
        <v>0</v>
      </c>
      <c r="L287" s="22"/>
      <c r="M287" s="25" t="str">
        <f>IF(D287&gt;0,'Insertion engagement internet'!M283," ")</f>
        <v xml:space="preserve"> </v>
      </c>
    </row>
    <row r="288" spans="1:13" ht="19.149999999999999" hidden="1" customHeight="1" x14ac:dyDescent="0.2">
      <c r="A288" s="5">
        <f t="shared" si="4"/>
        <v>0</v>
      </c>
      <c r="B288" s="21">
        <v>278</v>
      </c>
      <c r="C288" s="23"/>
      <c r="D288" s="22">
        <f>IF('Insertion engagement internet'!R284&lt;&gt;" ",'Insertion engagement internet'!R284," ")</f>
        <v>0</v>
      </c>
      <c r="E288" s="22" t="str">
        <f>IF(D288&gt;0,'Insertion engagement internet'!F284,"  ")</f>
        <v xml:space="preserve">  </v>
      </c>
      <c r="F288" s="24" t="str">
        <f>IF(D288&gt;0,'Insertion engagement internet'!C284,"  ")</f>
        <v xml:space="preserve">  </v>
      </c>
      <c r="G288" s="24" t="str">
        <f>IF(D288&gt;0,'Insertion engagement internet'!D284,"  ")</f>
        <v xml:space="preserve">  </v>
      </c>
      <c r="H288" s="24" t="str">
        <f>IF(D288&gt;0,'Insertion engagement internet'!J284,"  ")</f>
        <v xml:space="preserve">  </v>
      </c>
      <c r="I288" s="24" t="str">
        <f>IF(D288&gt;0,'Insertion engagement internet'!G284,"  ")</f>
        <v xml:space="preserve">  </v>
      </c>
      <c r="J288" s="22" t="str">
        <f>IF(D288&gt;0,IF('Insertion engagement internet'!G284&lt;&gt;'Insertion engagement internet'!H284,'Insertion engagement internet'!H284," ")," ")</f>
        <v xml:space="preserve"> </v>
      </c>
      <c r="K288" s="216">
        <f>'Insertion engagement internet'!E284</f>
        <v>0</v>
      </c>
      <c r="L288" s="22"/>
      <c r="M288" s="25" t="str">
        <f>IF(D288&gt;0,'Insertion engagement internet'!M284," ")</f>
        <v xml:space="preserve"> </v>
      </c>
    </row>
    <row r="289" spans="1:16" ht="19.149999999999999" hidden="1" customHeight="1" x14ac:dyDescent="0.2">
      <c r="A289" s="5">
        <f t="shared" si="4"/>
        <v>0</v>
      </c>
      <c r="B289" s="21">
        <v>279</v>
      </c>
      <c r="C289" s="23"/>
      <c r="D289" s="22">
        <f>IF('Insertion engagement internet'!R285&lt;&gt;" ",'Insertion engagement internet'!R285," ")</f>
        <v>0</v>
      </c>
      <c r="E289" s="22" t="str">
        <f>IF(D289&gt;0,'Insertion engagement internet'!F285,"  ")</f>
        <v xml:space="preserve">  </v>
      </c>
      <c r="F289" s="24" t="str">
        <f>IF(D289&gt;0,'Insertion engagement internet'!C285,"  ")</f>
        <v xml:space="preserve">  </v>
      </c>
      <c r="G289" s="24" t="str">
        <f>IF(D289&gt;0,'Insertion engagement internet'!D285,"  ")</f>
        <v xml:space="preserve">  </v>
      </c>
      <c r="H289" s="24" t="str">
        <f>IF(D289&gt;0,'Insertion engagement internet'!J285,"  ")</f>
        <v xml:space="preserve">  </v>
      </c>
      <c r="I289" s="24" t="str">
        <f>IF(D289&gt;0,'Insertion engagement internet'!G285,"  ")</f>
        <v xml:space="preserve">  </v>
      </c>
      <c r="J289" s="22" t="str">
        <f>IF(D289&gt;0,IF('Insertion engagement internet'!G285&lt;&gt;'Insertion engagement internet'!H285,'Insertion engagement internet'!H285," ")," ")</f>
        <v xml:space="preserve"> </v>
      </c>
      <c r="K289" s="216">
        <f>'Insertion engagement internet'!E285</f>
        <v>0</v>
      </c>
      <c r="L289" s="22"/>
      <c r="M289" s="25" t="str">
        <f>IF(D289&gt;0,'Insertion engagement internet'!M285," ")</f>
        <v xml:space="preserve"> </v>
      </c>
    </row>
    <row r="290" spans="1:16" ht="19.149999999999999" hidden="1" customHeight="1" x14ac:dyDescent="0.2">
      <c r="A290" s="5">
        <f t="shared" si="4"/>
        <v>0</v>
      </c>
      <c r="B290" s="21">
        <v>280</v>
      </c>
      <c r="C290" s="23"/>
      <c r="D290" s="22">
        <f>IF('Insertion engagement internet'!R286&lt;&gt;" ",'Insertion engagement internet'!R286," ")</f>
        <v>0</v>
      </c>
      <c r="E290" s="22" t="str">
        <f>IF(D290&gt;0,'Insertion engagement internet'!F286,"  ")</f>
        <v xml:space="preserve">  </v>
      </c>
      <c r="F290" s="24" t="str">
        <f>IF(D290&gt;0,'Insertion engagement internet'!C286,"  ")</f>
        <v xml:space="preserve">  </v>
      </c>
      <c r="G290" s="24" t="str">
        <f>IF(D290&gt;0,'Insertion engagement internet'!D286,"  ")</f>
        <v xml:space="preserve">  </v>
      </c>
      <c r="H290" s="24" t="str">
        <f>IF(D290&gt;0,'Insertion engagement internet'!J286,"  ")</f>
        <v xml:space="preserve">  </v>
      </c>
      <c r="I290" s="24" t="str">
        <f>IF(D290&gt;0,'Insertion engagement internet'!G286,"  ")</f>
        <v xml:space="preserve">  </v>
      </c>
      <c r="J290" s="22" t="str">
        <f>IF(D290&gt;0,IF('Insertion engagement internet'!G286&lt;&gt;'Insertion engagement internet'!H286,'Insertion engagement internet'!H286," ")," ")</f>
        <v xml:space="preserve"> </v>
      </c>
      <c r="K290" s="216">
        <f>'Insertion engagement internet'!E286</f>
        <v>0</v>
      </c>
      <c r="L290" s="22"/>
      <c r="M290" s="25" t="str">
        <f>IF(D290&gt;0,'Insertion engagement internet'!M286," ")</f>
        <v xml:space="preserve"> </v>
      </c>
    </row>
    <row r="291" spans="1:16" ht="19.149999999999999" hidden="1" customHeight="1" x14ac:dyDescent="0.2">
      <c r="A291" s="5">
        <f t="shared" si="4"/>
        <v>0</v>
      </c>
      <c r="B291" s="21">
        <v>281</v>
      </c>
      <c r="C291" s="23"/>
      <c r="D291" s="22">
        <f>IF('Insertion engagement internet'!R287&lt;&gt;" ",'Insertion engagement internet'!R287," ")</f>
        <v>0</v>
      </c>
      <c r="E291" s="22" t="str">
        <f>IF(D291&gt;0,'Insertion engagement internet'!F287,"  ")</f>
        <v xml:space="preserve">  </v>
      </c>
      <c r="F291" s="24" t="str">
        <f>IF(D291&gt;0,'Insertion engagement internet'!C287,"  ")</f>
        <v xml:space="preserve">  </v>
      </c>
      <c r="G291" s="24" t="str">
        <f>IF(D291&gt;0,'Insertion engagement internet'!D287,"  ")</f>
        <v xml:space="preserve">  </v>
      </c>
      <c r="H291" s="24" t="str">
        <f>IF(D291&gt;0,'Insertion engagement internet'!J287,"  ")</f>
        <v xml:space="preserve">  </v>
      </c>
      <c r="I291" s="24" t="str">
        <f>IF(D291&gt;0,'Insertion engagement internet'!G287,"  ")</f>
        <v xml:space="preserve">  </v>
      </c>
      <c r="J291" s="22" t="str">
        <f>IF(D291&gt;0,IF('Insertion engagement internet'!G287&lt;&gt;'Insertion engagement internet'!H287,'Insertion engagement internet'!H287," ")," ")</f>
        <v xml:space="preserve"> </v>
      </c>
      <c r="K291" s="216">
        <f>'Insertion engagement internet'!E287</f>
        <v>0</v>
      </c>
      <c r="L291" s="22"/>
      <c r="M291" s="25" t="str">
        <f>IF(D291&gt;0,'Insertion engagement internet'!M287," ")</f>
        <v xml:space="preserve"> </v>
      </c>
    </row>
    <row r="292" spans="1:16" ht="19.149999999999999" hidden="1" customHeight="1" x14ac:dyDescent="0.2">
      <c r="A292" s="5">
        <f t="shared" si="4"/>
        <v>0</v>
      </c>
      <c r="B292" s="21">
        <v>282</v>
      </c>
      <c r="C292" s="23"/>
      <c r="D292" s="22">
        <f>IF('Insertion engagement internet'!R288&lt;&gt;" ",'Insertion engagement internet'!R288," ")</f>
        <v>0</v>
      </c>
      <c r="E292" s="22" t="str">
        <f>IF(D292&gt;0,'Insertion engagement internet'!F288,"  ")</f>
        <v xml:space="preserve">  </v>
      </c>
      <c r="F292" s="24" t="str">
        <f>IF(D292&gt;0,'Insertion engagement internet'!C288,"  ")</f>
        <v xml:space="preserve">  </v>
      </c>
      <c r="G292" s="24" t="str">
        <f>IF(D292&gt;0,'Insertion engagement internet'!D288,"  ")</f>
        <v xml:space="preserve">  </v>
      </c>
      <c r="H292" s="24" t="str">
        <f>IF(D292&gt;0,'Insertion engagement internet'!J288,"  ")</f>
        <v xml:space="preserve">  </v>
      </c>
      <c r="I292" s="24" t="str">
        <f>IF(D292&gt;0,'Insertion engagement internet'!G288,"  ")</f>
        <v xml:space="preserve">  </v>
      </c>
      <c r="J292" s="22" t="str">
        <f>IF(D292&gt;0,IF('Insertion engagement internet'!G288&lt;&gt;'Insertion engagement internet'!H288,'Insertion engagement internet'!H288," ")," ")</f>
        <v xml:space="preserve"> </v>
      </c>
      <c r="K292" s="216">
        <f>'Insertion engagement internet'!E288</f>
        <v>0</v>
      </c>
      <c r="L292" s="22"/>
      <c r="M292" s="25" t="str">
        <f>IF(D292&gt;0,'Insertion engagement internet'!M288," ")</f>
        <v xml:space="preserve"> </v>
      </c>
    </row>
    <row r="293" spans="1:16" ht="19.149999999999999" hidden="1" customHeight="1" x14ac:dyDescent="0.2">
      <c r="A293" s="5">
        <f t="shared" si="4"/>
        <v>0</v>
      </c>
      <c r="B293" s="21">
        <v>283</v>
      </c>
      <c r="C293" s="23"/>
      <c r="D293" s="22">
        <f>IF('Insertion engagement internet'!R289&lt;&gt;" ",'Insertion engagement internet'!R289," ")</f>
        <v>0</v>
      </c>
      <c r="E293" s="22" t="str">
        <f>IF(D293&gt;0,'Insertion engagement internet'!F289,"  ")</f>
        <v xml:space="preserve">  </v>
      </c>
      <c r="F293" s="24" t="str">
        <f>IF(D293&gt;0,'Insertion engagement internet'!C289,"  ")</f>
        <v xml:space="preserve">  </v>
      </c>
      <c r="G293" s="24" t="str">
        <f>IF(D293&gt;0,'Insertion engagement internet'!D289,"  ")</f>
        <v xml:space="preserve">  </v>
      </c>
      <c r="H293" s="24" t="str">
        <f>IF(D293&gt;0,'Insertion engagement internet'!J289,"  ")</f>
        <v xml:space="preserve">  </v>
      </c>
      <c r="I293" s="24" t="str">
        <f>IF(D293&gt;0,'Insertion engagement internet'!G289,"  ")</f>
        <v xml:space="preserve">  </v>
      </c>
      <c r="J293" s="22" t="str">
        <f>IF(D293&gt;0,IF('Insertion engagement internet'!G289&lt;&gt;'Insertion engagement internet'!H289,'Insertion engagement internet'!H289," ")," ")</f>
        <v xml:space="preserve"> </v>
      </c>
      <c r="K293" s="216">
        <f>'Insertion engagement internet'!E289</f>
        <v>0</v>
      </c>
      <c r="L293" s="22"/>
      <c r="M293" s="25" t="str">
        <f>IF(D293&gt;0,'Insertion engagement internet'!M289," ")</f>
        <v xml:space="preserve"> </v>
      </c>
    </row>
    <row r="294" spans="1:16" ht="19.149999999999999" hidden="1" customHeight="1" x14ac:dyDescent="0.2">
      <c r="A294" s="5">
        <f t="shared" si="4"/>
        <v>0</v>
      </c>
      <c r="B294" s="21">
        <v>284</v>
      </c>
      <c r="C294" s="23"/>
      <c r="D294" s="22">
        <f>IF('Insertion engagement internet'!R290&lt;&gt;" ",'Insertion engagement internet'!R290," ")</f>
        <v>0</v>
      </c>
      <c r="E294" s="22" t="str">
        <f>IF(D294&gt;0,'Insertion engagement internet'!F290,"  ")</f>
        <v xml:space="preserve">  </v>
      </c>
      <c r="F294" s="24" t="str">
        <f>IF(D294&gt;0,'Insertion engagement internet'!C290,"  ")</f>
        <v xml:space="preserve">  </v>
      </c>
      <c r="G294" s="24" t="str">
        <f>IF(D294&gt;0,'Insertion engagement internet'!D290,"  ")</f>
        <v xml:space="preserve">  </v>
      </c>
      <c r="H294" s="24" t="str">
        <f>IF(D294&gt;0,'Insertion engagement internet'!J290,"  ")</f>
        <v xml:space="preserve">  </v>
      </c>
      <c r="I294" s="24" t="str">
        <f>IF(D294&gt;0,'Insertion engagement internet'!G290,"  ")</f>
        <v xml:space="preserve">  </v>
      </c>
      <c r="J294" s="22" t="str">
        <f>IF(D294&gt;0,IF('Insertion engagement internet'!G290&lt;&gt;'Insertion engagement internet'!H290,'Insertion engagement internet'!H290," ")," ")</f>
        <v xml:space="preserve"> </v>
      </c>
      <c r="K294" s="216">
        <f>'Insertion engagement internet'!E290</f>
        <v>0</v>
      </c>
      <c r="L294" s="22"/>
      <c r="M294" s="25" t="str">
        <f>IF(D294&gt;0,'Insertion engagement internet'!M290," ")</f>
        <v xml:space="preserve"> </v>
      </c>
    </row>
    <row r="295" spans="1:16" ht="19.149999999999999" hidden="1" customHeight="1" x14ac:dyDescent="0.2">
      <c r="A295" s="5">
        <f t="shared" si="4"/>
        <v>0</v>
      </c>
      <c r="B295" s="21">
        <v>285</v>
      </c>
      <c r="C295" s="23"/>
      <c r="D295" s="22">
        <f>IF('Insertion engagement internet'!R291&lt;&gt;" ",'Insertion engagement internet'!R291," ")</f>
        <v>0</v>
      </c>
      <c r="E295" s="22" t="str">
        <f>IF(D295&gt;0,'Insertion engagement internet'!F291,"  ")</f>
        <v xml:space="preserve">  </v>
      </c>
      <c r="F295" s="24" t="str">
        <f>IF(D295&gt;0,'Insertion engagement internet'!C291,"  ")</f>
        <v xml:space="preserve">  </v>
      </c>
      <c r="G295" s="24" t="str">
        <f>IF(D295&gt;0,'Insertion engagement internet'!D291,"  ")</f>
        <v xml:space="preserve">  </v>
      </c>
      <c r="H295" s="24" t="str">
        <f>IF(D295&gt;0,'Insertion engagement internet'!J291,"  ")</f>
        <v xml:space="preserve">  </v>
      </c>
      <c r="I295" s="24" t="str">
        <f>IF(D295&gt;0,'Insertion engagement internet'!G291,"  ")</f>
        <v xml:space="preserve">  </v>
      </c>
      <c r="J295" s="22" t="str">
        <f>IF(D295&gt;0,IF('Insertion engagement internet'!G291&lt;&gt;'Insertion engagement internet'!H291,'Insertion engagement internet'!H291," ")," ")</f>
        <v xml:space="preserve"> </v>
      </c>
      <c r="K295" s="216">
        <f>'Insertion engagement internet'!E291</f>
        <v>0</v>
      </c>
      <c r="L295" s="22"/>
      <c r="M295" s="25" t="str">
        <f>IF(D295&gt;0,'Insertion engagement internet'!M291," ")</f>
        <v xml:space="preserve"> </v>
      </c>
    </row>
    <row r="296" spans="1:16" ht="19.149999999999999" hidden="1" customHeight="1" x14ac:dyDescent="0.2">
      <c r="A296" s="5">
        <f t="shared" si="4"/>
        <v>0</v>
      </c>
      <c r="B296" s="21">
        <v>286</v>
      </c>
      <c r="C296" s="23"/>
      <c r="D296" s="22">
        <f>IF('Insertion engagement internet'!R292&lt;&gt;" ",'Insertion engagement internet'!R292," ")</f>
        <v>0</v>
      </c>
      <c r="E296" s="22" t="str">
        <f>IF(D296&gt;0,'Insertion engagement internet'!F292,"  ")</f>
        <v xml:space="preserve">  </v>
      </c>
      <c r="F296" s="24" t="str">
        <f>IF(D296&gt;0,'Insertion engagement internet'!C292,"  ")</f>
        <v xml:space="preserve">  </v>
      </c>
      <c r="G296" s="24" t="str">
        <f>IF(D296&gt;0,'Insertion engagement internet'!D292,"  ")</f>
        <v xml:space="preserve">  </v>
      </c>
      <c r="H296" s="24" t="str">
        <f>IF(D296&gt;0,'Insertion engagement internet'!J292,"  ")</f>
        <v xml:space="preserve">  </v>
      </c>
      <c r="I296" s="24" t="str">
        <f>IF(D296&gt;0,'Insertion engagement internet'!G292,"  ")</f>
        <v xml:space="preserve">  </v>
      </c>
      <c r="J296" s="22" t="str">
        <f>IF(D296&gt;0,IF('Insertion engagement internet'!G292&lt;&gt;'Insertion engagement internet'!H292,'Insertion engagement internet'!H292," ")," ")</f>
        <v xml:space="preserve"> </v>
      </c>
      <c r="K296" s="216">
        <f>'Insertion engagement internet'!E292</f>
        <v>0</v>
      </c>
      <c r="L296" s="22"/>
      <c r="M296" s="25" t="str">
        <f>IF(D296&gt;0,'Insertion engagement internet'!M292," ")</f>
        <v xml:space="preserve"> </v>
      </c>
    </row>
    <row r="297" spans="1:16" ht="19.149999999999999" hidden="1" customHeight="1" x14ac:dyDescent="0.2">
      <c r="A297" s="5">
        <f t="shared" si="4"/>
        <v>0</v>
      </c>
      <c r="B297" s="21">
        <v>287</v>
      </c>
      <c r="C297" s="23"/>
      <c r="D297" s="22">
        <f>IF('Insertion engagement internet'!R293&lt;&gt;" ",'Insertion engagement internet'!R293," ")</f>
        <v>0</v>
      </c>
      <c r="E297" s="22" t="str">
        <f>IF(D297&gt;0,'Insertion engagement internet'!F293,"  ")</f>
        <v xml:space="preserve">  </v>
      </c>
      <c r="F297" s="24" t="str">
        <f>IF(D297&gt;0,'Insertion engagement internet'!C293,"  ")</f>
        <v xml:space="preserve">  </v>
      </c>
      <c r="G297" s="24" t="str">
        <f>IF(D297&gt;0,'Insertion engagement internet'!D293,"  ")</f>
        <v xml:space="preserve">  </v>
      </c>
      <c r="H297" s="24" t="str">
        <f>IF(D297&gt;0,'Insertion engagement internet'!J293,"  ")</f>
        <v xml:space="preserve">  </v>
      </c>
      <c r="I297" s="24" t="str">
        <f>IF(D297&gt;0,'Insertion engagement internet'!G293,"  ")</f>
        <v xml:space="preserve">  </v>
      </c>
      <c r="J297" s="22" t="str">
        <f>IF(D297&gt;0,IF('Insertion engagement internet'!G293&lt;&gt;'Insertion engagement internet'!H293,'Insertion engagement internet'!H293," ")," ")</f>
        <v xml:space="preserve"> </v>
      </c>
      <c r="K297" s="216">
        <f>'Insertion engagement internet'!E293</f>
        <v>0</v>
      </c>
      <c r="L297" s="22"/>
      <c r="M297" s="25" t="str">
        <f>IF(D297&gt;0,'Insertion engagement internet'!M293," ")</f>
        <v xml:space="preserve"> </v>
      </c>
    </row>
    <row r="298" spans="1:16" ht="19.149999999999999" hidden="1" customHeight="1" x14ac:dyDescent="0.2">
      <c r="A298" s="5">
        <f t="shared" si="4"/>
        <v>0</v>
      </c>
      <c r="B298" s="21">
        <v>288</v>
      </c>
      <c r="C298" s="23"/>
      <c r="D298" s="22">
        <f>IF('Insertion engagement internet'!R294&lt;&gt;" ",'Insertion engagement internet'!R294," ")</f>
        <v>0</v>
      </c>
      <c r="E298" s="22" t="str">
        <f>IF(D298&gt;0,'Insertion engagement internet'!F294,"  ")</f>
        <v xml:space="preserve">  </v>
      </c>
      <c r="F298" s="24" t="str">
        <f>IF(D298&gt;0,'Insertion engagement internet'!C294,"  ")</f>
        <v xml:space="preserve">  </v>
      </c>
      <c r="G298" s="24" t="str">
        <f>IF(D298&gt;0,'Insertion engagement internet'!D294,"  ")</f>
        <v xml:space="preserve">  </v>
      </c>
      <c r="H298" s="24" t="str">
        <f>IF(D298&gt;0,'Insertion engagement internet'!J294,"  ")</f>
        <v xml:space="preserve">  </v>
      </c>
      <c r="I298" s="24" t="str">
        <f>IF(D298&gt;0,'Insertion engagement internet'!G294,"  ")</f>
        <v xml:space="preserve">  </v>
      </c>
      <c r="J298" s="22" t="str">
        <f>IF(D298&gt;0,IF('Insertion engagement internet'!G294&lt;&gt;'Insertion engagement internet'!H294,'Insertion engagement internet'!H294," ")," ")</f>
        <v xml:space="preserve"> </v>
      </c>
      <c r="K298" s="216">
        <f>'Insertion engagement internet'!E294</f>
        <v>0</v>
      </c>
      <c r="L298" s="22"/>
      <c r="M298" s="25" t="str">
        <f>IF(D298&gt;0,'Insertion engagement internet'!M294," ")</f>
        <v xml:space="preserve"> </v>
      </c>
    </row>
    <row r="299" spans="1:16" ht="19.149999999999999" hidden="1" customHeight="1" x14ac:dyDescent="0.2">
      <c r="A299" s="5">
        <f t="shared" si="4"/>
        <v>0</v>
      </c>
      <c r="B299" s="21">
        <v>289</v>
      </c>
      <c r="C299" s="23"/>
      <c r="D299" s="22">
        <f>IF('Insertion engagement internet'!R295&lt;&gt;" ",'Insertion engagement internet'!R295," ")</f>
        <v>0</v>
      </c>
      <c r="E299" s="22" t="str">
        <f>IF(D299&gt;0,'Insertion engagement internet'!F295,"  ")</f>
        <v xml:space="preserve">  </v>
      </c>
      <c r="F299" s="24" t="str">
        <f>IF(D299&gt;0,'Insertion engagement internet'!C295,"  ")</f>
        <v xml:space="preserve">  </v>
      </c>
      <c r="G299" s="24" t="str">
        <f>IF(D299&gt;0,'Insertion engagement internet'!D295,"  ")</f>
        <v xml:space="preserve">  </v>
      </c>
      <c r="H299" s="24" t="str">
        <f>IF(D299&gt;0,'Insertion engagement internet'!J295,"  ")</f>
        <v xml:space="preserve">  </v>
      </c>
      <c r="I299" s="24" t="str">
        <f>IF(D299&gt;0,'Insertion engagement internet'!G295,"  ")</f>
        <v xml:space="preserve">  </v>
      </c>
      <c r="J299" s="22" t="str">
        <f>IF(D299&gt;0,IF('Insertion engagement internet'!G295&lt;&gt;'Insertion engagement internet'!H295,'Insertion engagement internet'!H295," ")," ")</f>
        <v xml:space="preserve"> </v>
      </c>
      <c r="K299" s="216">
        <f>'Insertion engagement internet'!E295</f>
        <v>0</v>
      </c>
      <c r="L299" s="22"/>
      <c r="M299" s="25" t="str">
        <f>IF(D299&gt;0,'Insertion engagement internet'!M295," ")</f>
        <v xml:space="preserve"> </v>
      </c>
    </row>
    <row r="300" spans="1:16" ht="19.149999999999999" hidden="1" customHeight="1" x14ac:dyDescent="0.2">
      <c r="A300" s="5">
        <f t="shared" si="4"/>
        <v>0</v>
      </c>
      <c r="B300" s="21">
        <v>290</v>
      </c>
      <c r="C300" s="23"/>
      <c r="D300" s="22">
        <f>IF('Insertion engagement internet'!R296&lt;&gt;" ",'Insertion engagement internet'!R296," ")</f>
        <v>0</v>
      </c>
      <c r="E300" s="22" t="str">
        <f>IF(D300&gt;0,'Insertion engagement internet'!F296,"  ")</f>
        <v xml:space="preserve">  </v>
      </c>
      <c r="F300" s="24" t="str">
        <f>IF(D300&gt;0,'Insertion engagement internet'!C296,"  ")</f>
        <v xml:space="preserve">  </v>
      </c>
      <c r="G300" s="24" t="str">
        <f>IF(D300&gt;0,'Insertion engagement internet'!D296,"  ")</f>
        <v xml:space="preserve">  </v>
      </c>
      <c r="H300" s="24" t="str">
        <f>IF(D300&gt;0,'Insertion engagement internet'!J296,"  ")</f>
        <v xml:space="preserve">  </v>
      </c>
      <c r="I300" s="24" t="str">
        <f>IF(D300&gt;0,'Insertion engagement internet'!G296,"  ")</f>
        <v xml:space="preserve">  </v>
      </c>
      <c r="J300" s="22" t="str">
        <f>IF(D300&gt;0,IF('Insertion engagement internet'!G296&lt;&gt;'Insertion engagement internet'!H296,'Insertion engagement internet'!H296," ")," ")</f>
        <v xml:space="preserve"> </v>
      </c>
      <c r="K300" s="216">
        <f>'Insertion engagement internet'!E296</f>
        <v>0</v>
      </c>
      <c r="L300" s="22"/>
      <c r="M300" s="25" t="str">
        <f>IF(D300&gt;0,'Insertion engagement internet'!M296," ")</f>
        <v xml:space="preserve"> </v>
      </c>
    </row>
    <row r="301" spans="1:16" s="26" customFormat="1" ht="19.149999999999999" hidden="1" customHeight="1" x14ac:dyDescent="0.2">
      <c r="A301" s="5">
        <f t="shared" si="4"/>
        <v>0</v>
      </c>
      <c r="B301" s="21">
        <v>291</v>
      </c>
      <c r="C301" s="23"/>
      <c r="D301" s="22">
        <f>IF('Insertion engagement internet'!R297&lt;&gt;" ",'Insertion engagement internet'!R297," ")</f>
        <v>0</v>
      </c>
      <c r="E301" s="22" t="str">
        <f>IF(D301&gt;0,'Insertion engagement internet'!F297,"  ")</f>
        <v xml:space="preserve">  </v>
      </c>
      <c r="F301" s="24" t="str">
        <f>IF(D301&gt;0,'Insertion engagement internet'!C297,"  ")</f>
        <v xml:space="preserve">  </v>
      </c>
      <c r="G301" s="24" t="str">
        <f>IF(D301&gt;0,'Insertion engagement internet'!D297,"  ")</f>
        <v xml:space="preserve">  </v>
      </c>
      <c r="H301" s="24" t="str">
        <f>IF(D301&gt;0,'Insertion engagement internet'!J297,"  ")</f>
        <v xml:space="preserve">  </v>
      </c>
      <c r="I301" s="24" t="str">
        <f>IF(D301&gt;0,'Insertion engagement internet'!G297,"  ")</f>
        <v xml:space="preserve">  </v>
      </c>
      <c r="J301" s="22" t="str">
        <f>IF(D301&gt;0,IF('Insertion engagement internet'!G297&lt;&gt;'Insertion engagement internet'!H297,'Insertion engagement internet'!H297," ")," ")</f>
        <v xml:space="preserve"> </v>
      </c>
      <c r="K301" s="216">
        <f>'Insertion engagement internet'!E297</f>
        <v>0</v>
      </c>
      <c r="L301" s="22"/>
      <c r="M301" s="25" t="str">
        <f>IF(D301&gt;0,'Insertion engagement internet'!M297," ")</f>
        <v xml:space="preserve"> </v>
      </c>
      <c r="N301" s="6"/>
      <c r="O301" s="5"/>
      <c r="P301" s="6"/>
    </row>
    <row r="302" spans="1:16" ht="19.149999999999999" hidden="1" customHeight="1" x14ac:dyDescent="0.2">
      <c r="A302" s="5">
        <f t="shared" si="4"/>
        <v>0</v>
      </c>
      <c r="B302" s="21">
        <v>292</v>
      </c>
      <c r="C302" s="23"/>
      <c r="D302" s="22">
        <f>IF('Insertion engagement internet'!R298&lt;&gt;" ",'Insertion engagement internet'!R298," ")</f>
        <v>0</v>
      </c>
      <c r="E302" s="22" t="str">
        <f>IF(D302&gt;0,'Insertion engagement internet'!F298,"  ")</f>
        <v xml:space="preserve">  </v>
      </c>
      <c r="F302" s="24" t="str">
        <f>IF(D302&gt;0,'Insertion engagement internet'!C298,"  ")</f>
        <v xml:space="preserve">  </v>
      </c>
      <c r="G302" s="24" t="str">
        <f>IF(D302&gt;0,'Insertion engagement internet'!D298,"  ")</f>
        <v xml:space="preserve">  </v>
      </c>
      <c r="H302" s="24" t="str">
        <f>IF(D302&gt;0,'Insertion engagement internet'!J298,"  ")</f>
        <v xml:space="preserve">  </v>
      </c>
      <c r="I302" s="24" t="str">
        <f>IF(D302&gt;0,'Insertion engagement internet'!G298,"  ")</f>
        <v xml:space="preserve">  </v>
      </c>
      <c r="J302" s="22" t="str">
        <f>IF(D302&gt;0,IF('Insertion engagement internet'!G298&lt;&gt;'Insertion engagement internet'!H298,'Insertion engagement internet'!H298," ")," ")</f>
        <v xml:space="preserve"> </v>
      </c>
      <c r="K302" s="216">
        <f>'Insertion engagement internet'!E298</f>
        <v>0</v>
      </c>
      <c r="L302" s="22"/>
      <c r="M302" s="25" t="str">
        <f>IF(D302&gt;0,'Insertion engagement internet'!M298," ")</f>
        <v xml:space="preserve"> </v>
      </c>
    </row>
    <row r="303" spans="1:16" ht="19.149999999999999" hidden="1" customHeight="1" x14ac:dyDescent="0.2">
      <c r="A303" s="5">
        <f t="shared" si="4"/>
        <v>0</v>
      </c>
      <c r="B303" s="21">
        <v>293</v>
      </c>
      <c r="C303" s="23"/>
      <c r="D303" s="22">
        <f>IF('Insertion engagement internet'!R299&lt;&gt;" ",'Insertion engagement internet'!R299," ")</f>
        <v>0</v>
      </c>
      <c r="E303" s="22" t="str">
        <f>IF(D303&gt;0,'Insertion engagement internet'!F299,"  ")</f>
        <v xml:space="preserve">  </v>
      </c>
      <c r="F303" s="24" t="str">
        <f>IF(D303&gt;0,'Insertion engagement internet'!C299,"  ")</f>
        <v xml:space="preserve">  </v>
      </c>
      <c r="G303" s="24" t="str">
        <f>IF(D303&gt;0,'Insertion engagement internet'!D299,"  ")</f>
        <v xml:space="preserve">  </v>
      </c>
      <c r="H303" s="24" t="str">
        <f>IF(D303&gt;0,'Insertion engagement internet'!J299,"  ")</f>
        <v xml:space="preserve">  </v>
      </c>
      <c r="I303" s="24" t="str">
        <f>IF(D303&gt;0,'Insertion engagement internet'!G299,"  ")</f>
        <v xml:space="preserve">  </v>
      </c>
      <c r="J303" s="22" t="str">
        <f>IF(D303&gt;0,IF('Insertion engagement internet'!G299&lt;&gt;'Insertion engagement internet'!H299,'Insertion engagement internet'!H299," ")," ")</f>
        <v xml:space="preserve"> </v>
      </c>
      <c r="K303" s="216">
        <f>'Insertion engagement internet'!E299</f>
        <v>0</v>
      </c>
      <c r="L303" s="22"/>
      <c r="M303" s="25" t="str">
        <f>IF(D303&gt;0,'Insertion engagement internet'!M299," ")</f>
        <v xml:space="preserve"> </v>
      </c>
    </row>
    <row r="304" spans="1:16" ht="19.149999999999999" hidden="1" customHeight="1" x14ac:dyDescent="0.2">
      <c r="A304" s="5">
        <f t="shared" si="4"/>
        <v>0</v>
      </c>
      <c r="B304" s="21">
        <v>294</v>
      </c>
      <c r="C304" s="23"/>
      <c r="D304" s="22">
        <f>IF('Insertion engagement internet'!R300&lt;&gt;" ",'Insertion engagement internet'!R300," ")</f>
        <v>0</v>
      </c>
      <c r="E304" s="22" t="str">
        <f>IF(D304&gt;0,'Insertion engagement internet'!F300,"  ")</f>
        <v xml:space="preserve">  </v>
      </c>
      <c r="F304" s="24" t="str">
        <f>IF(D304&gt;0,'Insertion engagement internet'!C300,"  ")</f>
        <v xml:space="preserve">  </v>
      </c>
      <c r="G304" s="24" t="str">
        <f>IF(D304&gt;0,'Insertion engagement internet'!D300,"  ")</f>
        <v xml:space="preserve">  </v>
      </c>
      <c r="H304" s="24" t="str">
        <f>IF(D304&gt;0,'Insertion engagement internet'!J300,"  ")</f>
        <v xml:space="preserve">  </v>
      </c>
      <c r="I304" s="24" t="str">
        <f>IF(D304&gt;0,'Insertion engagement internet'!G300,"  ")</f>
        <v xml:space="preserve">  </v>
      </c>
      <c r="J304" s="22" t="str">
        <f>IF(D304&gt;0,IF('Insertion engagement internet'!G300&lt;&gt;'Insertion engagement internet'!H300,'Insertion engagement internet'!H300," ")," ")</f>
        <v xml:space="preserve"> </v>
      </c>
      <c r="K304" s="216">
        <f>'Insertion engagement internet'!E300</f>
        <v>0</v>
      </c>
      <c r="L304" s="22"/>
      <c r="M304" s="25" t="str">
        <f>IF(D304&gt;0,'Insertion engagement internet'!M300," ")</f>
        <v xml:space="preserve"> </v>
      </c>
    </row>
    <row r="305" spans="1:13" ht="19.149999999999999" hidden="1" customHeight="1" x14ac:dyDescent="0.2">
      <c r="A305" s="5">
        <f t="shared" si="4"/>
        <v>0</v>
      </c>
      <c r="B305" s="21">
        <v>295</v>
      </c>
      <c r="C305" s="23"/>
      <c r="D305" s="22">
        <f>IF('Insertion engagement internet'!R301&lt;&gt;" ",'Insertion engagement internet'!R301," ")</f>
        <v>0</v>
      </c>
      <c r="E305" s="22" t="str">
        <f>IF(D305&gt;0,'Insertion engagement internet'!F301,"  ")</f>
        <v xml:space="preserve">  </v>
      </c>
      <c r="F305" s="24" t="str">
        <f>IF(D305&gt;0,'Insertion engagement internet'!C301,"  ")</f>
        <v xml:space="preserve">  </v>
      </c>
      <c r="G305" s="24" t="str">
        <f>IF(D305&gt;0,'Insertion engagement internet'!D301,"  ")</f>
        <v xml:space="preserve">  </v>
      </c>
      <c r="H305" s="24" t="str">
        <f>IF(D305&gt;0,'Insertion engagement internet'!J301,"  ")</f>
        <v xml:space="preserve">  </v>
      </c>
      <c r="I305" s="24" t="str">
        <f>IF(D305&gt;0,'Insertion engagement internet'!G301,"  ")</f>
        <v xml:space="preserve">  </v>
      </c>
      <c r="J305" s="22" t="str">
        <f>IF(D305&gt;0,IF('Insertion engagement internet'!G301&lt;&gt;'Insertion engagement internet'!H301,'Insertion engagement internet'!H301," ")," ")</f>
        <v xml:space="preserve"> </v>
      </c>
      <c r="K305" s="216">
        <f>'Insertion engagement internet'!E301</f>
        <v>0</v>
      </c>
      <c r="L305" s="22"/>
      <c r="M305" s="25" t="str">
        <f>IF(D305&gt;0,'Insertion engagement internet'!M301," ")</f>
        <v xml:space="preserve"> </v>
      </c>
    </row>
    <row r="306" spans="1:13" ht="19.149999999999999" hidden="1" customHeight="1" x14ac:dyDescent="0.2">
      <c r="A306" s="5">
        <f t="shared" si="4"/>
        <v>0</v>
      </c>
      <c r="B306" s="21">
        <v>296</v>
      </c>
      <c r="C306" s="23"/>
      <c r="D306" s="22">
        <f>IF('Insertion engagement internet'!R302&lt;&gt;" ",'Insertion engagement internet'!R302," ")</f>
        <v>0</v>
      </c>
      <c r="E306" s="22" t="str">
        <f>IF(D306&gt;0,'Insertion engagement internet'!F302,"  ")</f>
        <v xml:space="preserve">  </v>
      </c>
      <c r="F306" s="24" t="str">
        <f>IF(D306&gt;0,'Insertion engagement internet'!C302,"  ")</f>
        <v xml:space="preserve">  </v>
      </c>
      <c r="G306" s="24" t="str">
        <f>IF(D306&gt;0,'Insertion engagement internet'!D302,"  ")</f>
        <v xml:space="preserve">  </v>
      </c>
      <c r="H306" s="24" t="str">
        <f>IF(D306&gt;0,'Insertion engagement internet'!J302,"  ")</f>
        <v xml:space="preserve">  </v>
      </c>
      <c r="I306" s="24" t="str">
        <f>IF(D306&gt;0,'Insertion engagement internet'!G302,"  ")</f>
        <v xml:space="preserve">  </v>
      </c>
      <c r="J306" s="22" t="str">
        <f>IF(D306&gt;0,IF('Insertion engagement internet'!G302&lt;&gt;'Insertion engagement internet'!H302,'Insertion engagement internet'!H302," ")," ")</f>
        <v xml:space="preserve"> </v>
      </c>
      <c r="K306" s="216">
        <f>'Insertion engagement internet'!E302</f>
        <v>0</v>
      </c>
      <c r="L306" s="22"/>
      <c r="M306" s="25" t="str">
        <f>IF(D306&gt;0,'Insertion engagement internet'!M302," ")</f>
        <v xml:space="preserve"> </v>
      </c>
    </row>
    <row r="307" spans="1:13" ht="19.149999999999999" hidden="1" customHeight="1" x14ac:dyDescent="0.2">
      <c r="A307" s="5">
        <f t="shared" si="4"/>
        <v>0</v>
      </c>
      <c r="B307" s="21">
        <v>297</v>
      </c>
      <c r="C307" s="23"/>
      <c r="D307" s="22">
        <f>IF('Insertion engagement internet'!R303&lt;&gt;" ",'Insertion engagement internet'!R303," ")</f>
        <v>0</v>
      </c>
      <c r="E307" s="22" t="str">
        <f>IF(D307&gt;0,'Insertion engagement internet'!F303,"  ")</f>
        <v xml:space="preserve">  </v>
      </c>
      <c r="F307" s="24" t="str">
        <f>IF(D307&gt;0,'Insertion engagement internet'!C303,"  ")</f>
        <v xml:space="preserve">  </v>
      </c>
      <c r="G307" s="24" t="str">
        <f>IF(D307&gt;0,'Insertion engagement internet'!D303,"  ")</f>
        <v xml:space="preserve">  </v>
      </c>
      <c r="H307" s="24" t="str">
        <f>IF(D307&gt;0,'Insertion engagement internet'!J303,"  ")</f>
        <v xml:space="preserve">  </v>
      </c>
      <c r="I307" s="24" t="str">
        <f>IF(D307&gt;0,'Insertion engagement internet'!G303,"  ")</f>
        <v xml:space="preserve">  </v>
      </c>
      <c r="J307" s="22" t="str">
        <f>IF(D307&gt;0,IF('Insertion engagement internet'!G303&lt;&gt;'Insertion engagement internet'!H303,'Insertion engagement internet'!H303," ")," ")</f>
        <v xml:space="preserve"> </v>
      </c>
      <c r="K307" s="216">
        <f>'Insertion engagement internet'!E303</f>
        <v>0</v>
      </c>
      <c r="L307" s="22"/>
      <c r="M307" s="25" t="str">
        <f>IF(D307&gt;0,'Insertion engagement internet'!M303," ")</f>
        <v xml:space="preserve"> </v>
      </c>
    </row>
    <row r="308" spans="1:13" ht="19.149999999999999" hidden="1" customHeight="1" x14ac:dyDescent="0.2">
      <c r="A308" s="5">
        <f t="shared" si="4"/>
        <v>0</v>
      </c>
      <c r="B308" s="21">
        <v>298</v>
      </c>
      <c r="C308" s="23"/>
      <c r="D308" s="22">
        <f>IF('Insertion engagement internet'!R304&lt;&gt;" ",'Insertion engagement internet'!R304," ")</f>
        <v>0</v>
      </c>
      <c r="E308" s="22" t="str">
        <f>IF(D308&gt;0,'Insertion engagement internet'!F304,"  ")</f>
        <v xml:space="preserve">  </v>
      </c>
      <c r="F308" s="24" t="str">
        <f>IF(D308&gt;0,'Insertion engagement internet'!C304,"  ")</f>
        <v xml:space="preserve">  </v>
      </c>
      <c r="G308" s="24" t="str">
        <f>IF(D308&gt;0,'Insertion engagement internet'!D304,"  ")</f>
        <v xml:space="preserve">  </v>
      </c>
      <c r="H308" s="24" t="str">
        <f>IF(D308&gt;0,'Insertion engagement internet'!J304,"  ")</f>
        <v xml:space="preserve">  </v>
      </c>
      <c r="I308" s="24" t="str">
        <f>IF(D308&gt;0,'Insertion engagement internet'!G304,"  ")</f>
        <v xml:space="preserve">  </v>
      </c>
      <c r="J308" s="22" t="str">
        <f>IF(D308&gt;0,IF('Insertion engagement internet'!G304&lt;&gt;'Insertion engagement internet'!H304,'Insertion engagement internet'!H304," ")," ")</f>
        <v xml:space="preserve"> </v>
      </c>
      <c r="K308" s="216">
        <f>'Insertion engagement internet'!E304</f>
        <v>0</v>
      </c>
      <c r="L308" s="22"/>
      <c r="M308" s="25" t="str">
        <f>IF(D308&gt;0,'Insertion engagement internet'!M304," ")</f>
        <v xml:space="preserve"> </v>
      </c>
    </row>
    <row r="309" spans="1:13" ht="19.149999999999999" hidden="1" customHeight="1" x14ac:dyDescent="0.2">
      <c r="A309" s="5">
        <f t="shared" si="4"/>
        <v>0</v>
      </c>
      <c r="B309" s="21">
        <v>299</v>
      </c>
      <c r="C309" s="23"/>
      <c r="D309" s="22">
        <f>IF('Insertion engagement internet'!R305&lt;&gt;" ",'Insertion engagement internet'!R305," ")</f>
        <v>0</v>
      </c>
      <c r="E309" s="22" t="str">
        <f>IF(D309&gt;0,'Insertion engagement internet'!F305,"  ")</f>
        <v xml:space="preserve">  </v>
      </c>
      <c r="F309" s="24" t="str">
        <f>IF(D309&gt;0,'Insertion engagement internet'!C305,"  ")</f>
        <v xml:space="preserve">  </v>
      </c>
      <c r="G309" s="24" t="str">
        <f>IF(D309&gt;0,'Insertion engagement internet'!D305,"  ")</f>
        <v xml:space="preserve">  </v>
      </c>
      <c r="H309" s="24" t="str">
        <f>IF(D309&gt;0,'Insertion engagement internet'!J305,"  ")</f>
        <v xml:space="preserve">  </v>
      </c>
      <c r="I309" s="24" t="str">
        <f>IF(D309&gt;0,'Insertion engagement internet'!G305,"  ")</f>
        <v xml:space="preserve">  </v>
      </c>
      <c r="J309" s="22" t="str">
        <f>IF(D309&gt;0,IF('Insertion engagement internet'!G305&lt;&gt;'Insertion engagement internet'!H305,'Insertion engagement internet'!H305," ")," ")</f>
        <v xml:space="preserve"> </v>
      </c>
      <c r="K309" s="216">
        <f>'Insertion engagement internet'!E305</f>
        <v>0</v>
      </c>
      <c r="L309" s="22"/>
      <c r="M309" s="25" t="str">
        <f>IF(D309&gt;0,'Insertion engagement internet'!M305," ")</f>
        <v xml:space="preserve"> </v>
      </c>
    </row>
    <row r="310" spans="1:13" ht="19.149999999999999" hidden="1" customHeight="1" x14ac:dyDescent="0.2">
      <c r="A310" s="5">
        <f t="shared" si="4"/>
        <v>0</v>
      </c>
      <c r="B310" s="21">
        <v>300</v>
      </c>
      <c r="C310" s="23"/>
      <c r="D310" s="22">
        <f>IF('Insertion engagement internet'!R306&lt;&gt;" ",'Insertion engagement internet'!R306," ")</f>
        <v>0</v>
      </c>
      <c r="E310" s="22" t="str">
        <f>IF(D310&gt;0,'Insertion engagement internet'!F306,"  ")</f>
        <v xml:space="preserve">  </v>
      </c>
      <c r="F310" s="24" t="str">
        <f>IF(D310&gt;0,'Insertion engagement internet'!C306,"  ")</f>
        <v xml:space="preserve">  </v>
      </c>
      <c r="G310" s="24" t="str">
        <f>IF(D310&gt;0,'Insertion engagement internet'!D306,"  ")</f>
        <v xml:space="preserve">  </v>
      </c>
      <c r="H310" s="24" t="str">
        <f>IF(D310&gt;0,'Insertion engagement internet'!J306,"  ")</f>
        <v xml:space="preserve">  </v>
      </c>
      <c r="I310" s="24" t="str">
        <f>IF(D310&gt;0,'Insertion engagement internet'!G306,"  ")</f>
        <v xml:space="preserve">  </v>
      </c>
      <c r="J310" s="22" t="str">
        <f>IF(D310&gt;0,IF('Insertion engagement internet'!G306&lt;&gt;'Insertion engagement internet'!H306,'Insertion engagement internet'!H306," ")," ")</f>
        <v xml:space="preserve"> </v>
      </c>
      <c r="K310" s="216">
        <f>'Insertion engagement internet'!E306</f>
        <v>0</v>
      </c>
      <c r="L310" s="22"/>
      <c r="M310" s="25" t="str">
        <f>IF(D310&gt;0,'Insertion engagement internet'!M306," ")</f>
        <v xml:space="preserve"> </v>
      </c>
    </row>
    <row r="311" spans="1:13" ht="19.149999999999999" hidden="1" customHeight="1" x14ac:dyDescent="0.2">
      <c r="A311" s="5">
        <f t="shared" si="4"/>
        <v>0</v>
      </c>
      <c r="B311" s="21">
        <v>301</v>
      </c>
      <c r="C311" s="23"/>
      <c r="D311" s="22">
        <f>IF('Insertion engagement internet'!R307&lt;&gt;" ",'Insertion engagement internet'!R307," ")</f>
        <v>0</v>
      </c>
      <c r="E311" s="22" t="str">
        <f>IF(D311&gt;0,'Insertion engagement internet'!F307,"  ")</f>
        <v xml:space="preserve">  </v>
      </c>
      <c r="F311" s="24" t="str">
        <f>IF(D311&gt;0,'Insertion engagement internet'!C307,"  ")</f>
        <v xml:space="preserve">  </v>
      </c>
      <c r="G311" s="24" t="str">
        <f>IF(D311&gt;0,'Insertion engagement internet'!D307,"  ")</f>
        <v xml:space="preserve">  </v>
      </c>
      <c r="H311" s="24" t="str">
        <f>IF(D311&gt;0,'Insertion engagement internet'!J307,"  ")</f>
        <v xml:space="preserve">  </v>
      </c>
      <c r="I311" s="24" t="str">
        <f>IF(D311&gt;0,'Insertion engagement internet'!G307,"  ")</f>
        <v xml:space="preserve">  </v>
      </c>
      <c r="J311" s="22" t="str">
        <f>IF(D311&gt;0,IF('Insertion engagement internet'!G307&lt;&gt;'Insertion engagement internet'!H307,'Insertion engagement internet'!H307," ")," ")</f>
        <v xml:space="preserve"> </v>
      </c>
      <c r="K311" s="216">
        <f>'Insertion engagement internet'!E307</f>
        <v>0</v>
      </c>
      <c r="L311" s="22"/>
      <c r="M311" s="25" t="str">
        <f>IF(D311&gt;0,'Insertion engagement internet'!M307," ")</f>
        <v xml:space="preserve"> </v>
      </c>
    </row>
    <row r="312" spans="1:13" ht="19.149999999999999" hidden="1" customHeight="1" x14ac:dyDescent="0.2">
      <c r="A312" s="5">
        <f t="shared" si="4"/>
        <v>0</v>
      </c>
      <c r="B312" s="21">
        <v>302</v>
      </c>
      <c r="C312" s="23"/>
      <c r="D312" s="22">
        <f>IF('Insertion engagement internet'!R308&lt;&gt;" ",'Insertion engagement internet'!R308," ")</f>
        <v>0</v>
      </c>
      <c r="E312" s="22" t="str">
        <f>IF(D312&gt;0,'Insertion engagement internet'!F308,"  ")</f>
        <v xml:space="preserve">  </v>
      </c>
      <c r="F312" s="24" t="str">
        <f>IF(D312&gt;0,'Insertion engagement internet'!C308,"  ")</f>
        <v xml:space="preserve">  </v>
      </c>
      <c r="G312" s="24" t="str">
        <f>IF(D312&gt;0,'Insertion engagement internet'!D308,"  ")</f>
        <v xml:space="preserve">  </v>
      </c>
      <c r="H312" s="24" t="str">
        <f>IF(D312&gt;0,'Insertion engagement internet'!J308,"  ")</f>
        <v xml:space="preserve">  </v>
      </c>
      <c r="I312" s="24" t="str">
        <f>IF(D312&gt;0,'Insertion engagement internet'!G308,"  ")</f>
        <v xml:space="preserve">  </v>
      </c>
      <c r="J312" s="22" t="str">
        <f>IF(D312&gt;0,IF('Insertion engagement internet'!G308&lt;&gt;'Insertion engagement internet'!H308,'Insertion engagement internet'!H308," ")," ")</f>
        <v xml:space="preserve"> </v>
      </c>
      <c r="K312" s="216">
        <f>'Insertion engagement internet'!E308</f>
        <v>0</v>
      </c>
      <c r="L312" s="22"/>
      <c r="M312" s="25" t="str">
        <f>IF(D312&gt;0,'Insertion engagement internet'!M308," ")</f>
        <v xml:space="preserve"> </v>
      </c>
    </row>
    <row r="313" spans="1:13" ht="19.149999999999999" hidden="1" customHeight="1" x14ac:dyDescent="0.2">
      <c r="A313" s="5">
        <f t="shared" si="4"/>
        <v>0</v>
      </c>
      <c r="B313" s="21">
        <v>303</v>
      </c>
      <c r="C313" s="23"/>
      <c r="D313" s="22">
        <f>IF('Insertion engagement internet'!R309&lt;&gt;" ",'Insertion engagement internet'!R309," ")</f>
        <v>0</v>
      </c>
      <c r="E313" s="22" t="str">
        <f>IF(D313&gt;0,'Insertion engagement internet'!F309,"  ")</f>
        <v xml:space="preserve">  </v>
      </c>
      <c r="F313" s="24" t="str">
        <f>IF(D313&gt;0,'Insertion engagement internet'!C309,"  ")</f>
        <v xml:space="preserve">  </v>
      </c>
      <c r="G313" s="24" t="str">
        <f>IF(D313&gt;0,'Insertion engagement internet'!D309,"  ")</f>
        <v xml:space="preserve">  </v>
      </c>
      <c r="H313" s="24" t="str">
        <f>IF(D313&gt;0,'Insertion engagement internet'!J309,"  ")</f>
        <v xml:space="preserve">  </v>
      </c>
      <c r="I313" s="24" t="str">
        <f>IF(D313&gt;0,'Insertion engagement internet'!G309,"  ")</f>
        <v xml:space="preserve">  </v>
      </c>
      <c r="J313" s="22" t="str">
        <f>IF(D313&gt;0,IF('Insertion engagement internet'!G309&lt;&gt;'Insertion engagement internet'!H309,'Insertion engagement internet'!H309," ")," ")</f>
        <v xml:space="preserve"> </v>
      </c>
      <c r="K313" s="216">
        <f>'Insertion engagement internet'!E309</f>
        <v>0</v>
      </c>
      <c r="L313" s="22"/>
      <c r="M313" s="25" t="str">
        <f>IF(D313&gt;0,'Insertion engagement internet'!M309," ")</f>
        <v xml:space="preserve"> </v>
      </c>
    </row>
    <row r="314" spans="1:13" ht="19.149999999999999" hidden="1" customHeight="1" x14ac:dyDescent="0.2">
      <c r="A314" s="5">
        <f t="shared" si="4"/>
        <v>0</v>
      </c>
      <c r="B314" s="21">
        <v>304</v>
      </c>
      <c r="C314" s="23"/>
      <c r="D314" s="22">
        <f>IF('Insertion engagement internet'!R310&lt;&gt;" ",'Insertion engagement internet'!R310," ")</f>
        <v>0</v>
      </c>
      <c r="E314" s="22" t="str">
        <f>IF(D314&gt;0,'Insertion engagement internet'!F310,"  ")</f>
        <v xml:space="preserve">  </v>
      </c>
      <c r="F314" s="24" t="str">
        <f>IF(D314&gt;0,'Insertion engagement internet'!C310,"  ")</f>
        <v xml:space="preserve">  </v>
      </c>
      <c r="G314" s="24" t="str">
        <f>IF(D314&gt;0,'Insertion engagement internet'!D310,"  ")</f>
        <v xml:space="preserve">  </v>
      </c>
      <c r="H314" s="24" t="str">
        <f>IF(D314&gt;0,'Insertion engagement internet'!J310,"  ")</f>
        <v xml:space="preserve">  </v>
      </c>
      <c r="I314" s="24" t="str">
        <f>IF(D314&gt;0,'Insertion engagement internet'!G310,"  ")</f>
        <v xml:space="preserve">  </v>
      </c>
      <c r="J314" s="22" t="str">
        <f>IF(D314&gt;0,IF('Insertion engagement internet'!G310&lt;&gt;'Insertion engagement internet'!H310,'Insertion engagement internet'!H310," ")," ")</f>
        <v xml:space="preserve"> </v>
      </c>
      <c r="K314" s="216">
        <f>'Insertion engagement internet'!E310</f>
        <v>0</v>
      </c>
      <c r="L314" s="22"/>
      <c r="M314" s="25" t="str">
        <f>IF(D314&gt;0,'Insertion engagement internet'!M310," ")</f>
        <v xml:space="preserve"> </v>
      </c>
    </row>
    <row r="315" spans="1:13" ht="19.149999999999999" hidden="1" customHeight="1" x14ac:dyDescent="0.2">
      <c r="A315" s="5">
        <f t="shared" si="4"/>
        <v>0</v>
      </c>
      <c r="B315" s="21">
        <v>305</v>
      </c>
      <c r="C315" s="23"/>
      <c r="D315" s="22">
        <f>IF('Insertion engagement internet'!R311&lt;&gt;" ",'Insertion engagement internet'!R311," ")</f>
        <v>0</v>
      </c>
      <c r="E315" s="22" t="str">
        <f>IF(D315&gt;0,'Insertion engagement internet'!F311,"  ")</f>
        <v xml:space="preserve">  </v>
      </c>
      <c r="F315" s="24" t="str">
        <f>IF(D315&gt;0,'Insertion engagement internet'!C311,"  ")</f>
        <v xml:space="preserve">  </v>
      </c>
      <c r="G315" s="24" t="str">
        <f>IF(D315&gt;0,'Insertion engagement internet'!D311,"  ")</f>
        <v xml:space="preserve">  </v>
      </c>
      <c r="H315" s="24" t="str">
        <f>IF(D315&gt;0,'Insertion engagement internet'!J311,"  ")</f>
        <v xml:space="preserve">  </v>
      </c>
      <c r="I315" s="24" t="str">
        <f>IF(D315&gt;0,'Insertion engagement internet'!G311,"  ")</f>
        <v xml:space="preserve">  </v>
      </c>
      <c r="J315" s="22" t="str">
        <f>IF(D315&gt;0,IF('Insertion engagement internet'!G311&lt;&gt;'Insertion engagement internet'!H311,'Insertion engagement internet'!H311," ")," ")</f>
        <v xml:space="preserve"> </v>
      </c>
      <c r="K315" s="216">
        <f>'Insertion engagement internet'!E311</f>
        <v>0</v>
      </c>
      <c r="L315" s="22"/>
      <c r="M315" s="25" t="str">
        <f>IF(D315&gt;0,'Insertion engagement internet'!M311," ")</f>
        <v xml:space="preserve"> </v>
      </c>
    </row>
    <row r="316" spans="1:13" ht="19.149999999999999" hidden="1" customHeight="1" x14ac:dyDescent="0.2">
      <c r="A316" s="5">
        <f t="shared" si="4"/>
        <v>0</v>
      </c>
      <c r="B316" s="21">
        <v>306</v>
      </c>
      <c r="C316" s="23"/>
      <c r="D316" s="22">
        <f>IF('Insertion engagement internet'!R312&lt;&gt;" ",'Insertion engagement internet'!R312," ")</f>
        <v>0</v>
      </c>
      <c r="E316" s="22" t="str">
        <f>IF(D316&gt;0,'Insertion engagement internet'!F312,"  ")</f>
        <v xml:space="preserve">  </v>
      </c>
      <c r="F316" s="24" t="str">
        <f>IF(D316&gt;0,'Insertion engagement internet'!C312,"  ")</f>
        <v xml:space="preserve">  </v>
      </c>
      <c r="G316" s="24" t="str">
        <f>IF(D316&gt;0,'Insertion engagement internet'!D312,"  ")</f>
        <v xml:space="preserve">  </v>
      </c>
      <c r="H316" s="24" t="str">
        <f>IF(D316&gt;0,'Insertion engagement internet'!J312,"  ")</f>
        <v xml:space="preserve">  </v>
      </c>
      <c r="I316" s="24" t="str">
        <f>IF(D316&gt;0,'Insertion engagement internet'!G312,"  ")</f>
        <v xml:space="preserve">  </v>
      </c>
      <c r="J316" s="22" t="str">
        <f>IF(D316&gt;0,IF('Insertion engagement internet'!G312&lt;&gt;'Insertion engagement internet'!H312,'Insertion engagement internet'!H312," ")," ")</f>
        <v xml:space="preserve"> </v>
      </c>
      <c r="K316" s="216">
        <f>'Insertion engagement internet'!E312</f>
        <v>0</v>
      </c>
      <c r="L316" s="22"/>
      <c r="M316" s="25" t="str">
        <f>IF(D316&gt;0,'Insertion engagement internet'!M312," ")</f>
        <v xml:space="preserve"> </v>
      </c>
    </row>
    <row r="317" spans="1:13" ht="19.149999999999999" hidden="1" customHeight="1" x14ac:dyDescent="0.2">
      <c r="A317" s="5">
        <f t="shared" si="4"/>
        <v>0</v>
      </c>
      <c r="B317" s="21">
        <v>307</v>
      </c>
      <c r="C317" s="23"/>
      <c r="D317" s="22">
        <f>IF('Insertion engagement internet'!R313&lt;&gt;" ",'Insertion engagement internet'!R313," ")</f>
        <v>0</v>
      </c>
      <c r="E317" s="22" t="str">
        <f>IF(D317&gt;0,'Insertion engagement internet'!F313,"  ")</f>
        <v xml:space="preserve">  </v>
      </c>
      <c r="F317" s="24" t="str">
        <f>IF(D317&gt;0,'Insertion engagement internet'!C313,"  ")</f>
        <v xml:space="preserve">  </v>
      </c>
      <c r="G317" s="24" t="str">
        <f>IF(D317&gt;0,'Insertion engagement internet'!D313,"  ")</f>
        <v xml:space="preserve">  </v>
      </c>
      <c r="H317" s="24" t="str">
        <f>IF(D317&gt;0,'Insertion engagement internet'!J313,"  ")</f>
        <v xml:space="preserve">  </v>
      </c>
      <c r="I317" s="24" t="str">
        <f>IF(D317&gt;0,'Insertion engagement internet'!G313,"  ")</f>
        <v xml:space="preserve">  </v>
      </c>
      <c r="J317" s="22" t="str">
        <f>IF(D317&gt;0,IF('Insertion engagement internet'!G313&lt;&gt;'Insertion engagement internet'!H313,'Insertion engagement internet'!H313," ")," ")</f>
        <v xml:space="preserve"> </v>
      </c>
      <c r="K317" s="216">
        <f>'Insertion engagement internet'!E313</f>
        <v>0</v>
      </c>
      <c r="L317" s="22"/>
      <c r="M317" s="25" t="str">
        <f>IF(D317&gt;0,'Insertion engagement internet'!M313," ")</f>
        <v xml:space="preserve"> </v>
      </c>
    </row>
    <row r="318" spans="1:13" ht="19.149999999999999" hidden="1" customHeight="1" x14ac:dyDescent="0.2">
      <c r="A318" s="5">
        <f t="shared" si="4"/>
        <v>0</v>
      </c>
      <c r="B318" s="21">
        <v>308</v>
      </c>
      <c r="C318" s="23"/>
      <c r="D318" s="22">
        <f>IF('Insertion engagement internet'!R314&lt;&gt;" ",'Insertion engagement internet'!R314," ")</f>
        <v>0</v>
      </c>
      <c r="E318" s="22" t="str">
        <f>IF(D318&gt;0,'Insertion engagement internet'!F314,"  ")</f>
        <v xml:space="preserve">  </v>
      </c>
      <c r="F318" s="24" t="str">
        <f>IF(D318&gt;0,'Insertion engagement internet'!C314,"  ")</f>
        <v xml:space="preserve">  </v>
      </c>
      <c r="G318" s="24" t="str">
        <f>IF(D318&gt;0,'Insertion engagement internet'!D314,"  ")</f>
        <v xml:space="preserve">  </v>
      </c>
      <c r="H318" s="24" t="str">
        <f>IF(D318&gt;0,'Insertion engagement internet'!J314,"  ")</f>
        <v xml:space="preserve">  </v>
      </c>
      <c r="I318" s="24" t="str">
        <f>IF(D318&gt;0,'Insertion engagement internet'!G314,"  ")</f>
        <v xml:space="preserve">  </v>
      </c>
      <c r="J318" s="22" t="str">
        <f>IF(D318&gt;0,IF('Insertion engagement internet'!G314&lt;&gt;'Insertion engagement internet'!H314,'Insertion engagement internet'!H314," ")," ")</f>
        <v xml:space="preserve"> </v>
      </c>
      <c r="K318" s="216">
        <f>'Insertion engagement internet'!E314</f>
        <v>0</v>
      </c>
      <c r="L318" s="22"/>
      <c r="M318" s="25" t="str">
        <f>IF(D318&gt;0,'Insertion engagement internet'!M314," ")</f>
        <v xml:space="preserve"> </v>
      </c>
    </row>
    <row r="319" spans="1:13" ht="19.149999999999999" hidden="1" customHeight="1" x14ac:dyDescent="0.2">
      <c r="A319" s="5">
        <f t="shared" si="4"/>
        <v>0</v>
      </c>
      <c r="B319" s="21">
        <v>309</v>
      </c>
      <c r="C319" s="23"/>
      <c r="D319" s="22">
        <f>IF('Insertion engagement internet'!R315&lt;&gt;" ",'Insertion engagement internet'!R315," ")</f>
        <v>0</v>
      </c>
      <c r="E319" s="22" t="str">
        <f>IF(D319&gt;0,'Insertion engagement internet'!F315,"  ")</f>
        <v xml:space="preserve">  </v>
      </c>
      <c r="F319" s="24" t="str">
        <f>IF(D319&gt;0,'Insertion engagement internet'!C315,"  ")</f>
        <v xml:space="preserve">  </v>
      </c>
      <c r="G319" s="24" t="str">
        <f>IF(D319&gt;0,'Insertion engagement internet'!D315,"  ")</f>
        <v xml:space="preserve">  </v>
      </c>
      <c r="H319" s="24" t="str">
        <f>IF(D319&gt;0,'Insertion engagement internet'!J315,"  ")</f>
        <v xml:space="preserve">  </v>
      </c>
      <c r="I319" s="24" t="str">
        <f>IF(D319&gt;0,'Insertion engagement internet'!G315,"  ")</f>
        <v xml:space="preserve">  </v>
      </c>
      <c r="J319" s="22" t="str">
        <f>IF(D319&gt;0,IF('Insertion engagement internet'!G315&lt;&gt;'Insertion engagement internet'!H315,'Insertion engagement internet'!H315," ")," ")</f>
        <v xml:space="preserve"> </v>
      </c>
      <c r="K319" s="216">
        <f>'Insertion engagement internet'!E315</f>
        <v>0</v>
      </c>
      <c r="L319" s="22"/>
      <c r="M319" s="25" t="str">
        <f>IF(D319&gt;0,'Insertion engagement internet'!M315," ")</f>
        <v xml:space="preserve"> </v>
      </c>
    </row>
    <row r="320" spans="1:13" ht="19.149999999999999" hidden="1" customHeight="1" x14ac:dyDescent="0.2">
      <c r="A320" s="5">
        <f t="shared" si="4"/>
        <v>0</v>
      </c>
      <c r="B320" s="21">
        <v>310</v>
      </c>
      <c r="C320" s="23"/>
      <c r="D320" s="22">
        <f>IF('Insertion engagement internet'!R316&lt;&gt;" ",'Insertion engagement internet'!R316," ")</f>
        <v>0</v>
      </c>
      <c r="E320" s="22" t="str">
        <f>IF(D320&gt;0,'Insertion engagement internet'!F316,"  ")</f>
        <v xml:space="preserve">  </v>
      </c>
      <c r="F320" s="24" t="str">
        <f>IF(D320&gt;0,'Insertion engagement internet'!C316,"  ")</f>
        <v xml:space="preserve">  </v>
      </c>
      <c r="G320" s="24" t="str">
        <f>IF(D320&gt;0,'Insertion engagement internet'!D316,"  ")</f>
        <v xml:space="preserve">  </v>
      </c>
      <c r="H320" s="24" t="str">
        <f>IF(D320&gt;0,'Insertion engagement internet'!J316,"  ")</f>
        <v xml:space="preserve">  </v>
      </c>
      <c r="I320" s="24" t="str">
        <f>IF(D320&gt;0,'Insertion engagement internet'!G316,"  ")</f>
        <v xml:space="preserve">  </v>
      </c>
      <c r="J320" s="22" t="str">
        <f>IF(D320&gt;0,IF('Insertion engagement internet'!G316&lt;&gt;'Insertion engagement internet'!H316,'Insertion engagement internet'!H316," ")," ")</f>
        <v xml:space="preserve"> </v>
      </c>
      <c r="K320" s="216">
        <f>'Insertion engagement internet'!E316</f>
        <v>0</v>
      </c>
      <c r="L320" s="22"/>
      <c r="M320" s="25" t="str">
        <f>IF(D320&gt;0,'Insertion engagement internet'!M316," ")</f>
        <v xml:space="preserve"> </v>
      </c>
    </row>
    <row r="321" spans="1:13" ht="19.149999999999999" hidden="1" customHeight="1" x14ac:dyDescent="0.2">
      <c r="A321" s="5">
        <f t="shared" si="4"/>
        <v>0</v>
      </c>
      <c r="B321" s="21">
        <v>311</v>
      </c>
      <c r="C321" s="23"/>
      <c r="D321" s="22">
        <f>IF('Insertion engagement internet'!R317&lt;&gt;" ",'Insertion engagement internet'!R317," ")</f>
        <v>0</v>
      </c>
      <c r="E321" s="22" t="str">
        <f>IF(D321&gt;0,'Insertion engagement internet'!F317,"  ")</f>
        <v xml:space="preserve">  </v>
      </c>
      <c r="F321" s="24" t="str">
        <f>IF(D321&gt;0,'Insertion engagement internet'!C317,"  ")</f>
        <v xml:space="preserve">  </v>
      </c>
      <c r="G321" s="24" t="str">
        <f>IF(D321&gt;0,'Insertion engagement internet'!D317,"  ")</f>
        <v xml:space="preserve">  </v>
      </c>
      <c r="H321" s="24" t="str">
        <f>IF(D321&gt;0,'Insertion engagement internet'!J317,"  ")</f>
        <v xml:space="preserve">  </v>
      </c>
      <c r="I321" s="24" t="str">
        <f>IF(D321&gt;0,'Insertion engagement internet'!G317,"  ")</f>
        <v xml:space="preserve">  </v>
      </c>
      <c r="J321" s="22" t="str">
        <f>IF(D321&gt;0,IF('Insertion engagement internet'!G317&lt;&gt;'Insertion engagement internet'!H317,'Insertion engagement internet'!H317," ")," ")</f>
        <v xml:space="preserve"> </v>
      </c>
      <c r="K321" s="216">
        <f>'Insertion engagement internet'!E317</f>
        <v>0</v>
      </c>
      <c r="L321" s="22"/>
      <c r="M321" s="25" t="str">
        <f>IF(D321&gt;0,'Insertion engagement internet'!M317," ")</f>
        <v xml:space="preserve"> </v>
      </c>
    </row>
    <row r="322" spans="1:13" ht="19.149999999999999" hidden="1" customHeight="1" x14ac:dyDescent="0.2">
      <c r="A322" s="5">
        <f t="shared" si="4"/>
        <v>0</v>
      </c>
      <c r="B322" s="21">
        <v>312</v>
      </c>
      <c r="C322" s="23"/>
      <c r="D322" s="22">
        <f>IF('Insertion engagement internet'!R318&lt;&gt;" ",'Insertion engagement internet'!R318," ")</f>
        <v>0</v>
      </c>
      <c r="E322" s="22" t="str">
        <f>IF(D322&gt;0,'Insertion engagement internet'!F318,"  ")</f>
        <v xml:space="preserve">  </v>
      </c>
      <c r="F322" s="24" t="str">
        <f>IF(D322&gt;0,'Insertion engagement internet'!C318,"  ")</f>
        <v xml:space="preserve">  </v>
      </c>
      <c r="G322" s="24" t="str">
        <f>IF(D322&gt;0,'Insertion engagement internet'!D318,"  ")</f>
        <v xml:space="preserve">  </v>
      </c>
      <c r="H322" s="24" t="str">
        <f>IF(D322&gt;0,'Insertion engagement internet'!J318,"  ")</f>
        <v xml:space="preserve">  </v>
      </c>
      <c r="I322" s="24" t="str">
        <f>IF(D322&gt;0,'Insertion engagement internet'!G318,"  ")</f>
        <v xml:space="preserve">  </v>
      </c>
      <c r="J322" s="22" t="str">
        <f>IF(D322&gt;0,IF('Insertion engagement internet'!G318&lt;&gt;'Insertion engagement internet'!H318,'Insertion engagement internet'!H318," ")," ")</f>
        <v xml:space="preserve"> </v>
      </c>
      <c r="K322" s="216">
        <f>'Insertion engagement internet'!E318</f>
        <v>0</v>
      </c>
      <c r="L322" s="22"/>
      <c r="M322" s="25" t="str">
        <f>IF(D322&gt;0,'Insertion engagement internet'!M318," ")</f>
        <v xml:space="preserve"> </v>
      </c>
    </row>
    <row r="323" spans="1:13" ht="19.149999999999999" hidden="1" customHeight="1" x14ac:dyDescent="0.2">
      <c r="A323" s="5">
        <f t="shared" si="4"/>
        <v>0</v>
      </c>
      <c r="B323" s="21">
        <v>313</v>
      </c>
      <c r="C323" s="23"/>
      <c r="D323" s="22">
        <f>IF('Insertion engagement internet'!R319&lt;&gt;" ",'Insertion engagement internet'!R319," ")</f>
        <v>0</v>
      </c>
      <c r="E323" s="22" t="str">
        <f>IF(D323&gt;0,'Insertion engagement internet'!F319,"  ")</f>
        <v xml:space="preserve">  </v>
      </c>
      <c r="F323" s="24" t="str">
        <f>IF(D323&gt;0,'Insertion engagement internet'!C319,"  ")</f>
        <v xml:space="preserve">  </v>
      </c>
      <c r="G323" s="24" t="str">
        <f>IF(D323&gt;0,'Insertion engagement internet'!D319,"  ")</f>
        <v xml:space="preserve">  </v>
      </c>
      <c r="H323" s="24" t="str">
        <f>IF(D323&gt;0,'Insertion engagement internet'!J319,"  ")</f>
        <v xml:space="preserve">  </v>
      </c>
      <c r="I323" s="24" t="str">
        <f>IF(D323&gt;0,'Insertion engagement internet'!G319,"  ")</f>
        <v xml:space="preserve">  </v>
      </c>
      <c r="J323" s="22" t="str">
        <f>IF(D323&gt;0,IF('Insertion engagement internet'!G319&lt;&gt;'Insertion engagement internet'!H319,'Insertion engagement internet'!H319," ")," ")</f>
        <v xml:space="preserve"> </v>
      </c>
      <c r="K323" s="216">
        <f>'Insertion engagement internet'!E319</f>
        <v>0</v>
      </c>
      <c r="L323" s="22"/>
      <c r="M323" s="25" t="str">
        <f>IF(D323&gt;0,'Insertion engagement internet'!M319," ")</f>
        <v xml:space="preserve"> </v>
      </c>
    </row>
    <row r="324" spans="1:13" ht="19.149999999999999" hidden="1" customHeight="1" x14ac:dyDescent="0.2">
      <c r="A324" s="5">
        <f t="shared" si="4"/>
        <v>0</v>
      </c>
      <c r="B324" s="21">
        <v>314</v>
      </c>
      <c r="C324" s="23"/>
      <c r="D324" s="22">
        <f>IF('Insertion engagement internet'!R320&lt;&gt;" ",'Insertion engagement internet'!R320," ")</f>
        <v>0</v>
      </c>
      <c r="E324" s="22" t="str">
        <f>IF(D324&gt;0,'Insertion engagement internet'!F320,"  ")</f>
        <v xml:space="preserve">  </v>
      </c>
      <c r="F324" s="24" t="str">
        <f>IF(D324&gt;0,'Insertion engagement internet'!C320,"  ")</f>
        <v xml:space="preserve">  </v>
      </c>
      <c r="G324" s="24" t="str">
        <f>IF(D324&gt;0,'Insertion engagement internet'!D320,"  ")</f>
        <v xml:space="preserve">  </v>
      </c>
      <c r="H324" s="24" t="str">
        <f>IF(D324&gt;0,'Insertion engagement internet'!J320,"  ")</f>
        <v xml:space="preserve">  </v>
      </c>
      <c r="I324" s="24" t="str">
        <f>IF(D324&gt;0,'Insertion engagement internet'!G320,"  ")</f>
        <v xml:space="preserve">  </v>
      </c>
      <c r="J324" s="22" t="str">
        <f>IF(D324&gt;0,IF('Insertion engagement internet'!G320&lt;&gt;'Insertion engagement internet'!H320,'Insertion engagement internet'!H320," ")," ")</f>
        <v xml:space="preserve"> </v>
      </c>
      <c r="K324" s="216">
        <f>'Insertion engagement internet'!E320</f>
        <v>0</v>
      </c>
      <c r="L324" s="22"/>
      <c r="M324" s="25" t="str">
        <f>IF(D324&gt;0,'Insertion engagement internet'!M320," ")</f>
        <v xml:space="preserve"> </v>
      </c>
    </row>
    <row r="325" spans="1:13" ht="19.149999999999999" hidden="1" customHeight="1" x14ac:dyDescent="0.2">
      <c r="A325" s="5">
        <f t="shared" si="4"/>
        <v>0</v>
      </c>
      <c r="B325" s="21">
        <v>315</v>
      </c>
      <c r="C325" s="23"/>
      <c r="D325" s="22">
        <f>IF('Insertion engagement internet'!R321&lt;&gt;" ",'Insertion engagement internet'!R321," ")</f>
        <v>0</v>
      </c>
      <c r="E325" s="22" t="str">
        <f>IF(D325&gt;0,'Insertion engagement internet'!F321,"  ")</f>
        <v xml:space="preserve">  </v>
      </c>
      <c r="F325" s="24" t="str">
        <f>IF(D325&gt;0,'Insertion engagement internet'!C321,"  ")</f>
        <v xml:space="preserve">  </v>
      </c>
      <c r="G325" s="24" t="str">
        <f>IF(D325&gt;0,'Insertion engagement internet'!D321,"  ")</f>
        <v xml:space="preserve">  </v>
      </c>
      <c r="H325" s="24" t="str">
        <f>IF(D325&gt;0,'Insertion engagement internet'!J321,"  ")</f>
        <v xml:space="preserve">  </v>
      </c>
      <c r="I325" s="24" t="str">
        <f>IF(D325&gt;0,'Insertion engagement internet'!G321,"  ")</f>
        <v xml:space="preserve">  </v>
      </c>
      <c r="J325" s="22" t="str">
        <f>IF(D325&gt;0,IF('Insertion engagement internet'!G321&lt;&gt;'Insertion engagement internet'!H321,'Insertion engagement internet'!H321," ")," ")</f>
        <v xml:space="preserve"> </v>
      </c>
      <c r="K325" s="216">
        <f>'Insertion engagement internet'!E321</f>
        <v>0</v>
      </c>
      <c r="L325" s="22"/>
      <c r="M325" s="25" t="str">
        <f>IF(D325&gt;0,'Insertion engagement internet'!M321," ")</f>
        <v xml:space="preserve"> </v>
      </c>
    </row>
    <row r="326" spans="1:13" ht="19.149999999999999" hidden="1" customHeight="1" x14ac:dyDescent="0.2">
      <c r="A326" s="5">
        <f t="shared" si="4"/>
        <v>0</v>
      </c>
      <c r="B326" s="21">
        <v>316</v>
      </c>
      <c r="C326" s="23"/>
      <c r="D326" s="22">
        <f>IF('Insertion engagement internet'!R322&lt;&gt;" ",'Insertion engagement internet'!R322," ")</f>
        <v>0</v>
      </c>
      <c r="E326" s="22" t="str">
        <f>IF(D326&gt;0,'Insertion engagement internet'!F322,"  ")</f>
        <v xml:space="preserve">  </v>
      </c>
      <c r="F326" s="24" t="str">
        <f>IF(D326&gt;0,'Insertion engagement internet'!C322,"  ")</f>
        <v xml:space="preserve">  </v>
      </c>
      <c r="G326" s="24" t="str">
        <f>IF(D326&gt;0,'Insertion engagement internet'!D322,"  ")</f>
        <v xml:space="preserve">  </v>
      </c>
      <c r="H326" s="24" t="str">
        <f>IF(D326&gt;0,'Insertion engagement internet'!J322,"  ")</f>
        <v xml:space="preserve">  </v>
      </c>
      <c r="I326" s="24" t="str">
        <f>IF(D326&gt;0,'Insertion engagement internet'!G322,"  ")</f>
        <v xml:space="preserve">  </v>
      </c>
      <c r="J326" s="22" t="str">
        <f>IF(D326&gt;0,IF('Insertion engagement internet'!G322&lt;&gt;'Insertion engagement internet'!H322,'Insertion engagement internet'!H322," ")," ")</f>
        <v xml:space="preserve"> </v>
      </c>
      <c r="K326" s="216">
        <f>'Insertion engagement internet'!E322</f>
        <v>0</v>
      </c>
      <c r="L326" s="22"/>
      <c r="M326" s="25" t="str">
        <f>IF(D326&gt;0,'Insertion engagement internet'!M322," ")</f>
        <v xml:space="preserve"> </v>
      </c>
    </row>
    <row r="327" spans="1:13" ht="19.149999999999999" hidden="1" customHeight="1" x14ac:dyDescent="0.2">
      <c r="A327" s="5">
        <f t="shared" si="4"/>
        <v>0</v>
      </c>
      <c r="B327" s="21">
        <v>317</v>
      </c>
      <c r="C327" s="23"/>
      <c r="D327" s="22">
        <f>IF('Insertion engagement internet'!R323&lt;&gt;" ",'Insertion engagement internet'!R323," ")</f>
        <v>0</v>
      </c>
      <c r="E327" s="22" t="str">
        <f>IF(D327&gt;0,'Insertion engagement internet'!F323,"  ")</f>
        <v xml:space="preserve">  </v>
      </c>
      <c r="F327" s="24" t="str">
        <f>IF(D327&gt;0,'Insertion engagement internet'!C323,"  ")</f>
        <v xml:space="preserve">  </v>
      </c>
      <c r="G327" s="24" t="str">
        <f>IF(D327&gt;0,'Insertion engagement internet'!D323,"  ")</f>
        <v xml:space="preserve">  </v>
      </c>
      <c r="H327" s="24" t="str">
        <f>IF(D327&gt;0,'Insertion engagement internet'!J323,"  ")</f>
        <v xml:space="preserve">  </v>
      </c>
      <c r="I327" s="24" t="str">
        <f>IF(D327&gt;0,'Insertion engagement internet'!G323,"  ")</f>
        <v xml:space="preserve">  </v>
      </c>
      <c r="J327" s="22" t="str">
        <f>IF(D327&gt;0,IF('Insertion engagement internet'!G323&lt;&gt;'Insertion engagement internet'!H323,'Insertion engagement internet'!H323," ")," ")</f>
        <v xml:space="preserve"> </v>
      </c>
      <c r="K327" s="216">
        <f>'Insertion engagement internet'!E323</f>
        <v>0</v>
      </c>
      <c r="L327" s="22"/>
      <c r="M327" s="25" t="str">
        <f>IF(D327&gt;0,'Insertion engagement internet'!M323," ")</f>
        <v xml:space="preserve"> </v>
      </c>
    </row>
    <row r="328" spans="1:13" ht="19.149999999999999" hidden="1" customHeight="1" x14ac:dyDescent="0.2">
      <c r="A328" s="5">
        <f t="shared" si="4"/>
        <v>0</v>
      </c>
      <c r="B328" s="21">
        <v>318</v>
      </c>
      <c r="C328" s="23"/>
      <c r="D328" s="22">
        <f>IF('Insertion engagement internet'!R324&lt;&gt;" ",'Insertion engagement internet'!R324," ")</f>
        <v>0</v>
      </c>
      <c r="E328" s="22" t="str">
        <f>IF(D328&gt;0,'Insertion engagement internet'!F324,"  ")</f>
        <v xml:space="preserve">  </v>
      </c>
      <c r="F328" s="24" t="str">
        <f>IF(D328&gt;0,'Insertion engagement internet'!C324,"  ")</f>
        <v xml:space="preserve">  </v>
      </c>
      <c r="G328" s="24" t="str">
        <f>IF(D328&gt;0,'Insertion engagement internet'!D324,"  ")</f>
        <v xml:space="preserve">  </v>
      </c>
      <c r="H328" s="24" t="str">
        <f>IF(D328&gt;0,'Insertion engagement internet'!J324,"  ")</f>
        <v xml:space="preserve">  </v>
      </c>
      <c r="I328" s="24" t="str">
        <f>IF(D328&gt;0,'Insertion engagement internet'!G324,"  ")</f>
        <v xml:space="preserve">  </v>
      </c>
      <c r="J328" s="22" t="str">
        <f>IF(D328&gt;0,IF('Insertion engagement internet'!G324&lt;&gt;'Insertion engagement internet'!H324,'Insertion engagement internet'!H324," ")," ")</f>
        <v xml:space="preserve"> </v>
      </c>
      <c r="K328" s="216">
        <f>'Insertion engagement internet'!E324</f>
        <v>0</v>
      </c>
      <c r="L328" s="22"/>
      <c r="M328" s="25" t="str">
        <f>IF(D328&gt;0,'Insertion engagement internet'!M324," ")</f>
        <v xml:space="preserve"> </v>
      </c>
    </row>
    <row r="329" spans="1:13" ht="19.149999999999999" hidden="1" customHeight="1" x14ac:dyDescent="0.2">
      <c r="A329" s="5">
        <f t="shared" si="4"/>
        <v>0</v>
      </c>
      <c r="B329" s="21">
        <v>319</v>
      </c>
      <c r="C329" s="23"/>
      <c r="D329" s="22">
        <f>IF('Insertion engagement internet'!R325&lt;&gt;" ",'Insertion engagement internet'!R325," ")</f>
        <v>0</v>
      </c>
      <c r="E329" s="22" t="str">
        <f>IF(D329&gt;0,'Insertion engagement internet'!F325,"  ")</f>
        <v xml:space="preserve">  </v>
      </c>
      <c r="F329" s="24" t="str">
        <f>IF(D329&gt;0,'Insertion engagement internet'!C325,"  ")</f>
        <v xml:space="preserve">  </v>
      </c>
      <c r="G329" s="24" t="str">
        <f>IF(D329&gt;0,'Insertion engagement internet'!D325,"  ")</f>
        <v xml:space="preserve">  </v>
      </c>
      <c r="H329" s="24" t="str">
        <f>IF(D329&gt;0,'Insertion engagement internet'!J325,"  ")</f>
        <v xml:space="preserve">  </v>
      </c>
      <c r="I329" s="24" t="str">
        <f>IF(D329&gt;0,'Insertion engagement internet'!G325,"  ")</f>
        <v xml:space="preserve">  </v>
      </c>
      <c r="J329" s="22" t="str">
        <f>IF(D329&gt;0,IF('Insertion engagement internet'!G325&lt;&gt;'Insertion engagement internet'!H325,'Insertion engagement internet'!H325," ")," ")</f>
        <v xml:space="preserve"> </v>
      </c>
      <c r="K329" s="216">
        <f>'Insertion engagement internet'!E325</f>
        <v>0</v>
      </c>
      <c r="L329" s="22"/>
      <c r="M329" s="25" t="str">
        <f>IF(D329&gt;0,'Insertion engagement internet'!M325," ")</f>
        <v xml:space="preserve"> </v>
      </c>
    </row>
    <row r="330" spans="1:13" ht="19.149999999999999" hidden="1" customHeight="1" x14ac:dyDescent="0.2">
      <c r="A330" s="5">
        <f t="shared" si="4"/>
        <v>0</v>
      </c>
      <c r="B330" s="21">
        <v>320</v>
      </c>
      <c r="C330" s="23"/>
      <c r="D330" s="22">
        <f>IF('Insertion engagement internet'!R326&lt;&gt;" ",'Insertion engagement internet'!R326," ")</f>
        <v>0</v>
      </c>
      <c r="E330" s="22" t="str">
        <f>IF(D330&gt;0,'Insertion engagement internet'!F326,"  ")</f>
        <v xml:space="preserve">  </v>
      </c>
      <c r="F330" s="24" t="str">
        <f>IF(D330&gt;0,'Insertion engagement internet'!C326,"  ")</f>
        <v xml:space="preserve">  </v>
      </c>
      <c r="G330" s="24" t="str">
        <f>IF(D330&gt;0,'Insertion engagement internet'!D326,"  ")</f>
        <v xml:space="preserve">  </v>
      </c>
      <c r="H330" s="24" t="str">
        <f>IF(D330&gt;0,'Insertion engagement internet'!J326,"  ")</f>
        <v xml:space="preserve">  </v>
      </c>
      <c r="I330" s="24" t="str">
        <f>IF(D330&gt;0,'Insertion engagement internet'!G326,"  ")</f>
        <v xml:space="preserve">  </v>
      </c>
      <c r="J330" s="22" t="str">
        <f>IF(D330&gt;0,IF('Insertion engagement internet'!G326&lt;&gt;'Insertion engagement internet'!H326,'Insertion engagement internet'!H326," ")," ")</f>
        <v xml:space="preserve"> </v>
      </c>
      <c r="K330" s="216">
        <f>'Insertion engagement internet'!E326</f>
        <v>0</v>
      </c>
      <c r="L330" s="22"/>
      <c r="M330" s="25" t="str">
        <f>IF(D330&gt;0,'Insertion engagement internet'!M326," ")</f>
        <v xml:space="preserve"> </v>
      </c>
    </row>
    <row r="331" spans="1:13" ht="19.149999999999999" hidden="1" customHeight="1" x14ac:dyDescent="0.2">
      <c r="A331" s="5">
        <f t="shared" si="4"/>
        <v>0</v>
      </c>
      <c r="B331" s="21">
        <v>321</v>
      </c>
      <c r="C331" s="23"/>
      <c r="D331" s="22">
        <f>IF('Insertion engagement internet'!R327&lt;&gt;" ",'Insertion engagement internet'!R327," ")</f>
        <v>0</v>
      </c>
      <c r="E331" s="22" t="str">
        <f>IF(D331&gt;0,'Insertion engagement internet'!F327,"  ")</f>
        <v xml:space="preserve">  </v>
      </c>
      <c r="F331" s="24" t="str">
        <f>IF(D331&gt;0,'Insertion engagement internet'!C327,"  ")</f>
        <v xml:space="preserve">  </v>
      </c>
      <c r="G331" s="24" t="str">
        <f>IF(D331&gt;0,'Insertion engagement internet'!D327,"  ")</f>
        <v xml:space="preserve">  </v>
      </c>
      <c r="H331" s="24" t="str">
        <f>IF(D331&gt;0,'Insertion engagement internet'!J327,"  ")</f>
        <v xml:space="preserve">  </v>
      </c>
      <c r="I331" s="24" t="str">
        <f>IF(D331&gt;0,'Insertion engagement internet'!G327,"  ")</f>
        <v xml:space="preserve">  </v>
      </c>
      <c r="J331" s="22" t="str">
        <f>IF(D331&gt;0,IF('Insertion engagement internet'!G327&lt;&gt;'Insertion engagement internet'!H327,'Insertion engagement internet'!H327," ")," ")</f>
        <v xml:space="preserve"> </v>
      </c>
      <c r="K331" s="216">
        <f>'Insertion engagement internet'!E327</f>
        <v>0</v>
      </c>
      <c r="L331" s="22"/>
      <c r="M331" s="25" t="str">
        <f>IF(D331&gt;0,'Insertion engagement internet'!M327," ")</f>
        <v xml:space="preserve"> </v>
      </c>
    </row>
    <row r="332" spans="1:13" ht="19.149999999999999" hidden="1" customHeight="1" x14ac:dyDescent="0.2">
      <c r="A332" s="5">
        <f t="shared" ref="A332:A395" si="5">IF(C332="x",B332,0)</f>
        <v>0</v>
      </c>
      <c r="B332" s="21">
        <v>322</v>
      </c>
      <c r="C332" s="23"/>
      <c r="D332" s="22">
        <f>IF('Insertion engagement internet'!R328&lt;&gt;" ",'Insertion engagement internet'!R328," ")</f>
        <v>0</v>
      </c>
      <c r="E332" s="22" t="str">
        <f>IF(D332&gt;0,'Insertion engagement internet'!F328,"  ")</f>
        <v xml:space="preserve">  </v>
      </c>
      <c r="F332" s="24" t="str">
        <f>IF(D332&gt;0,'Insertion engagement internet'!C328,"  ")</f>
        <v xml:space="preserve">  </v>
      </c>
      <c r="G332" s="24" t="str">
        <f>IF(D332&gt;0,'Insertion engagement internet'!D328,"  ")</f>
        <v xml:space="preserve">  </v>
      </c>
      <c r="H332" s="24" t="str">
        <f>IF(D332&gt;0,'Insertion engagement internet'!J328,"  ")</f>
        <v xml:space="preserve">  </v>
      </c>
      <c r="I332" s="24" t="str">
        <f>IF(D332&gt;0,'Insertion engagement internet'!G328,"  ")</f>
        <v xml:space="preserve">  </v>
      </c>
      <c r="J332" s="22" t="str">
        <f>IF(D332&gt;0,IF('Insertion engagement internet'!G328&lt;&gt;'Insertion engagement internet'!H328,'Insertion engagement internet'!H328," ")," ")</f>
        <v xml:space="preserve"> </v>
      </c>
      <c r="K332" s="216">
        <f>'Insertion engagement internet'!E328</f>
        <v>0</v>
      </c>
      <c r="L332" s="22"/>
      <c r="M332" s="25" t="str">
        <f>IF(D332&gt;0,'Insertion engagement internet'!M328," ")</f>
        <v xml:space="preserve"> </v>
      </c>
    </row>
    <row r="333" spans="1:13" ht="19.149999999999999" hidden="1" customHeight="1" x14ac:dyDescent="0.2">
      <c r="A333" s="5">
        <f t="shared" si="5"/>
        <v>0</v>
      </c>
      <c r="B333" s="21">
        <v>323</v>
      </c>
      <c r="C333" s="23"/>
      <c r="D333" s="22">
        <f>IF('Insertion engagement internet'!R329&lt;&gt;" ",'Insertion engagement internet'!R329," ")</f>
        <v>0</v>
      </c>
      <c r="E333" s="22" t="str">
        <f>IF(D333&gt;0,'Insertion engagement internet'!F329,"  ")</f>
        <v xml:space="preserve">  </v>
      </c>
      <c r="F333" s="24" t="str">
        <f>IF(D333&gt;0,'Insertion engagement internet'!C329,"  ")</f>
        <v xml:space="preserve">  </v>
      </c>
      <c r="G333" s="24" t="str">
        <f>IF(D333&gt;0,'Insertion engagement internet'!D329,"  ")</f>
        <v xml:space="preserve">  </v>
      </c>
      <c r="H333" s="24" t="str">
        <f>IF(D333&gt;0,'Insertion engagement internet'!J329,"  ")</f>
        <v xml:space="preserve">  </v>
      </c>
      <c r="I333" s="24" t="str">
        <f>IF(D333&gt;0,'Insertion engagement internet'!G329,"  ")</f>
        <v xml:space="preserve">  </v>
      </c>
      <c r="J333" s="22" t="str">
        <f>IF(D333&gt;0,IF('Insertion engagement internet'!G329&lt;&gt;'Insertion engagement internet'!H329,'Insertion engagement internet'!H329," ")," ")</f>
        <v xml:space="preserve"> </v>
      </c>
      <c r="K333" s="216">
        <f>'Insertion engagement internet'!E329</f>
        <v>0</v>
      </c>
      <c r="L333" s="22"/>
      <c r="M333" s="25" t="str">
        <f>IF(D333&gt;0,'Insertion engagement internet'!M329," ")</f>
        <v xml:space="preserve"> </v>
      </c>
    </row>
    <row r="334" spans="1:13" ht="19.149999999999999" hidden="1" customHeight="1" x14ac:dyDescent="0.2">
      <c r="A334" s="5">
        <f t="shared" si="5"/>
        <v>0</v>
      </c>
      <c r="B334" s="21">
        <v>324</v>
      </c>
      <c r="C334" s="23"/>
      <c r="D334" s="22">
        <f>IF('Insertion engagement internet'!R330&lt;&gt;" ",'Insertion engagement internet'!R330," ")</f>
        <v>0</v>
      </c>
      <c r="E334" s="22" t="str">
        <f>IF(D334&gt;0,'Insertion engagement internet'!F330,"  ")</f>
        <v xml:space="preserve">  </v>
      </c>
      <c r="F334" s="24" t="str">
        <f>IF(D334&gt;0,'Insertion engagement internet'!C330,"  ")</f>
        <v xml:space="preserve">  </v>
      </c>
      <c r="G334" s="24" t="str">
        <f>IF(D334&gt;0,'Insertion engagement internet'!D330,"  ")</f>
        <v xml:space="preserve">  </v>
      </c>
      <c r="H334" s="24" t="str">
        <f>IF(D334&gt;0,'Insertion engagement internet'!J330,"  ")</f>
        <v xml:space="preserve">  </v>
      </c>
      <c r="I334" s="24" t="str">
        <f>IF(D334&gt;0,'Insertion engagement internet'!G330,"  ")</f>
        <v xml:space="preserve">  </v>
      </c>
      <c r="J334" s="22" t="str">
        <f>IF(D334&gt;0,IF('Insertion engagement internet'!G330&lt;&gt;'Insertion engagement internet'!H330,'Insertion engagement internet'!H330," ")," ")</f>
        <v xml:space="preserve"> </v>
      </c>
      <c r="K334" s="216">
        <f>'Insertion engagement internet'!E330</f>
        <v>0</v>
      </c>
      <c r="L334" s="22"/>
      <c r="M334" s="25" t="str">
        <f>IF(D334&gt;0,'Insertion engagement internet'!M330," ")</f>
        <v xml:space="preserve"> </v>
      </c>
    </row>
    <row r="335" spans="1:13" ht="19.149999999999999" hidden="1" customHeight="1" x14ac:dyDescent="0.2">
      <c r="A335" s="5">
        <f t="shared" si="5"/>
        <v>0</v>
      </c>
      <c r="B335" s="21">
        <v>325</v>
      </c>
      <c r="C335" s="23"/>
      <c r="D335" s="22">
        <f>IF('Insertion engagement internet'!R331&lt;&gt;" ",'Insertion engagement internet'!R331," ")</f>
        <v>0</v>
      </c>
      <c r="E335" s="22" t="str">
        <f>IF(D335&gt;0,'Insertion engagement internet'!F331,"  ")</f>
        <v xml:space="preserve">  </v>
      </c>
      <c r="F335" s="24" t="str">
        <f>IF(D335&gt;0,'Insertion engagement internet'!C331,"  ")</f>
        <v xml:space="preserve">  </v>
      </c>
      <c r="G335" s="24" t="str">
        <f>IF(D335&gt;0,'Insertion engagement internet'!D331,"  ")</f>
        <v xml:space="preserve">  </v>
      </c>
      <c r="H335" s="24" t="str">
        <f>IF(D335&gt;0,'Insertion engagement internet'!J331,"  ")</f>
        <v xml:space="preserve">  </v>
      </c>
      <c r="I335" s="24" t="str">
        <f>IF(D335&gt;0,'Insertion engagement internet'!G331,"  ")</f>
        <v xml:space="preserve">  </v>
      </c>
      <c r="J335" s="22" t="str">
        <f>IF(D335&gt;0,IF('Insertion engagement internet'!G331&lt;&gt;'Insertion engagement internet'!H331,'Insertion engagement internet'!H331," ")," ")</f>
        <v xml:space="preserve"> </v>
      </c>
      <c r="K335" s="216">
        <f>'Insertion engagement internet'!E331</f>
        <v>0</v>
      </c>
      <c r="L335" s="22"/>
      <c r="M335" s="25" t="str">
        <f>IF(D335&gt;0,'Insertion engagement internet'!M331," ")</f>
        <v xml:space="preserve"> </v>
      </c>
    </row>
    <row r="336" spans="1:13" ht="19.149999999999999" hidden="1" customHeight="1" x14ac:dyDescent="0.2">
      <c r="A336" s="5">
        <f t="shared" si="5"/>
        <v>0</v>
      </c>
      <c r="B336" s="21">
        <v>326</v>
      </c>
      <c r="C336" s="23"/>
      <c r="D336" s="22">
        <f>IF('Insertion engagement internet'!R332&lt;&gt;" ",'Insertion engagement internet'!R332," ")</f>
        <v>0</v>
      </c>
      <c r="E336" s="22" t="str">
        <f>IF(D336&gt;0,'Insertion engagement internet'!F332,"  ")</f>
        <v xml:space="preserve">  </v>
      </c>
      <c r="F336" s="24" t="str">
        <f>IF(D336&gt;0,'Insertion engagement internet'!C332,"  ")</f>
        <v xml:space="preserve">  </v>
      </c>
      <c r="G336" s="24" t="str">
        <f>IF(D336&gt;0,'Insertion engagement internet'!D332,"  ")</f>
        <v xml:space="preserve">  </v>
      </c>
      <c r="H336" s="24" t="str">
        <f>IF(D336&gt;0,'Insertion engagement internet'!J332,"  ")</f>
        <v xml:space="preserve">  </v>
      </c>
      <c r="I336" s="24" t="str">
        <f>IF(D336&gt;0,'Insertion engagement internet'!G332,"  ")</f>
        <v xml:space="preserve">  </v>
      </c>
      <c r="J336" s="22" t="str">
        <f>IF(D336&gt;0,IF('Insertion engagement internet'!G332&lt;&gt;'Insertion engagement internet'!H332,'Insertion engagement internet'!H332," ")," ")</f>
        <v xml:space="preserve"> </v>
      </c>
      <c r="K336" s="216">
        <f>'Insertion engagement internet'!E332</f>
        <v>0</v>
      </c>
      <c r="L336" s="22"/>
      <c r="M336" s="25" t="str">
        <f>IF(D336&gt;0,'Insertion engagement internet'!M332," ")</f>
        <v xml:space="preserve"> </v>
      </c>
    </row>
    <row r="337" spans="1:13" ht="19.149999999999999" hidden="1" customHeight="1" x14ac:dyDescent="0.2">
      <c r="A337" s="5">
        <f t="shared" si="5"/>
        <v>0</v>
      </c>
      <c r="B337" s="21">
        <v>327</v>
      </c>
      <c r="C337" s="23"/>
      <c r="D337" s="22">
        <f>IF('Insertion engagement internet'!R333&lt;&gt;" ",'Insertion engagement internet'!R333," ")</f>
        <v>0</v>
      </c>
      <c r="E337" s="22" t="str">
        <f>IF(D337&gt;0,'Insertion engagement internet'!F333,"  ")</f>
        <v xml:space="preserve">  </v>
      </c>
      <c r="F337" s="24" t="str">
        <f>IF(D337&gt;0,'Insertion engagement internet'!C333,"  ")</f>
        <v xml:space="preserve">  </v>
      </c>
      <c r="G337" s="24" t="str">
        <f>IF(D337&gt;0,'Insertion engagement internet'!D333,"  ")</f>
        <v xml:space="preserve">  </v>
      </c>
      <c r="H337" s="24" t="str">
        <f>IF(D337&gt;0,'Insertion engagement internet'!J333,"  ")</f>
        <v xml:space="preserve">  </v>
      </c>
      <c r="I337" s="24" t="str">
        <f>IF(D337&gt;0,'Insertion engagement internet'!G333,"  ")</f>
        <v xml:space="preserve">  </v>
      </c>
      <c r="J337" s="22" t="str">
        <f>IF(D337&gt;0,IF('Insertion engagement internet'!G333&lt;&gt;'Insertion engagement internet'!H333,'Insertion engagement internet'!H333," ")," ")</f>
        <v xml:space="preserve"> </v>
      </c>
      <c r="K337" s="216">
        <f>'Insertion engagement internet'!E333</f>
        <v>0</v>
      </c>
      <c r="L337" s="22"/>
      <c r="M337" s="25" t="str">
        <f>IF(D337&gt;0,'Insertion engagement internet'!M333," ")</f>
        <v xml:space="preserve"> </v>
      </c>
    </row>
    <row r="338" spans="1:13" ht="19.149999999999999" hidden="1" customHeight="1" x14ac:dyDescent="0.2">
      <c r="A338" s="5">
        <f t="shared" si="5"/>
        <v>0</v>
      </c>
      <c r="B338" s="21">
        <v>328</v>
      </c>
      <c r="C338" s="23"/>
      <c r="D338" s="22">
        <f>IF('Insertion engagement internet'!R334&lt;&gt;" ",'Insertion engagement internet'!R334," ")</f>
        <v>0</v>
      </c>
      <c r="E338" s="22" t="str">
        <f>IF(D338&gt;0,'Insertion engagement internet'!F334,"  ")</f>
        <v xml:space="preserve">  </v>
      </c>
      <c r="F338" s="24" t="str">
        <f>IF(D338&gt;0,'Insertion engagement internet'!C334,"  ")</f>
        <v xml:space="preserve">  </v>
      </c>
      <c r="G338" s="24" t="str">
        <f>IF(D338&gt;0,'Insertion engagement internet'!D334,"  ")</f>
        <v xml:space="preserve">  </v>
      </c>
      <c r="H338" s="24" t="str">
        <f>IF(D338&gt;0,'Insertion engagement internet'!J334,"  ")</f>
        <v xml:space="preserve">  </v>
      </c>
      <c r="I338" s="24" t="str">
        <f>IF(D338&gt;0,'Insertion engagement internet'!G334,"  ")</f>
        <v xml:space="preserve">  </v>
      </c>
      <c r="J338" s="22" t="str">
        <f>IF(D338&gt;0,IF('Insertion engagement internet'!G334&lt;&gt;'Insertion engagement internet'!H334,'Insertion engagement internet'!H334," ")," ")</f>
        <v xml:space="preserve"> </v>
      </c>
      <c r="K338" s="216">
        <f>'Insertion engagement internet'!E334</f>
        <v>0</v>
      </c>
      <c r="L338" s="22"/>
      <c r="M338" s="25" t="str">
        <f>IF(D338&gt;0,'Insertion engagement internet'!M334," ")</f>
        <v xml:space="preserve"> </v>
      </c>
    </row>
    <row r="339" spans="1:13" ht="19.149999999999999" hidden="1" customHeight="1" x14ac:dyDescent="0.2">
      <c r="A339" s="5">
        <f t="shared" si="5"/>
        <v>0</v>
      </c>
      <c r="B339" s="21">
        <v>329</v>
      </c>
      <c r="C339" s="23"/>
      <c r="D339" s="22">
        <f>IF('Insertion engagement internet'!R335&lt;&gt;" ",'Insertion engagement internet'!R335," ")</f>
        <v>0</v>
      </c>
      <c r="E339" s="22" t="str">
        <f>IF(D339&gt;0,'Insertion engagement internet'!F335,"  ")</f>
        <v xml:space="preserve">  </v>
      </c>
      <c r="F339" s="24" t="str">
        <f>IF(D339&gt;0,'Insertion engagement internet'!C335,"  ")</f>
        <v xml:space="preserve">  </v>
      </c>
      <c r="G339" s="24" t="str">
        <f>IF(D339&gt;0,'Insertion engagement internet'!D335,"  ")</f>
        <v xml:space="preserve">  </v>
      </c>
      <c r="H339" s="24" t="str">
        <f>IF(D339&gt;0,'Insertion engagement internet'!J335,"  ")</f>
        <v xml:space="preserve">  </v>
      </c>
      <c r="I339" s="24" t="str">
        <f>IF(D339&gt;0,'Insertion engagement internet'!G335,"  ")</f>
        <v xml:space="preserve">  </v>
      </c>
      <c r="J339" s="22" t="str">
        <f>IF(D339&gt;0,IF('Insertion engagement internet'!G335&lt;&gt;'Insertion engagement internet'!H335,'Insertion engagement internet'!H335," ")," ")</f>
        <v xml:space="preserve"> </v>
      </c>
      <c r="K339" s="216">
        <f>'Insertion engagement internet'!E335</f>
        <v>0</v>
      </c>
      <c r="L339" s="22"/>
      <c r="M339" s="25" t="str">
        <f>IF(D339&gt;0,'Insertion engagement internet'!M335," ")</f>
        <v xml:space="preserve"> </v>
      </c>
    </row>
    <row r="340" spans="1:13" ht="19.149999999999999" hidden="1" customHeight="1" x14ac:dyDescent="0.2">
      <c r="A340" s="5">
        <f t="shared" si="5"/>
        <v>0</v>
      </c>
      <c r="B340" s="21">
        <v>330</v>
      </c>
      <c r="C340" s="23"/>
      <c r="D340" s="22">
        <f>IF('Insertion engagement internet'!R336&lt;&gt;" ",'Insertion engagement internet'!R336," ")</f>
        <v>0</v>
      </c>
      <c r="E340" s="22" t="str">
        <f>IF(D340&gt;0,'Insertion engagement internet'!F336,"  ")</f>
        <v xml:space="preserve">  </v>
      </c>
      <c r="F340" s="24" t="str">
        <f>IF(D340&gt;0,'Insertion engagement internet'!C336,"  ")</f>
        <v xml:space="preserve">  </v>
      </c>
      <c r="G340" s="24" t="str">
        <f>IF(D340&gt;0,'Insertion engagement internet'!D336,"  ")</f>
        <v xml:space="preserve">  </v>
      </c>
      <c r="H340" s="24" t="str">
        <f>IF(D340&gt;0,'Insertion engagement internet'!J336,"  ")</f>
        <v xml:space="preserve">  </v>
      </c>
      <c r="I340" s="24" t="str">
        <f>IF(D340&gt;0,'Insertion engagement internet'!G336,"  ")</f>
        <v xml:space="preserve">  </v>
      </c>
      <c r="J340" s="22" t="str">
        <f>IF(D340&gt;0,IF('Insertion engagement internet'!G336&lt;&gt;'Insertion engagement internet'!H336,'Insertion engagement internet'!H336," ")," ")</f>
        <v xml:space="preserve"> </v>
      </c>
      <c r="K340" s="216">
        <f>'Insertion engagement internet'!E336</f>
        <v>0</v>
      </c>
      <c r="L340" s="22"/>
      <c r="M340" s="25" t="str">
        <f>IF(D340&gt;0,'Insertion engagement internet'!M336," ")</f>
        <v xml:space="preserve"> </v>
      </c>
    </row>
    <row r="341" spans="1:13" ht="19.149999999999999" hidden="1" customHeight="1" x14ac:dyDescent="0.2">
      <c r="A341" s="5">
        <f t="shared" si="5"/>
        <v>0</v>
      </c>
      <c r="B341" s="21">
        <v>331</v>
      </c>
      <c r="C341" s="23"/>
      <c r="D341" s="22">
        <f>IF('Insertion engagement internet'!R337&lt;&gt;" ",'Insertion engagement internet'!R337," ")</f>
        <v>0</v>
      </c>
      <c r="E341" s="22" t="str">
        <f>IF(D341&gt;0,'Insertion engagement internet'!F337,"  ")</f>
        <v xml:space="preserve">  </v>
      </c>
      <c r="F341" s="24" t="str">
        <f>IF(D341&gt;0,'Insertion engagement internet'!C337,"  ")</f>
        <v xml:space="preserve">  </v>
      </c>
      <c r="G341" s="24" t="str">
        <f>IF(D341&gt;0,'Insertion engagement internet'!D337,"  ")</f>
        <v xml:space="preserve">  </v>
      </c>
      <c r="H341" s="24" t="str">
        <f>IF(D341&gt;0,'Insertion engagement internet'!J337,"  ")</f>
        <v xml:space="preserve">  </v>
      </c>
      <c r="I341" s="24" t="str">
        <f>IF(D341&gt;0,'Insertion engagement internet'!G337,"  ")</f>
        <v xml:space="preserve">  </v>
      </c>
      <c r="J341" s="22" t="str">
        <f>IF(D341&gt;0,IF('Insertion engagement internet'!G337&lt;&gt;'Insertion engagement internet'!H337,'Insertion engagement internet'!H337," ")," ")</f>
        <v xml:space="preserve"> </v>
      </c>
      <c r="K341" s="216">
        <f>'Insertion engagement internet'!E337</f>
        <v>0</v>
      </c>
      <c r="L341" s="22"/>
      <c r="M341" s="25" t="str">
        <f>IF(D341&gt;0,'Insertion engagement internet'!M337," ")</f>
        <v xml:space="preserve"> </v>
      </c>
    </row>
    <row r="342" spans="1:13" ht="19.149999999999999" hidden="1" customHeight="1" x14ac:dyDescent="0.2">
      <c r="A342" s="5">
        <f t="shared" si="5"/>
        <v>0</v>
      </c>
      <c r="B342" s="21">
        <v>332</v>
      </c>
      <c r="C342" s="23"/>
      <c r="D342" s="22">
        <f>IF('Insertion engagement internet'!R338&lt;&gt;" ",'Insertion engagement internet'!R338," ")</f>
        <v>0</v>
      </c>
      <c r="E342" s="22" t="str">
        <f>IF(D342&gt;0,'Insertion engagement internet'!F338,"  ")</f>
        <v xml:space="preserve">  </v>
      </c>
      <c r="F342" s="24" t="str">
        <f>IF(D342&gt;0,'Insertion engagement internet'!C338,"  ")</f>
        <v xml:space="preserve">  </v>
      </c>
      <c r="G342" s="24" t="str">
        <f>IF(D342&gt;0,'Insertion engagement internet'!D338,"  ")</f>
        <v xml:space="preserve">  </v>
      </c>
      <c r="H342" s="24" t="str">
        <f>IF(D342&gt;0,'Insertion engagement internet'!J338,"  ")</f>
        <v xml:space="preserve">  </v>
      </c>
      <c r="I342" s="24" t="str">
        <f>IF(D342&gt;0,'Insertion engagement internet'!G338,"  ")</f>
        <v xml:space="preserve">  </v>
      </c>
      <c r="J342" s="22" t="str">
        <f>IF(D342&gt;0,IF('Insertion engagement internet'!G338&lt;&gt;'Insertion engagement internet'!H338,'Insertion engagement internet'!H338," ")," ")</f>
        <v xml:space="preserve"> </v>
      </c>
      <c r="K342" s="216">
        <f>'Insertion engagement internet'!E338</f>
        <v>0</v>
      </c>
      <c r="L342" s="22"/>
      <c r="M342" s="25" t="str">
        <f>IF(D342&gt;0,'Insertion engagement internet'!M338," ")</f>
        <v xml:space="preserve"> </v>
      </c>
    </row>
    <row r="343" spans="1:13" ht="19.149999999999999" hidden="1" customHeight="1" x14ac:dyDescent="0.2">
      <c r="A343" s="5">
        <f t="shared" si="5"/>
        <v>0</v>
      </c>
      <c r="B343" s="21">
        <v>333</v>
      </c>
      <c r="C343" s="23"/>
      <c r="D343" s="22">
        <f>IF('Insertion engagement internet'!R339&lt;&gt;" ",'Insertion engagement internet'!R339," ")</f>
        <v>0</v>
      </c>
      <c r="E343" s="22" t="str">
        <f>IF(D343&gt;0,'Insertion engagement internet'!F339,"  ")</f>
        <v xml:space="preserve">  </v>
      </c>
      <c r="F343" s="24" t="str">
        <f>IF(D343&gt;0,'Insertion engagement internet'!C339,"  ")</f>
        <v xml:space="preserve">  </v>
      </c>
      <c r="G343" s="24" t="str">
        <f>IF(D343&gt;0,'Insertion engagement internet'!D339,"  ")</f>
        <v xml:space="preserve">  </v>
      </c>
      <c r="H343" s="24" t="str">
        <f>IF(D343&gt;0,'Insertion engagement internet'!J339,"  ")</f>
        <v xml:space="preserve">  </v>
      </c>
      <c r="I343" s="24" t="str">
        <f>IF(D343&gt;0,'Insertion engagement internet'!G339,"  ")</f>
        <v xml:space="preserve">  </v>
      </c>
      <c r="J343" s="22" t="str">
        <f>IF(D343&gt;0,IF('Insertion engagement internet'!G339&lt;&gt;'Insertion engagement internet'!H339,'Insertion engagement internet'!H339," ")," ")</f>
        <v xml:space="preserve"> </v>
      </c>
      <c r="K343" s="216">
        <f>'Insertion engagement internet'!E339</f>
        <v>0</v>
      </c>
      <c r="L343" s="22"/>
      <c r="M343" s="25" t="str">
        <f>IF(D343&gt;0,'Insertion engagement internet'!M339," ")</f>
        <v xml:space="preserve"> </v>
      </c>
    </row>
    <row r="344" spans="1:13" ht="19.149999999999999" hidden="1" customHeight="1" x14ac:dyDescent="0.2">
      <c r="A344" s="5">
        <f t="shared" si="5"/>
        <v>0</v>
      </c>
      <c r="B344" s="21">
        <v>334</v>
      </c>
      <c r="C344" s="23"/>
      <c r="D344" s="22">
        <f>IF('Insertion engagement internet'!R340&lt;&gt;" ",'Insertion engagement internet'!R340," ")</f>
        <v>0</v>
      </c>
      <c r="E344" s="22" t="str">
        <f>IF(D344&gt;0,'Insertion engagement internet'!F340,"  ")</f>
        <v xml:space="preserve">  </v>
      </c>
      <c r="F344" s="24" t="str">
        <f>IF(D344&gt;0,'Insertion engagement internet'!C340,"  ")</f>
        <v xml:space="preserve">  </v>
      </c>
      <c r="G344" s="24" t="str">
        <f>IF(D344&gt;0,'Insertion engagement internet'!D340,"  ")</f>
        <v xml:space="preserve">  </v>
      </c>
      <c r="H344" s="24" t="str">
        <f>IF(D344&gt;0,'Insertion engagement internet'!J340,"  ")</f>
        <v xml:space="preserve">  </v>
      </c>
      <c r="I344" s="24" t="str">
        <f>IF(D344&gt;0,'Insertion engagement internet'!G340,"  ")</f>
        <v xml:space="preserve">  </v>
      </c>
      <c r="J344" s="22" t="str">
        <f>IF(D344&gt;0,IF('Insertion engagement internet'!G340&lt;&gt;'Insertion engagement internet'!H340,'Insertion engagement internet'!H340," ")," ")</f>
        <v xml:space="preserve"> </v>
      </c>
      <c r="K344" s="216">
        <f>'Insertion engagement internet'!E340</f>
        <v>0</v>
      </c>
      <c r="L344" s="22"/>
      <c r="M344" s="25" t="str">
        <f>IF(D344&gt;0,'Insertion engagement internet'!M340," ")</f>
        <v xml:space="preserve"> </v>
      </c>
    </row>
    <row r="345" spans="1:13" ht="19.149999999999999" hidden="1" customHeight="1" x14ac:dyDescent="0.2">
      <c r="A345" s="5">
        <f t="shared" si="5"/>
        <v>0</v>
      </c>
      <c r="B345" s="21">
        <v>335</v>
      </c>
      <c r="C345" s="23"/>
      <c r="D345" s="22">
        <f>IF('Insertion engagement internet'!R341&lt;&gt;" ",'Insertion engagement internet'!R341," ")</f>
        <v>0</v>
      </c>
      <c r="E345" s="22" t="str">
        <f>IF(D345&gt;0,'Insertion engagement internet'!F341,"  ")</f>
        <v xml:space="preserve">  </v>
      </c>
      <c r="F345" s="24" t="str">
        <f>IF(D345&gt;0,'Insertion engagement internet'!C341,"  ")</f>
        <v xml:space="preserve">  </v>
      </c>
      <c r="G345" s="24" t="str">
        <f>IF(D345&gt;0,'Insertion engagement internet'!D341,"  ")</f>
        <v xml:space="preserve">  </v>
      </c>
      <c r="H345" s="24" t="str">
        <f>IF(D345&gt;0,'Insertion engagement internet'!J341,"  ")</f>
        <v xml:space="preserve">  </v>
      </c>
      <c r="I345" s="24" t="str">
        <f>IF(D345&gt;0,'Insertion engagement internet'!G341,"  ")</f>
        <v xml:space="preserve">  </v>
      </c>
      <c r="J345" s="22" t="str">
        <f>IF(D345&gt;0,IF('Insertion engagement internet'!G341&lt;&gt;'Insertion engagement internet'!H341,'Insertion engagement internet'!H341," ")," ")</f>
        <v xml:space="preserve"> </v>
      </c>
      <c r="K345" s="216">
        <f>'Insertion engagement internet'!E341</f>
        <v>0</v>
      </c>
      <c r="L345" s="22"/>
      <c r="M345" s="25" t="str">
        <f>IF(D345&gt;0,'Insertion engagement internet'!M341," ")</f>
        <v xml:space="preserve"> </v>
      </c>
    </row>
    <row r="346" spans="1:13" ht="19.149999999999999" hidden="1" customHeight="1" x14ac:dyDescent="0.2">
      <c r="A346" s="5">
        <f t="shared" si="5"/>
        <v>0</v>
      </c>
      <c r="B346" s="21">
        <v>336</v>
      </c>
      <c r="C346" s="23"/>
      <c r="D346" s="22">
        <f>IF('Insertion engagement internet'!R342&lt;&gt;" ",'Insertion engagement internet'!R342," ")</f>
        <v>0</v>
      </c>
      <c r="E346" s="22" t="str">
        <f>IF(D346&gt;0,'Insertion engagement internet'!F342,"  ")</f>
        <v xml:space="preserve">  </v>
      </c>
      <c r="F346" s="24" t="str">
        <f>IF(D346&gt;0,'Insertion engagement internet'!C342,"  ")</f>
        <v xml:space="preserve">  </v>
      </c>
      <c r="G346" s="24" t="str">
        <f>IF(D346&gt;0,'Insertion engagement internet'!D342,"  ")</f>
        <v xml:space="preserve">  </v>
      </c>
      <c r="H346" s="24" t="str">
        <f>IF(D346&gt;0,'Insertion engagement internet'!J342,"  ")</f>
        <v xml:space="preserve">  </v>
      </c>
      <c r="I346" s="24" t="str">
        <f>IF(D346&gt;0,'Insertion engagement internet'!G342,"  ")</f>
        <v xml:space="preserve">  </v>
      </c>
      <c r="J346" s="22" t="str">
        <f>IF(D346&gt;0,IF('Insertion engagement internet'!G342&lt;&gt;'Insertion engagement internet'!H342,'Insertion engagement internet'!H342," ")," ")</f>
        <v xml:space="preserve"> </v>
      </c>
      <c r="K346" s="216">
        <f>'Insertion engagement internet'!E342</f>
        <v>0</v>
      </c>
      <c r="L346" s="22"/>
      <c r="M346" s="25" t="str">
        <f>IF(D346&gt;0,'Insertion engagement internet'!M342," ")</f>
        <v xml:space="preserve"> </v>
      </c>
    </row>
    <row r="347" spans="1:13" ht="19.149999999999999" hidden="1" customHeight="1" x14ac:dyDescent="0.2">
      <c r="A347" s="5">
        <f t="shared" si="5"/>
        <v>0</v>
      </c>
      <c r="B347" s="21">
        <v>337</v>
      </c>
      <c r="C347" s="23"/>
      <c r="D347" s="22">
        <f>IF('Insertion engagement internet'!R343&lt;&gt;" ",'Insertion engagement internet'!R343," ")</f>
        <v>0</v>
      </c>
      <c r="E347" s="22" t="str">
        <f>IF(D347&gt;0,'Insertion engagement internet'!F343,"  ")</f>
        <v xml:space="preserve">  </v>
      </c>
      <c r="F347" s="24" t="str">
        <f>IF(D347&gt;0,'Insertion engagement internet'!C343,"  ")</f>
        <v xml:space="preserve">  </v>
      </c>
      <c r="G347" s="24" t="str">
        <f>IF(D347&gt;0,'Insertion engagement internet'!D343,"  ")</f>
        <v xml:space="preserve">  </v>
      </c>
      <c r="H347" s="24" t="str">
        <f>IF(D347&gt;0,'Insertion engagement internet'!J343,"  ")</f>
        <v xml:space="preserve">  </v>
      </c>
      <c r="I347" s="24" t="str">
        <f>IF(D347&gt;0,'Insertion engagement internet'!G343,"  ")</f>
        <v xml:space="preserve">  </v>
      </c>
      <c r="J347" s="22" t="str">
        <f>IF(D347&gt;0,IF('Insertion engagement internet'!G343&lt;&gt;'Insertion engagement internet'!H343,'Insertion engagement internet'!H343," ")," ")</f>
        <v xml:space="preserve"> </v>
      </c>
      <c r="K347" s="216">
        <f>'Insertion engagement internet'!E343</f>
        <v>0</v>
      </c>
      <c r="L347" s="22"/>
      <c r="M347" s="25" t="str">
        <f>IF(D347&gt;0,'Insertion engagement internet'!M343," ")</f>
        <v xml:space="preserve"> </v>
      </c>
    </row>
    <row r="348" spans="1:13" ht="19.149999999999999" hidden="1" customHeight="1" x14ac:dyDescent="0.2">
      <c r="A348" s="5">
        <f t="shared" si="5"/>
        <v>0</v>
      </c>
      <c r="B348" s="21">
        <v>338</v>
      </c>
      <c r="C348" s="23"/>
      <c r="D348" s="22">
        <f>IF('Insertion engagement internet'!R344&lt;&gt;" ",'Insertion engagement internet'!R344," ")</f>
        <v>0</v>
      </c>
      <c r="E348" s="22" t="str">
        <f>IF(D348&gt;0,'Insertion engagement internet'!F344,"  ")</f>
        <v xml:space="preserve">  </v>
      </c>
      <c r="F348" s="24" t="str">
        <f>IF(D348&gt;0,'Insertion engagement internet'!C344,"  ")</f>
        <v xml:space="preserve">  </v>
      </c>
      <c r="G348" s="24" t="str">
        <f>IF(D348&gt;0,'Insertion engagement internet'!D344,"  ")</f>
        <v xml:space="preserve">  </v>
      </c>
      <c r="H348" s="24" t="str">
        <f>IF(D348&gt;0,'Insertion engagement internet'!J344,"  ")</f>
        <v xml:space="preserve">  </v>
      </c>
      <c r="I348" s="24" t="str">
        <f>IF(D348&gt;0,'Insertion engagement internet'!G344,"  ")</f>
        <v xml:space="preserve">  </v>
      </c>
      <c r="J348" s="22" t="str">
        <f>IF(D348&gt;0,IF('Insertion engagement internet'!G344&lt;&gt;'Insertion engagement internet'!H344,'Insertion engagement internet'!H344," ")," ")</f>
        <v xml:space="preserve"> </v>
      </c>
      <c r="K348" s="216">
        <f>'Insertion engagement internet'!E344</f>
        <v>0</v>
      </c>
      <c r="L348" s="22"/>
      <c r="M348" s="25" t="str">
        <f>IF(D348&gt;0,'Insertion engagement internet'!M344," ")</f>
        <v xml:space="preserve"> </v>
      </c>
    </row>
    <row r="349" spans="1:13" ht="19.149999999999999" hidden="1" customHeight="1" x14ac:dyDescent="0.2">
      <c r="A349" s="5">
        <f t="shared" si="5"/>
        <v>0</v>
      </c>
      <c r="B349" s="21">
        <v>339</v>
      </c>
      <c r="C349" s="23"/>
      <c r="D349" s="22">
        <f>IF('Insertion engagement internet'!R345&lt;&gt;" ",'Insertion engagement internet'!R345," ")</f>
        <v>0</v>
      </c>
      <c r="E349" s="22" t="str">
        <f>IF(D349&gt;0,'Insertion engagement internet'!F345,"  ")</f>
        <v xml:space="preserve">  </v>
      </c>
      <c r="F349" s="24" t="str">
        <f>IF(D349&gt;0,'Insertion engagement internet'!C345,"  ")</f>
        <v xml:space="preserve">  </v>
      </c>
      <c r="G349" s="24" t="str">
        <f>IF(D349&gt;0,'Insertion engagement internet'!D345,"  ")</f>
        <v xml:space="preserve">  </v>
      </c>
      <c r="H349" s="24" t="str">
        <f>IF(D349&gt;0,'Insertion engagement internet'!J345,"  ")</f>
        <v xml:space="preserve">  </v>
      </c>
      <c r="I349" s="24" t="str">
        <f>IF(D349&gt;0,'Insertion engagement internet'!G345,"  ")</f>
        <v xml:space="preserve">  </v>
      </c>
      <c r="J349" s="22" t="str">
        <f>IF(D349&gt;0,IF('Insertion engagement internet'!G345&lt;&gt;'Insertion engagement internet'!H345,'Insertion engagement internet'!H345," ")," ")</f>
        <v xml:space="preserve"> </v>
      </c>
      <c r="K349" s="216">
        <f>'Insertion engagement internet'!E345</f>
        <v>0</v>
      </c>
      <c r="L349" s="22"/>
      <c r="M349" s="25" t="str">
        <f>IF(D349&gt;0,'Insertion engagement internet'!M345," ")</f>
        <v xml:space="preserve"> </v>
      </c>
    </row>
    <row r="350" spans="1:13" ht="19.149999999999999" hidden="1" customHeight="1" x14ac:dyDescent="0.2">
      <c r="A350" s="5">
        <f t="shared" si="5"/>
        <v>0</v>
      </c>
      <c r="B350" s="21">
        <v>340</v>
      </c>
      <c r="C350" s="23"/>
      <c r="D350" s="22">
        <f>IF('Insertion engagement internet'!R346&lt;&gt;" ",'Insertion engagement internet'!R346," ")</f>
        <v>0</v>
      </c>
      <c r="E350" s="22" t="str">
        <f>IF(D350&gt;0,'Insertion engagement internet'!F346,"  ")</f>
        <v xml:space="preserve">  </v>
      </c>
      <c r="F350" s="24" t="str">
        <f>IF(D350&gt;0,'Insertion engagement internet'!C346,"  ")</f>
        <v xml:space="preserve">  </v>
      </c>
      <c r="G350" s="24" t="str">
        <f>IF(D350&gt;0,'Insertion engagement internet'!D346,"  ")</f>
        <v xml:space="preserve">  </v>
      </c>
      <c r="H350" s="24" t="str">
        <f>IF(D350&gt;0,'Insertion engagement internet'!J346,"  ")</f>
        <v xml:space="preserve">  </v>
      </c>
      <c r="I350" s="24" t="str">
        <f>IF(D350&gt;0,'Insertion engagement internet'!G346,"  ")</f>
        <v xml:space="preserve">  </v>
      </c>
      <c r="J350" s="22" t="str">
        <f>IF(D350&gt;0,IF('Insertion engagement internet'!G346&lt;&gt;'Insertion engagement internet'!H346,'Insertion engagement internet'!H346," ")," ")</f>
        <v xml:space="preserve"> </v>
      </c>
      <c r="K350" s="216">
        <f>'Insertion engagement internet'!E346</f>
        <v>0</v>
      </c>
      <c r="L350" s="22"/>
      <c r="M350" s="25" t="str">
        <f>IF(D350&gt;0,'Insertion engagement internet'!M346," ")</f>
        <v xml:space="preserve"> </v>
      </c>
    </row>
    <row r="351" spans="1:13" ht="19.149999999999999" hidden="1" customHeight="1" x14ac:dyDescent="0.2">
      <c r="A351" s="5">
        <f t="shared" si="5"/>
        <v>0</v>
      </c>
      <c r="B351" s="21">
        <v>341</v>
      </c>
      <c r="C351" s="23"/>
      <c r="D351" s="22">
        <f>IF('Insertion engagement internet'!R347&lt;&gt;" ",'Insertion engagement internet'!R347," ")</f>
        <v>0</v>
      </c>
      <c r="E351" s="22" t="str">
        <f>IF(D351&gt;0,'Insertion engagement internet'!F347,"  ")</f>
        <v xml:space="preserve">  </v>
      </c>
      <c r="F351" s="24" t="str">
        <f>IF(D351&gt;0,'Insertion engagement internet'!C347,"  ")</f>
        <v xml:space="preserve">  </v>
      </c>
      <c r="G351" s="24" t="str">
        <f>IF(D351&gt;0,'Insertion engagement internet'!D347,"  ")</f>
        <v xml:space="preserve">  </v>
      </c>
      <c r="H351" s="24" t="str">
        <f>IF(D351&gt;0,'Insertion engagement internet'!J347,"  ")</f>
        <v xml:space="preserve">  </v>
      </c>
      <c r="I351" s="24" t="str">
        <f>IF(D351&gt;0,'Insertion engagement internet'!G347,"  ")</f>
        <v xml:space="preserve">  </v>
      </c>
      <c r="J351" s="22" t="str">
        <f>IF(D351&gt;0,IF('Insertion engagement internet'!G347&lt;&gt;'Insertion engagement internet'!H347,'Insertion engagement internet'!H347," ")," ")</f>
        <v xml:space="preserve"> </v>
      </c>
      <c r="K351" s="216">
        <f>'Insertion engagement internet'!E347</f>
        <v>0</v>
      </c>
      <c r="L351" s="22"/>
      <c r="M351" s="25" t="str">
        <f>IF(D351&gt;0,'Insertion engagement internet'!M347," ")</f>
        <v xml:space="preserve"> </v>
      </c>
    </row>
    <row r="352" spans="1:13" ht="19.149999999999999" hidden="1" customHeight="1" x14ac:dyDescent="0.2">
      <c r="A352" s="5">
        <f t="shared" si="5"/>
        <v>0</v>
      </c>
      <c r="B352" s="21">
        <v>342</v>
      </c>
      <c r="C352" s="23"/>
      <c r="D352" s="22">
        <f>IF('Insertion engagement internet'!R348&lt;&gt;" ",'Insertion engagement internet'!R348," ")</f>
        <v>0</v>
      </c>
      <c r="E352" s="22" t="str">
        <f>IF(D352&gt;0,'Insertion engagement internet'!F348,"  ")</f>
        <v xml:space="preserve">  </v>
      </c>
      <c r="F352" s="24" t="str">
        <f>IF(D352&gt;0,'Insertion engagement internet'!C348,"  ")</f>
        <v xml:space="preserve">  </v>
      </c>
      <c r="G352" s="24" t="str">
        <f>IF(D352&gt;0,'Insertion engagement internet'!D348,"  ")</f>
        <v xml:space="preserve">  </v>
      </c>
      <c r="H352" s="24" t="str">
        <f>IF(D352&gt;0,'Insertion engagement internet'!J348,"  ")</f>
        <v xml:space="preserve">  </v>
      </c>
      <c r="I352" s="24" t="str">
        <f>IF(D352&gt;0,'Insertion engagement internet'!G348,"  ")</f>
        <v xml:space="preserve">  </v>
      </c>
      <c r="J352" s="22" t="str">
        <f>IF(D352&gt;0,IF('Insertion engagement internet'!G348&lt;&gt;'Insertion engagement internet'!H348,'Insertion engagement internet'!H348," ")," ")</f>
        <v xml:space="preserve"> </v>
      </c>
      <c r="K352" s="216">
        <f>'Insertion engagement internet'!E348</f>
        <v>0</v>
      </c>
      <c r="L352" s="22"/>
      <c r="M352" s="25" t="str">
        <f>IF(D352&gt;0,'Insertion engagement internet'!M348," ")</f>
        <v xml:space="preserve"> </v>
      </c>
    </row>
    <row r="353" spans="1:13" ht="19.149999999999999" hidden="1" customHeight="1" x14ac:dyDescent="0.2">
      <c r="A353" s="5">
        <f t="shared" si="5"/>
        <v>0</v>
      </c>
      <c r="B353" s="21">
        <v>343</v>
      </c>
      <c r="C353" s="23"/>
      <c r="D353" s="22">
        <f>IF('Insertion engagement internet'!R349&lt;&gt;" ",'Insertion engagement internet'!R349," ")</f>
        <v>0</v>
      </c>
      <c r="E353" s="22" t="str">
        <f>IF(D353&gt;0,'Insertion engagement internet'!F349,"  ")</f>
        <v xml:space="preserve">  </v>
      </c>
      <c r="F353" s="24" t="str">
        <f>IF(D353&gt;0,'Insertion engagement internet'!C349,"  ")</f>
        <v xml:space="preserve">  </v>
      </c>
      <c r="G353" s="24" t="str">
        <f>IF(D353&gt;0,'Insertion engagement internet'!D349,"  ")</f>
        <v xml:space="preserve">  </v>
      </c>
      <c r="H353" s="24" t="str">
        <f>IF(D353&gt;0,'Insertion engagement internet'!J349,"  ")</f>
        <v xml:space="preserve">  </v>
      </c>
      <c r="I353" s="24" t="str">
        <f>IF(D353&gt;0,'Insertion engagement internet'!G349,"  ")</f>
        <v xml:space="preserve">  </v>
      </c>
      <c r="J353" s="22" t="str">
        <f>IF(D353&gt;0,IF('Insertion engagement internet'!G349&lt;&gt;'Insertion engagement internet'!H349,'Insertion engagement internet'!H349," ")," ")</f>
        <v xml:space="preserve"> </v>
      </c>
      <c r="K353" s="216">
        <f>'Insertion engagement internet'!E349</f>
        <v>0</v>
      </c>
      <c r="L353" s="22"/>
      <c r="M353" s="25" t="str">
        <f>IF(D353&gt;0,'Insertion engagement internet'!M349," ")</f>
        <v xml:space="preserve"> </v>
      </c>
    </row>
    <row r="354" spans="1:13" ht="19.149999999999999" hidden="1" customHeight="1" x14ac:dyDescent="0.2">
      <c r="A354" s="5">
        <f t="shared" si="5"/>
        <v>0</v>
      </c>
      <c r="B354" s="21">
        <v>344</v>
      </c>
      <c r="C354" s="23"/>
      <c r="D354" s="22">
        <f>IF('Insertion engagement internet'!R350&lt;&gt;" ",'Insertion engagement internet'!R350," ")</f>
        <v>0</v>
      </c>
      <c r="E354" s="22" t="str">
        <f>IF(D354&gt;0,'Insertion engagement internet'!F350,"  ")</f>
        <v xml:space="preserve">  </v>
      </c>
      <c r="F354" s="24" t="str">
        <f>IF(D354&gt;0,'Insertion engagement internet'!C350,"  ")</f>
        <v xml:space="preserve">  </v>
      </c>
      <c r="G354" s="24" t="str">
        <f>IF(D354&gt;0,'Insertion engagement internet'!D350,"  ")</f>
        <v xml:space="preserve">  </v>
      </c>
      <c r="H354" s="24" t="str">
        <f>IF(D354&gt;0,'Insertion engagement internet'!J350,"  ")</f>
        <v xml:space="preserve">  </v>
      </c>
      <c r="I354" s="24" t="str">
        <f>IF(D354&gt;0,'Insertion engagement internet'!G350,"  ")</f>
        <v xml:space="preserve">  </v>
      </c>
      <c r="J354" s="22" t="str">
        <f>IF(D354&gt;0,IF('Insertion engagement internet'!G350&lt;&gt;'Insertion engagement internet'!H350,'Insertion engagement internet'!H350," ")," ")</f>
        <v xml:space="preserve"> </v>
      </c>
      <c r="K354" s="216">
        <f>'Insertion engagement internet'!E350</f>
        <v>0</v>
      </c>
      <c r="L354" s="22"/>
      <c r="M354" s="25" t="str">
        <f>IF(D354&gt;0,'Insertion engagement internet'!M350," ")</f>
        <v xml:space="preserve"> </v>
      </c>
    </row>
    <row r="355" spans="1:13" ht="19.149999999999999" hidden="1" customHeight="1" x14ac:dyDescent="0.2">
      <c r="A355" s="5">
        <f t="shared" si="5"/>
        <v>0</v>
      </c>
      <c r="B355" s="21">
        <v>345</v>
      </c>
      <c r="C355" s="23"/>
      <c r="D355" s="22">
        <f>IF('Insertion engagement internet'!R351&lt;&gt;" ",'Insertion engagement internet'!R351," ")</f>
        <v>0</v>
      </c>
      <c r="E355" s="22" t="str">
        <f>IF(D355&gt;0,'Insertion engagement internet'!F351,"  ")</f>
        <v xml:space="preserve">  </v>
      </c>
      <c r="F355" s="24" t="str">
        <f>IF(D355&gt;0,'Insertion engagement internet'!C351,"  ")</f>
        <v xml:space="preserve">  </v>
      </c>
      <c r="G355" s="24" t="str">
        <f>IF(D355&gt;0,'Insertion engagement internet'!D351,"  ")</f>
        <v xml:space="preserve">  </v>
      </c>
      <c r="H355" s="24" t="str">
        <f>IF(D355&gt;0,'Insertion engagement internet'!J351,"  ")</f>
        <v xml:space="preserve">  </v>
      </c>
      <c r="I355" s="24" t="str">
        <f>IF(D355&gt;0,'Insertion engagement internet'!G351,"  ")</f>
        <v xml:space="preserve">  </v>
      </c>
      <c r="J355" s="22" t="str">
        <f>IF(D355&gt;0,IF('Insertion engagement internet'!G351&lt;&gt;'Insertion engagement internet'!H351,'Insertion engagement internet'!H351," ")," ")</f>
        <v xml:space="preserve"> </v>
      </c>
      <c r="K355" s="216">
        <f>'Insertion engagement internet'!E351</f>
        <v>0</v>
      </c>
      <c r="L355" s="22"/>
      <c r="M355" s="25" t="str">
        <f>IF(D355&gt;0,'Insertion engagement internet'!M351," ")</f>
        <v xml:space="preserve"> </v>
      </c>
    </row>
    <row r="356" spans="1:13" ht="19.149999999999999" hidden="1" customHeight="1" x14ac:dyDescent="0.2">
      <c r="A356" s="5">
        <f t="shared" si="5"/>
        <v>0</v>
      </c>
      <c r="B356" s="21">
        <v>346</v>
      </c>
      <c r="C356" s="23"/>
      <c r="D356" s="22">
        <f>IF('Insertion engagement internet'!R352&lt;&gt;" ",'Insertion engagement internet'!R352," ")</f>
        <v>0</v>
      </c>
      <c r="E356" s="22" t="str">
        <f>IF(D356&gt;0,'Insertion engagement internet'!F352,"  ")</f>
        <v xml:space="preserve">  </v>
      </c>
      <c r="F356" s="24" t="str">
        <f>IF(D356&gt;0,'Insertion engagement internet'!C352,"  ")</f>
        <v xml:space="preserve">  </v>
      </c>
      <c r="G356" s="24" t="str">
        <f>IF(D356&gt;0,'Insertion engagement internet'!D352,"  ")</f>
        <v xml:space="preserve">  </v>
      </c>
      <c r="H356" s="24" t="str">
        <f>IF(D356&gt;0,'Insertion engagement internet'!J352,"  ")</f>
        <v xml:space="preserve">  </v>
      </c>
      <c r="I356" s="24" t="str">
        <f>IF(D356&gt;0,'Insertion engagement internet'!G352,"  ")</f>
        <v xml:space="preserve">  </v>
      </c>
      <c r="J356" s="22" t="str">
        <f>IF(D356&gt;0,IF('Insertion engagement internet'!G352&lt;&gt;'Insertion engagement internet'!H352,'Insertion engagement internet'!H352," ")," ")</f>
        <v xml:space="preserve"> </v>
      </c>
      <c r="K356" s="216">
        <f>'Insertion engagement internet'!E352</f>
        <v>0</v>
      </c>
      <c r="L356" s="22"/>
      <c r="M356" s="25" t="str">
        <f>IF(D356&gt;0,'Insertion engagement internet'!M352," ")</f>
        <v xml:space="preserve"> </v>
      </c>
    </row>
    <row r="357" spans="1:13" ht="19.149999999999999" hidden="1" customHeight="1" x14ac:dyDescent="0.2">
      <c r="A357" s="5">
        <f t="shared" si="5"/>
        <v>0</v>
      </c>
      <c r="B357" s="21">
        <v>347</v>
      </c>
      <c r="C357" s="23"/>
      <c r="D357" s="22">
        <f>IF('Insertion engagement internet'!R353&lt;&gt;" ",'Insertion engagement internet'!R353," ")</f>
        <v>0</v>
      </c>
      <c r="E357" s="22" t="str">
        <f>IF(D357&gt;0,'Insertion engagement internet'!F353,"  ")</f>
        <v xml:space="preserve">  </v>
      </c>
      <c r="F357" s="24" t="str">
        <f>IF(D357&gt;0,'Insertion engagement internet'!C353,"  ")</f>
        <v xml:space="preserve">  </v>
      </c>
      <c r="G357" s="24" t="str">
        <f>IF(D357&gt;0,'Insertion engagement internet'!D353,"  ")</f>
        <v xml:space="preserve">  </v>
      </c>
      <c r="H357" s="24" t="str">
        <f>IF(D357&gt;0,'Insertion engagement internet'!J353,"  ")</f>
        <v xml:space="preserve">  </v>
      </c>
      <c r="I357" s="24" t="str">
        <f>IF(D357&gt;0,'Insertion engagement internet'!G353,"  ")</f>
        <v xml:space="preserve">  </v>
      </c>
      <c r="J357" s="22" t="str">
        <f>IF(D357&gt;0,IF('Insertion engagement internet'!G353&lt;&gt;'Insertion engagement internet'!H353,'Insertion engagement internet'!H353," ")," ")</f>
        <v xml:space="preserve"> </v>
      </c>
      <c r="K357" s="216">
        <f>'Insertion engagement internet'!E353</f>
        <v>0</v>
      </c>
      <c r="L357" s="22"/>
      <c r="M357" s="25" t="str">
        <f>IF(D357&gt;0,'Insertion engagement internet'!M353," ")</f>
        <v xml:space="preserve"> </v>
      </c>
    </row>
    <row r="358" spans="1:13" ht="19.149999999999999" hidden="1" customHeight="1" x14ac:dyDescent="0.2">
      <c r="A358" s="5">
        <f t="shared" si="5"/>
        <v>0</v>
      </c>
      <c r="B358" s="21">
        <v>348</v>
      </c>
      <c r="C358" s="23"/>
      <c r="D358" s="22">
        <f>IF('Insertion engagement internet'!R354&lt;&gt;" ",'Insertion engagement internet'!R354," ")</f>
        <v>0</v>
      </c>
      <c r="E358" s="22" t="str">
        <f>IF(D358&gt;0,'Insertion engagement internet'!F354,"  ")</f>
        <v xml:space="preserve">  </v>
      </c>
      <c r="F358" s="24" t="str">
        <f>IF(D358&gt;0,'Insertion engagement internet'!C354,"  ")</f>
        <v xml:space="preserve">  </v>
      </c>
      <c r="G358" s="24" t="str">
        <f>IF(D358&gt;0,'Insertion engagement internet'!D354,"  ")</f>
        <v xml:space="preserve">  </v>
      </c>
      <c r="H358" s="24" t="str">
        <f>IF(D358&gt;0,'Insertion engagement internet'!J354,"  ")</f>
        <v xml:space="preserve">  </v>
      </c>
      <c r="I358" s="24" t="str">
        <f>IF(D358&gt;0,'Insertion engagement internet'!G354,"  ")</f>
        <v xml:space="preserve">  </v>
      </c>
      <c r="J358" s="22" t="str">
        <f>IF(D358&gt;0,IF('Insertion engagement internet'!G354&lt;&gt;'Insertion engagement internet'!H354,'Insertion engagement internet'!H354," ")," ")</f>
        <v xml:space="preserve"> </v>
      </c>
      <c r="K358" s="216">
        <f>'Insertion engagement internet'!E354</f>
        <v>0</v>
      </c>
      <c r="L358" s="22"/>
      <c r="M358" s="25" t="str">
        <f>IF(D358&gt;0,'Insertion engagement internet'!M354," ")</f>
        <v xml:space="preserve"> </v>
      </c>
    </row>
    <row r="359" spans="1:13" ht="19.149999999999999" hidden="1" customHeight="1" x14ac:dyDescent="0.2">
      <c r="A359" s="5">
        <f t="shared" si="5"/>
        <v>0</v>
      </c>
      <c r="B359" s="21">
        <v>349</v>
      </c>
      <c r="C359" s="23"/>
      <c r="D359" s="22">
        <f>IF('Insertion engagement internet'!R355&lt;&gt;" ",'Insertion engagement internet'!R355," ")</f>
        <v>0</v>
      </c>
      <c r="E359" s="22" t="str">
        <f>IF(D359&gt;0,'Insertion engagement internet'!F355,"  ")</f>
        <v xml:space="preserve">  </v>
      </c>
      <c r="F359" s="24" t="str">
        <f>IF(D359&gt;0,'Insertion engagement internet'!C355,"  ")</f>
        <v xml:space="preserve">  </v>
      </c>
      <c r="G359" s="24" t="str">
        <f>IF(D359&gt;0,'Insertion engagement internet'!D355,"  ")</f>
        <v xml:space="preserve">  </v>
      </c>
      <c r="H359" s="24" t="str">
        <f>IF(D359&gt;0,'Insertion engagement internet'!J355,"  ")</f>
        <v xml:space="preserve">  </v>
      </c>
      <c r="I359" s="24" t="str">
        <f>IF(D359&gt;0,'Insertion engagement internet'!G355,"  ")</f>
        <v xml:space="preserve">  </v>
      </c>
      <c r="J359" s="22" t="str">
        <f>IF(D359&gt;0,IF('Insertion engagement internet'!G355&lt;&gt;'Insertion engagement internet'!H355,'Insertion engagement internet'!H355," ")," ")</f>
        <v xml:space="preserve"> </v>
      </c>
      <c r="K359" s="216">
        <f>'Insertion engagement internet'!E355</f>
        <v>0</v>
      </c>
      <c r="L359" s="22"/>
      <c r="M359" s="25" t="str">
        <f>IF(D359&gt;0,'Insertion engagement internet'!M355," ")</f>
        <v xml:space="preserve"> </v>
      </c>
    </row>
    <row r="360" spans="1:13" ht="19.149999999999999" hidden="1" customHeight="1" x14ac:dyDescent="0.2">
      <c r="A360" s="5">
        <f t="shared" si="5"/>
        <v>0</v>
      </c>
      <c r="B360" s="21">
        <v>350</v>
      </c>
      <c r="C360" s="23"/>
      <c r="D360" s="22">
        <f>IF('Insertion engagement internet'!R356&lt;&gt;" ",'Insertion engagement internet'!R356," ")</f>
        <v>0</v>
      </c>
      <c r="E360" s="22" t="str">
        <f>IF(D360&gt;0,'Insertion engagement internet'!F356,"  ")</f>
        <v xml:space="preserve">  </v>
      </c>
      <c r="F360" s="24" t="str">
        <f>IF(D360&gt;0,'Insertion engagement internet'!C356,"  ")</f>
        <v xml:space="preserve">  </v>
      </c>
      <c r="G360" s="24" t="str">
        <f>IF(D360&gt;0,'Insertion engagement internet'!D356,"  ")</f>
        <v xml:space="preserve">  </v>
      </c>
      <c r="H360" s="24" t="str">
        <f>IF(D360&gt;0,'Insertion engagement internet'!J356,"  ")</f>
        <v xml:space="preserve">  </v>
      </c>
      <c r="I360" s="24" t="str">
        <f>IF(D360&gt;0,'Insertion engagement internet'!G356,"  ")</f>
        <v xml:space="preserve">  </v>
      </c>
      <c r="J360" s="22" t="str">
        <f>IF(D360&gt;0,IF('Insertion engagement internet'!G356&lt;&gt;'Insertion engagement internet'!H356,'Insertion engagement internet'!H356," ")," ")</f>
        <v xml:space="preserve"> </v>
      </c>
      <c r="K360" s="216">
        <f>'Insertion engagement internet'!E356</f>
        <v>0</v>
      </c>
      <c r="L360" s="22"/>
      <c r="M360" s="25" t="str">
        <f>IF(D360&gt;0,'Insertion engagement internet'!M356," ")</f>
        <v xml:space="preserve"> </v>
      </c>
    </row>
    <row r="361" spans="1:13" ht="19.149999999999999" hidden="1" customHeight="1" x14ac:dyDescent="0.2">
      <c r="A361" s="5">
        <f t="shared" si="5"/>
        <v>0</v>
      </c>
      <c r="B361" s="21">
        <v>351</v>
      </c>
      <c r="C361" s="23"/>
      <c r="D361" s="22">
        <f>IF('Insertion engagement internet'!R357&lt;&gt;" ",'Insertion engagement internet'!R357," ")</f>
        <v>0</v>
      </c>
      <c r="E361" s="22" t="str">
        <f>IF(D361&gt;0,'Insertion engagement internet'!F357,"  ")</f>
        <v xml:space="preserve">  </v>
      </c>
      <c r="F361" s="24" t="str">
        <f>IF(D361&gt;0,'Insertion engagement internet'!C357,"  ")</f>
        <v xml:space="preserve">  </v>
      </c>
      <c r="G361" s="24" t="str">
        <f>IF(D361&gt;0,'Insertion engagement internet'!D357,"  ")</f>
        <v xml:space="preserve">  </v>
      </c>
      <c r="H361" s="24" t="str">
        <f>IF(D361&gt;0,'Insertion engagement internet'!J357,"  ")</f>
        <v xml:space="preserve">  </v>
      </c>
      <c r="I361" s="24" t="str">
        <f>IF(D361&gt;0,'Insertion engagement internet'!G357,"  ")</f>
        <v xml:space="preserve">  </v>
      </c>
      <c r="J361" s="22" t="str">
        <f>IF(D361&gt;0,IF('Insertion engagement internet'!G357&lt;&gt;'Insertion engagement internet'!H357,'Insertion engagement internet'!H357," ")," ")</f>
        <v xml:space="preserve"> </v>
      </c>
      <c r="K361" s="216">
        <f>'Insertion engagement internet'!E357</f>
        <v>0</v>
      </c>
      <c r="L361" s="22"/>
      <c r="M361" s="25" t="str">
        <f>IF(D361&gt;0,'Insertion engagement internet'!M357," ")</f>
        <v xml:space="preserve"> </v>
      </c>
    </row>
    <row r="362" spans="1:13" ht="19.149999999999999" hidden="1" customHeight="1" x14ac:dyDescent="0.2">
      <c r="A362" s="5">
        <f t="shared" si="5"/>
        <v>0</v>
      </c>
      <c r="B362" s="21">
        <v>352</v>
      </c>
      <c r="C362" s="23"/>
      <c r="D362" s="22">
        <f>IF('Insertion engagement internet'!R358&lt;&gt;" ",'Insertion engagement internet'!R358," ")</f>
        <v>0</v>
      </c>
      <c r="E362" s="22" t="str">
        <f>IF(D362&gt;0,'Insertion engagement internet'!F358,"  ")</f>
        <v xml:space="preserve">  </v>
      </c>
      <c r="F362" s="24" t="str">
        <f>IF(D362&gt;0,'Insertion engagement internet'!C358,"  ")</f>
        <v xml:space="preserve">  </v>
      </c>
      <c r="G362" s="24" t="str">
        <f>IF(D362&gt;0,'Insertion engagement internet'!D358,"  ")</f>
        <v xml:space="preserve">  </v>
      </c>
      <c r="H362" s="24" t="str">
        <f>IF(D362&gt;0,'Insertion engagement internet'!J358,"  ")</f>
        <v xml:space="preserve">  </v>
      </c>
      <c r="I362" s="24" t="str">
        <f>IF(D362&gt;0,'Insertion engagement internet'!G358,"  ")</f>
        <v xml:space="preserve">  </v>
      </c>
      <c r="J362" s="22" t="str">
        <f>IF(D362&gt;0,IF('Insertion engagement internet'!G358&lt;&gt;'Insertion engagement internet'!H358,'Insertion engagement internet'!H358," ")," ")</f>
        <v xml:space="preserve"> </v>
      </c>
      <c r="K362" s="216">
        <f>'Insertion engagement internet'!E358</f>
        <v>0</v>
      </c>
      <c r="L362" s="22"/>
      <c r="M362" s="25" t="str">
        <f>IF(D362&gt;0,'Insertion engagement internet'!M358," ")</f>
        <v xml:space="preserve"> </v>
      </c>
    </row>
    <row r="363" spans="1:13" ht="19.149999999999999" hidden="1" customHeight="1" x14ac:dyDescent="0.2">
      <c r="A363" s="5">
        <f t="shared" si="5"/>
        <v>0</v>
      </c>
      <c r="B363" s="21">
        <v>353</v>
      </c>
      <c r="C363" s="23"/>
      <c r="D363" s="22">
        <f>IF('Insertion engagement internet'!R359&lt;&gt;" ",'Insertion engagement internet'!R359," ")</f>
        <v>0</v>
      </c>
      <c r="E363" s="22" t="str">
        <f>IF(D363&gt;0,'Insertion engagement internet'!F359,"  ")</f>
        <v xml:space="preserve">  </v>
      </c>
      <c r="F363" s="24" t="str">
        <f>IF(D363&gt;0,'Insertion engagement internet'!C359,"  ")</f>
        <v xml:space="preserve">  </v>
      </c>
      <c r="G363" s="24" t="str">
        <f>IF(D363&gt;0,'Insertion engagement internet'!D359,"  ")</f>
        <v xml:space="preserve">  </v>
      </c>
      <c r="H363" s="24" t="str">
        <f>IF(D363&gt;0,'Insertion engagement internet'!J359,"  ")</f>
        <v xml:space="preserve">  </v>
      </c>
      <c r="I363" s="24" t="str">
        <f>IF(D363&gt;0,'Insertion engagement internet'!G359,"  ")</f>
        <v xml:space="preserve">  </v>
      </c>
      <c r="J363" s="22" t="str">
        <f>IF(D363&gt;0,IF('Insertion engagement internet'!G359&lt;&gt;'Insertion engagement internet'!H359,'Insertion engagement internet'!H359," ")," ")</f>
        <v xml:space="preserve"> </v>
      </c>
      <c r="K363" s="216">
        <f>'Insertion engagement internet'!E359</f>
        <v>0</v>
      </c>
      <c r="L363" s="22"/>
      <c r="M363" s="25" t="str">
        <f>IF(D363&gt;0,'Insertion engagement internet'!M359," ")</f>
        <v xml:space="preserve"> </v>
      </c>
    </row>
    <row r="364" spans="1:13" ht="19.149999999999999" hidden="1" customHeight="1" x14ac:dyDescent="0.2">
      <c r="A364" s="5">
        <f t="shared" si="5"/>
        <v>0</v>
      </c>
      <c r="B364" s="21">
        <v>354</v>
      </c>
      <c r="C364" s="23"/>
      <c r="D364" s="22">
        <f>IF('Insertion engagement internet'!R360&lt;&gt;" ",'Insertion engagement internet'!R360," ")</f>
        <v>0</v>
      </c>
      <c r="E364" s="22" t="str">
        <f>IF(D364&gt;0,'Insertion engagement internet'!F360,"  ")</f>
        <v xml:space="preserve">  </v>
      </c>
      <c r="F364" s="24" t="str">
        <f>IF(D364&gt;0,'Insertion engagement internet'!C360,"  ")</f>
        <v xml:space="preserve">  </v>
      </c>
      <c r="G364" s="24" t="str">
        <f>IF(D364&gt;0,'Insertion engagement internet'!D360,"  ")</f>
        <v xml:space="preserve">  </v>
      </c>
      <c r="H364" s="24" t="str">
        <f>IF(D364&gt;0,'Insertion engagement internet'!J360,"  ")</f>
        <v xml:space="preserve">  </v>
      </c>
      <c r="I364" s="24" t="str">
        <f>IF(D364&gt;0,'Insertion engagement internet'!G360,"  ")</f>
        <v xml:space="preserve">  </v>
      </c>
      <c r="J364" s="22" t="str">
        <f>IF(D364&gt;0,IF('Insertion engagement internet'!G360&lt;&gt;'Insertion engagement internet'!H360,'Insertion engagement internet'!H360," ")," ")</f>
        <v xml:space="preserve"> </v>
      </c>
      <c r="K364" s="216">
        <f>'Insertion engagement internet'!E360</f>
        <v>0</v>
      </c>
      <c r="L364" s="22"/>
      <c r="M364" s="25" t="str">
        <f>IF(D364&gt;0,'Insertion engagement internet'!M360," ")</f>
        <v xml:space="preserve"> </v>
      </c>
    </row>
    <row r="365" spans="1:13" ht="19.149999999999999" hidden="1" customHeight="1" x14ac:dyDescent="0.2">
      <c r="A365" s="5">
        <f t="shared" si="5"/>
        <v>0</v>
      </c>
      <c r="B365" s="21">
        <v>355</v>
      </c>
      <c r="C365" s="23"/>
      <c r="D365" s="22">
        <f>IF('Insertion engagement internet'!R361&lt;&gt;" ",'Insertion engagement internet'!R361," ")</f>
        <v>0</v>
      </c>
      <c r="E365" s="22" t="str">
        <f>IF(D365&gt;0,'Insertion engagement internet'!F361,"  ")</f>
        <v xml:space="preserve">  </v>
      </c>
      <c r="F365" s="24" t="str">
        <f>IF(D365&gt;0,'Insertion engagement internet'!C361,"  ")</f>
        <v xml:space="preserve">  </v>
      </c>
      <c r="G365" s="24" t="str">
        <f>IF(D365&gt;0,'Insertion engagement internet'!D361,"  ")</f>
        <v xml:space="preserve">  </v>
      </c>
      <c r="H365" s="24" t="str">
        <f>IF(D365&gt;0,'Insertion engagement internet'!J361,"  ")</f>
        <v xml:space="preserve">  </v>
      </c>
      <c r="I365" s="24" t="str">
        <f>IF(D365&gt;0,'Insertion engagement internet'!G361,"  ")</f>
        <v xml:space="preserve">  </v>
      </c>
      <c r="J365" s="22" t="str">
        <f>IF(D365&gt;0,IF('Insertion engagement internet'!G361&lt;&gt;'Insertion engagement internet'!H361,'Insertion engagement internet'!H361," ")," ")</f>
        <v xml:space="preserve"> </v>
      </c>
      <c r="K365" s="216">
        <f>'Insertion engagement internet'!E361</f>
        <v>0</v>
      </c>
      <c r="L365" s="22"/>
      <c r="M365" s="25" t="str">
        <f>IF(D365&gt;0,'Insertion engagement internet'!M361," ")</f>
        <v xml:space="preserve"> </v>
      </c>
    </row>
    <row r="366" spans="1:13" ht="19.149999999999999" hidden="1" customHeight="1" x14ac:dyDescent="0.2">
      <c r="A366" s="5">
        <f t="shared" si="5"/>
        <v>0</v>
      </c>
      <c r="B366" s="21">
        <v>356</v>
      </c>
      <c r="C366" s="23"/>
      <c r="D366" s="22">
        <f>IF('Insertion engagement internet'!R362&lt;&gt;" ",'Insertion engagement internet'!R362," ")</f>
        <v>0</v>
      </c>
      <c r="E366" s="22" t="str">
        <f>IF(D366&gt;0,'Insertion engagement internet'!F362,"  ")</f>
        <v xml:space="preserve">  </v>
      </c>
      <c r="F366" s="24" t="str">
        <f>IF(D366&gt;0,'Insertion engagement internet'!C362,"  ")</f>
        <v xml:space="preserve">  </v>
      </c>
      <c r="G366" s="24" t="str">
        <f>IF(D366&gt;0,'Insertion engagement internet'!D362,"  ")</f>
        <v xml:space="preserve">  </v>
      </c>
      <c r="H366" s="24" t="str">
        <f>IF(D366&gt;0,'Insertion engagement internet'!J362,"  ")</f>
        <v xml:space="preserve">  </v>
      </c>
      <c r="I366" s="24" t="str">
        <f>IF(D366&gt;0,'Insertion engagement internet'!G362,"  ")</f>
        <v xml:space="preserve">  </v>
      </c>
      <c r="J366" s="22" t="str">
        <f>IF(D366&gt;0,IF('Insertion engagement internet'!G362&lt;&gt;'Insertion engagement internet'!H362,'Insertion engagement internet'!H362," ")," ")</f>
        <v xml:space="preserve"> </v>
      </c>
      <c r="K366" s="216">
        <f>'Insertion engagement internet'!E362</f>
        <v>0</v>
      </c>
      <c r="L366" s="22"/>
      <c r="M366" s="25" t="str">
        <f>IF(D366&gt;0,'Insertion engagement internet'!M362," ")</f>
        <v xml:space="preserve"> </v>
      </c>
    </row>
    <row r="367" spans="1:13" ht="19.149999999999999" hidden="1" customHeight="1" x14ac:dyDescent="0.2">
      <c r="A367" s="5">
        <f t="shared" si="5"/>
        <v>0</v>
      </c>
      <c r="B367" s="21">
        <v>357</v>
      </c>
      <c r="C367" s="23"/>
      <c r="D367" s="22">
        <f>IF('Insertion engagement internet'!R363&lt;&gt;" ",'Insertion engagement internet'!R363," ")</f>
        <v>0</v>
      </c>
      <c r="E367" s="22" t="str">
        <f>IF(D367&gt;0,'Insertion engagement internet'!F363,"  ")</f>
        <v xml:space="preserve">  </v>
      </c>
      <c r="F367" s="24" t="str">
        <f>IF(D367&gt;0,'Insertion engagement internet'!C363,"  ")</f>
        <v xml:space="preserve">  </v>
      </c>
      <c r="G367" s="24" t="str">
        <f>IF(D367&gt;0,'Insertion engagement internet'!D363,"  ")</f>
        <v xml:space="preserve">  </v>
      </c>
      <c r="H367" s="24" t="str">
        <f>IF(D367&gt;0,'Insertion engagement internet'!J363,"  ")</f>
        <v xml:space="preserve">  </v>
      </c>
      <c r="I367" s="24" t="str">
        <f>IF(D367&gt;0,'Insertion engagement internet'!G363,"  ")</f>
        <v xml:space="preserve">  </v>
      </c>
      <c r="J367" s="22" t="str">
        <f>IF(D367&gt;0,IF('Insertion engagement internet'!G363&lt;&gt;'Insertion engagement internet'!H363,'Insertion engagement internet'!H363," ")," ")</f>
        <v xml:space="preserve"> </v>
      </c>
      <c r="K367" s="216">
        <f>'Insertion engagement internet'!E363</f>
        <v>0</v>
      </c>
      <c r="L367" s="22"/>
      <c r="M367" s="25" t="str">
        <f>IF(D367&gt;0,'Insertion engagement internet'!M363," ")</f>
        <v xml:space="preserve"> </v>
      </c>
    </row>
    <row r="368" spans="1:13" ht="19.149999999999999" hidden="1" customHeight="1" x14ac:dyDescent="0.2">
      <c r="A368" s="5">
        <f t="shared" si="5"/>
        <v>0</v>
      </c>
      <c r="B368" s="21">
        <v>358</v>
      </c>
      <c r="C368" s="23"/>
      <c r="D368" s="22">
        <f>IF('Insertion engagement internet'!R364&lt;&gt;" ",'Insertion engagement internet'!R364," ")</f>
        <v>0</v>
      </c>
      <c r="E368" s="22" t="str">
        <f>IF(D368&gt;0,'Insertion engagement internet'!F364,"  ")</f>
        <v xml:space="preserve">  </v>
      </c>
      <c r="F368" s="24" t="str">
        <f>IF(D368&gt;0,'Insertion engagement internet'!C364,"  ")</f>
        <v xml:space="preserve">  </v>
      </c>
      <c r="G368" s="24" t="str">
        <f>IF(D368&gt;0,'Insertion engagement internet'!D364,"  ")</f>
        <v xml:space="preserve">  </v>
      </c>
      <c r="H368" s="24" t="str">
        <f>IF(D368&gt;0,'Insertion engagement internet'!J364,"  ")</f>
        <v xml:space="preserve">  </v>
      </c>
      <c r="I368" s="24" t="str">
        <f>IF(D368&gt;0,'Insertion engagement internet'!G364,"  ")</f>
        <v xml:space="preserve">  </v>
      </c>
      <c r="J368" s="22" t="str">
        <f>IF(D368&gt;0,IF('Insertion engagement internet'!G364&lt;&gt;'Insertion engagement internet'!H364,'Insertion engagement internet'!H364," ")," ")</f>
        <v xml:space="preserve"> </v>
      </c>
      <c r="K368" s="216">
        <f>'Insertion engagement internet'!E364</f>
        <v>0</v>
      </c>
      <c r="L368" s="22"/>
      <c r="M368" s="25" t="str">
        <f>IF(D368&gt;0,'Insertion engagement internet'!M364," ")</f>
        <v xml:space="preserve"> </v>
      </c>
    </row>
    <row r="369" spans="1:13" ht="19.149999999999999" hidden="1" customHeight="1" x14ac:dyDescent="0.2">
      <c r="A369" s="5">
        <f t="shared" si="5"/>
        <v>0</v>
      </c>
      <c r="B369" s="21">
        <v>359</v>
      </c>
      <c r="C369" s="23"/>
      <c r="D369" s="22">
        <f>IF('Insertion engagement internet'!R365&lt;&gt;" ",'Insertion engagement internet'!R365," ")</f>
        <v>0</v>
      </c>
      <c r="E369" s="22" t="str">
        <f>IF(D369&gt;0,'Insertion engagement internet'!F365,"  ")</f>
        <v xml:space="preserve">  </v>
      </c>
      <c r="F369" s="24" t="str">
        <f>IF(D369&gt;0,'Insertion engagement internet'!C365,"  ")</f>
        <v xml:space="preserve">  </v>
      </c>
      <c r="G369" s="24" t="str">
        <f>IF(D369&gt;0,'Insertion engagement internet'!D365,"  ")</f>
        <v xml:space="preserve">  </v>
      </c>
      <c r="H369" s="24" t="str">
        <f>IF(D369&gt;0,'Insertion engagement internet'!J365,"  ")</f>
        <v xml:space="preserve">  </v>
      </c>
      <c r="I369" s="24" t="str">
        <f>IF(D369&gt;0,'Insertion engagement internet'!G365,"  ")</f>
        <v xml:space="preserve">  </v>
      </c>
      <c r="J369" s="22" t="str">
        <f>IF(D369&gt;0,IF('Insertion engagement internet'!G365&lt;&gt;'Insertion engagement internet'!H365,'Insertion engagement internet'!H365," ")," ")</f>
        <v xml:space="preserve"> </v>
      </c>
      <c r="K369" s="216">
        <f>'Insertion engagement internet'!E365</f>
        <v>0</v>
      </c>
      <c r="L369" s="22"/>
      <c r="M369" s="25" t="str">
        <f>IF(D369&gt;0,'Insertion engagement internet'!M365," ")</f>
        <v xml:space="preserve"> </v>
      </c>
    </row>
    <row r="370" spans="1:13" ht="19.149999999999999" hidden="1" customHeight="1" x14ac:dyDescent="0.2">
      <c r="A370" s="5">
        <f t="shared" si="5"/>
        <v>0</v>
      </c>
      <c r="B370" s="21">
        <v>360</v>
      </c>
      <c r="C370" s="23"/>
      <c r="D370" s="22">
        <f>IF('Insertion engagement internet'!R366&lt;&gt;" ",'Insertion engagement internet'!R366," ")</f>
        <v>0</v>
      </c>
      <c r="E370" s="22" t="str">
        <f>IF(D370&gt;0,'Insertion engagement internet'!F366,"  ")</f>
        <v xml:space="preserve">  </v>
      </c>
      <c r="F370" s="24" t="str">
        <f>IF(D370&gt;0,'Insertion engagement internet'!C366,"  ")</f>
        <v xml:space="preserve">  </v>
      </c>
      <c r="G370" s="24" t="str">
        <f>IF(D370&gt;0,'Insertion engagement internet'!D366,"  ")</f>
        <v xml:space="preserve">  </v>
      </c>
      <c r="H370" s="24" t="str">
        <f>IF(D370&gt;0,'Insertion engagement internet'!J366,"  ")</f>
        <v xml:space="preserve">  </v>
      </c>
      <c r="I370" s="24" t="str">
        <f>IF(D370&gt;0,'Insertion engagement internet'!G366,"  ")</f>
        <v xml:space="preserve">  </v>
      </c>
      <c r="J370" s="22" t="str">
        <f>IF(D370&gt;0,IF('Insertion engagement internet'!G366&lt;&gt;'Insertion engagement internet'!H366,'Insertion engagement internet'!H366," ")," ")</f>
        <v xml:space="preserve"> </v>
      </c>
      <c r="K370" s="216">
        <f>'Insertion engagement internet'!E366</f>
        <v>0</v>
      </c>
      <c r="L370" s="22"/>
      <c r="M370" s="25" t="str">
        <f>IF(D370&gt;0,'Insertion engagement internet'!M366," ")</f>
        <v xml:space="preserve"> </v>
      </c>
    </row>
    <row r="371" spans="1:13" ht="19.149999999999999" hidden="1" customHeight="1" x14ac:dyDescent="0.2">
      <c r="A371" s="5">
        <f t="shared" si="5"/>
        <v>0</v>
      </c>
      <c r="B371" s="21">
        <v>361</v>
      </c>
      <c r="C371" s="23"/>
      <c r="D371" s="22">
        <f>IF('Insertion engagement internet'!R367&lt;&gt;" ",'Insertion engagement internet'!R367," ")</f>
        <v>0</v>
      </c>
      <c r="E371" s="22" t="str">
        <f>IF(D371&gt;0,'Insertion engagement internet'!F367,"  ")</f>
        <v xml:space="preserve">  </v>
      </c>
      <c r="F371" s="24" t="str">
        <f>IF(D371&gt;0,'Insertion engagement internet'!C367,"  ")</f>
        <v xml:space="preserve">  </v>
      </c>
      <c r="G371" s="24" t="str">
        <f>IF(D371&gt;0,'Insertion engagement internet'!D367,"  ")</f>
        <v xml:space="preserve">  </v>
      </c>
      <c r="H371" s="24" t="str">
        <f>IF(D371&gt;0,'Insertion engagement internet'!J367,"  ")</f>
        <v xml:space="preserve">  </v>
      </c>
      <c r="I371" s="24" t="str">
        <f>IF(D371&gt;0,'Insertion engagement internet'!G367,"  ")</f>
        <v xml:space="preserve">  </v>
      </c>
      <c r="J371" s="22" t="str">
        <f>IF(D371&gt;0,IF('Insertion engagement internet'!G367&lt;&gt;'Insertion engagement internet'!H367,'Insertion engagement internet'!H367," ")," ")</f>
        <v xml:space="preserve"> </v>
      </c>
      <c r="K371" s="216">
        <f>'Insertion engagement internet'!E367</f>
        <v>0</v>
      </c>
      <c r="L371" s="22"/>
      <c r="M371" s="25" t="str">
        <f>IF(D371&gt;0,'Insertion engagement internet'!M367," ")</f>
        <v xml:space="preserve"> </v>
      </c>
    </row>
    <row r="372" spans="1:13" ht="19.149999999999999" hidden="1" customHeight="1" x14ac:dyDescent="0.2">
      <c r="A372" s="5">
        <f t="shared" si="5"/>
        <v>0</v>
      </c>
      <c r="B372" s="21">
        <v>362</v>
      </c>
      <c r="C372" s="23"/>
      <c r="D372" s="22">
        <f>IF('Insertion engagement internet'!R368&lt;&gt;" ",'Insertion engagement internet'!R368," ")</f>
        <v>0</v>
      </c>
      <c r="E372" s="22" t="str">
        <f>IF(D372&gt;0,'Insertion engagement internet'!F368,"  ")</f>
        <v xml:space="preserve">  </v>
      </c>
      <c r="F372" s="24" t="str">
        <f>IF(D372&gt;0,'Insertion engagement internet'!C368,"  ")</f>
        <v xml:space="preserve">  </v>
      </c>
      <c r="G372" s="24" t="str">
        <f>IF(D372&gt;0,'Insertion engagement internet'!D368,"  ")</f>
        <v xml:space="preserve">  </v>
      </c>
      <c r="H372" s="24" t="str">
        <f>IF(D372&gt;0,'Insertion engagement internet'!J368,"  ")</f>
        <v xml:space="preserve">  </v>
      </c>
      <c r="I372" s="24" t="str">
        <f>IF(D372&gt;0,'Insertion engagement internet'!G368,"  ")</f>
        <v xml:space="preserve">  </v>
      </c>
      <c r="J372" s="22" t="str">
        <f>IF(D372&gt;0,IF('Insertion engagement internet'!G368&lt;&gt;'Insertion engagement internet'!H368,'Insertion engagement internet'!H368," ")," ")</f>
        <v xml:space="preserve"> </v>
      </c>
      <c r="K372" s="216">
        <f>'Insertion engagement internet'!E368</f>
        <v>0</v>
      </c>
      <c r="L372" s="22"/>
      <c r="M372" s="25" t="str">
        <f>IF(D372&gt;0,'Insertion engagement internet'!M368," ")</f>
        <v xml:space="preserve"> </v>
      </c>
    </row>
    <row r="373" spans="1:13" ht="19.149999999999999" hidden="1" customHeight="1" x14ac:dyDescent="0.2">
      <c r="A373" s="5">
        <f t="shared" si="5"/>
        <v>0</v>
      </c>
      <c r="B373" s="21">
        <v>363</v>
      </c>
      <c r="C373" s="23"/>
      <c r="D373" s="22">
        <f>IF('Insertion engagement internet'!R369&lt;&gt;" ",'Insertion engagement internet'!R369," ")</f>
        <v>0</v>
      </c>
      <c r="E373" s="22" t="str">
        <f>IF(D373&gt;0,'Insertion engagement internet'!F369,"  ")</f>
        <v xml:space="preserve">  </v>
      </c>
      <c r="F373" s="24" t="str">
        <f>IF(D373&gt;0,'Insertion engagement internet'!C369,"  ")</f>
        <v xml:space="preserve">  </v>
      </c>
      <c r="G373" s="24" t="str">
        <f>IF(D373&gt;0,'Insertion engagement internet'!D369,"  ")</f>
        <v xml:space="preserve">  </v>
      </c>
      <c r="H373" s="24" t="str">
        <f>IF(D373&gt;0,'Insertion engagement internet'!J369,"  ")</f>
        <v xml:space="preserve">  </v>
      </c>
      <c r="I373" s="24" t="str">
        <f>IF(D373&gt;0,'Insertion engagement internet'!G369,"  ")</f>
        <v xml:space="preserve">  </v>
      </c>
      <c r="J373" s="22" t="str">
        <f>IF(D373&gt;0,IF('Insertion engagement internet'!G369&lt;&gt;'Insertion engagement internet'!H369,'Insertion engagement internet'!H369," ")," ")</f>
        <v xml:space="preserve"> </v>
      </c>
      <c r="K373" s="216">
        <f>'Insertion engagement internet'!E369</f>
        <v>0</v>
      </c>
      <c r="L373" s="22"/>
      <c r="M373" s="25" t="str">
        <f>IF(D373&gt;0,'Insertion engagement internet'!M369," ")</f>
        <v xml:space="preserve"> </v>
      </c>
    </row>
    <row r="374" spans="1:13" ht="19.149999999999999" hidden="1" customHeight="1" x14ac:dyDescent="0.2">
      <c r="A374" s="5">
        <f t="shared" si="5"/>
        <v>0</v>
      </c>
      <c r="B374" s="21">
        <v>364</v>
      </c>
      <c r="C374" s="23"/>
      <c r="D374" s="22">
        <f>IF('Insertion engagement internet'!R370&lt;&gt;" ",'Insertion engagement internet'!R370," ")</f>
        <v>0</v>
      </c>
      <c r="E374" s="22" t="str">
        <f>IF(D374&gt;0,'Insertion engagement internet'!F370,"  ")</f>
        <v xml:space="preserve">  </v>
      </c>
      <c r="F374" s="24" t="str">
        <f>IF(D374&gt;0,'Insertion engagement internet'!C370,"  ")</f>
        <v xml:space="preserve">  </v>
      </c>
      <c r="G374" s="24" t="str">
        <f>IF(D374&gt;0,'Insertion engagement internet'!D370,"  ")</f>
        <v xml:space="preserve">  </v>
      </c>
      <c r="H374" s="24" t="str">
        <f>IF(D374&gt;0,'Insertion engagement internet'!J370,"  ")</f>
        <v xml:space="preserve">  </v>
      </c>
      <c r="I374" s="24" t="str">
        <f>IF(D374&gt;0,'Insertion engagement internet'!G370,"  ")</f>
        <v xml:space="preserve">  </v>
      </c>
      <c r="J374" s="22" t="str">
        <f>IF(D374&gt;0,IF('Insertion engagement internet'!G370&lt;&gt;'Insertion engagement internet'!H370,'Insertion engagement internet'!H370," ")," ")</f>
        <v xml:space="preserve"> </v>
      </c>
      <c r="K374" s="216">
        <f>'Insertion engagement internet'!E370</f>
        <v>0</v>
      </c>
      <c r="L374" s="22"/>
      <c r="M374" s="25" t="str">
        <f>IF(D374&gt;0,'Insertion engagement internet'!M370," ")</f>
        <v xml:space="preserve"> </v>
      </c>
    </row>
    <row r="375" spans="1:13" ht="19.149999999999999" hidden="1" customHeight="1" x14ac:dyDescent="0.2">
      <c r="A375" s="5">
        <f t="shared" si="5"/>
        <v>0</v>
      </c>
      <c r="B375" s="21">
        <v>365</v>
      </c>
      <c r="C375" s="23"/>
      <c r="D375" s="22">
        <f>IF('Insertion engagement internet'!R371&lt;&gt;" ",'Insertion engagement internet'!R371," ")</f>
        <v>0</v>
      </c>
      <c r="E375" s="22" t="str">
        <f>IF(D375&gt;0,'Insertion engagement internet'!F371,"  ")</f>
        <v xml:space="preserve">  </v>
      </c>
      <c r="F375" s="24" t="str">
        <f>IF(D375&gt;0,'Insertion engagement internet'!C371,"  ")</f>
        <v xml:space="preserve">  </v>
      </c>
      <c r="G375" s="24" t="str">
        <f>IF(D375&gt;0,'Insertion engagement internet'!D371,"  ")</f>
        <v xml:space="preserve">  </v>
      </c>
      <c r="H375" s="24" t="str">
        <f>IF(D375&gt;0,'Insertion engagement internet'!J371,"  ")</f>
        <v xml:space="preserve">  </v>
      </c>
      <c r="I375" s="24" t="str">
        <f>IF(D375&gt;0,'Insertion engagement internet'!G371,"  ")</f>
        <v xml:space="preserve">  </v>
      </c>
      <c r="J375" s="22" t="str">
        <f>IF(D375&gt;0,IF('Insertion engagement internet'!G371&lt;&gt;'Insertion engagement internet'!H371,'Insertion engagement internet'!H371," ")," ")</f>
        <v xml:space="preserve"> </v>
      </c>
      <c r="K375" s="216">
        <f>'Insertion engagement internet'!E371</f>
        <v>0</v>
      </c>
      <c r="L375" s="22"/>
      <c r="M375" s="25" t="str">
        <f>IF(D375&gt;0,'Insertion engagement internet'!M371," ")</f>
        <v xml:space="preserve"> </v>
      </c>
    </row>
    <row r="376" spans="1:13" ht="19.149999999999999" hidden="1" customHeight="1" x14ac:dyDescent="0.2">
      <c r="A376" s="5">
        <f t="shared" si="5"/>
        <v>0</v>
      </c>
      <c r="B376" s="21">
        <v>366</v>
      </c>
      <c r="C376" s="23"/>
      <c r="D376" s="22">
        <f>IF('Insertion engagement internet'!R372&lt;&gt;" ",'Insertion engagement internet'!R372," ")</f>
        <v>0</v>
      </c>
      <c r="E376" s="22" t="str">
        <f>IF(D376&gt;0,'Insertion engagement internet'!F372,"  ")</f>
        <v xml:space="preserve">  </v>
      </c>
      <c r="F376" s="24" t="str">
        <f>IF(D376&gt;0,'Insertion engagement internet'!C372,"  ")</f>
        <v xml:space="preserve">  </v>
      </c>
      <c r="G376" s="24" t="str">
        <f>IF(D376&gt;0,'Insertion engagement internet'!D372,"  ")</f>
        <v xml:space="preserve">  </v>
      </c>
      <c r="H376" s="24" t="str">
        <f>IF(D376&gt;0,'Insertion engagement internet'!J372,"  ")</f>
        <v xml:space="preserve">  </v>
      </c>
      <c r="I376" s="24" t="str">
        <f>IF(D376&gt;0,'Insertion engagement internet'!G372,"  ")</f>
        <v xml:space="preserve">  </v>
      </c>
      <c r="J376" s="22" t="str">
        <f>IF(D376&gt;0,IF('Insertion engagement internet'!G372&lt;&gt;'Insertion engagement internet'!H372,'Insertion engagement internet'!H372," ")," ")</f>
        <v xml:space="preserve"> </v>
      </c>
      <c r="K376" s="216">
        <f>'Insertion engagement internet'!E372</f>
        <v>0</v>
      </c>
      <c r="L376" s="22"/>
      <c r="M376" s="25" t="str">
        <f>IF(D376&gt;0,'Insertion engagement internet'!M372," ")</f>
        <v xml:space="preserve"> </v>
      </c>
    </row>
    <row r="377" spans="1:13" ht="19.149999999999999" hidden="1" customHeight="1" x14ac:dyDescent="0.2">
      <c r="A377" s="5">
        <f t="shared" si="5"/>
        <v>0</v>
      </c>
      <c r="B377" s="21">
        <v>367</v>
      </c>
      <c r="C377" s="23"/>
      <c r="D377" s="22">
        <f>IF('Insertion engagement internet'!R373&lt;&gt;" ",'Insertion engagement internet'!R373," ")</f>
        <v>0</v>
      </c>
      <c r="E377" s="22" t="str">
        <f>IF(D377&gt;0,'Insertion engagement internet'!F373,"  ")</f>
        <v xml:space="preserve">  </v>
      </c>
      <c r="F377" s="24" t="str">
        <f>IF(D377&gt;0,'Insertion engagement internet'!C373,"  ")</f>
        <v xml:space="preserve">  </v>
      </c>
      <c r="G377" s="24" t="str">
        <f>IF(D377&gt;0,'Insertion engagement internet'!D373,"  ")</f>
        <v xml:space="preserve">  </v>
      </c>
      <c r="H377" s="24" t="str">
        <f>IF(D377&gt;0,'Insertion engagement internet'!J373,"  ")</f>
        <v xml:space="preserve">  </v>
      </c>
      <c r="I377" s="24" t="str">
        <f>IF(D377&gt;0,'Insertion engagement internet'!G373,"  ")</f>
        <v xml:space="preserve">  </v>
      </c>
      <c r="J377" s="22" t="str">
        <f>IF(D377&gt;0,IF('Insertion engagement internet'!G373&lt;&gt;'Insertion engagement internet'!H373,'Insertion engagement internet'!H373," ")," ")</f>
        <v xml:space="preserve"> </v>
      </c>
      <c r="K377" s="216">
        <f>'Insertion engagement internet'!E373</f>
        <v>0</v>
      </c>
      <c r="L377" s="22"/>
      <c r="M377" s="25" t="str">
        <f>IF(D377&gt;0,'Insertion engagement internet'!M373," ")</f>
        <v xml:space="preserve"> </v>
      </c>
    </row>
    <row r="378" spans="1:13" ht="19.149999999999999" hidden="1" customHeight="1" x14ac:dyDescent="0.2">
      <c r="A378" s="5">
        <f t="shared" si="5"/>
        <v>0</v>
      </c>
      <c r="B378" s="21">
        <v>368</v>
      </c>
      <c r="C378" s="23"/>
      <c r="D378" s="22">
        <f>IF('Insertion engagement internet'!R374&lt;&gt;" ",'Insertion engagement internet'!R374," ")</f>
        <v>0</v>
      </c>
      <c r="E378" s="22" t="str">
        <f>IF(D378&gt;0,'Insertion engagement internet'!F374,"  ")</f>
        <v xml:space="preserve">  </v>
      </c>
      <c r="F378" s="24" t="str">
        <f>IF(D378&gt;0,'Insertion engagement internet'!C374,"  ")</f>
        <v xml:space="preserve">  </v>
      </c>
      <c r="G378" s="24" t="str">
        <f>IF(D378&gt;0,'Insertion engagement internet'!D374,"  ")</f>
        <v xml:space="preserve">  </v>
      </c>
      <c r="H378" s="24" t="str">
        <f>IF(D378&gt;0,'Insertion engagement internet'!J374,"  ")</f>
        <v xml:space="preserve">  </v>
      </c>
      <c r="I378" s="24" t="str">
        <f>IF(D378&gt;0,'Insertion engagement internet'!G374,"  ")</f>
        <v xml:space="preserve">  </v>
      </c>
      <c r="J378" s="22" t="str">
        <f>IF(D378&gt;0,IF('Insertion engagement internet'!G374&lt;&gt;'Insertion engagement internet'!H374,'Insertion engagement internet'!H374," ")," ")</f>
        <v xml:space="preserve"> </v>
      </c>
      <c r="K378" s="216">
        <f>'Insertion engagement internet'!E374</f>
        <v>0</v>
      </c>
      <c r="L378" s="22"/>
      <c r="M378" s="25" t="str">
        <f>IF(D378&gt;0,'Insertion engagement internet'!M374," ")</f>
        <v xml:space="preserve"> </v>
      </c>
    </row>
    <row r="379" spans="1:13" ht="19.149999999999999" hidden="1" customHeight="1" x14ac:dyDescent="0.2">
      <c r="A379" s="5">
        <f t="shared" si="5"/>
        <v>0</v>
      </c>
      <c r="B379" s="21">
        <v>369</v>
      </c>
      <c r="C379" s="23"/>
      <c r="D379" s="22">
        <f>IF('Insertion engagement internet'!R375&lt;&gt;" ",'Insertion engagement internet'!R375," ")</f>
        <v>0</v>
      </c>
      <c r="E379" s="22" t="str">
        <f>IF(D379&gt;0,'Insertion engagement internet'!F375,"  ")</f>
        <v xml:space="preserve">  </v>
      </c>
      <c r="F379" s="24" t="str">
        <f>IF(D379&gt;0,'Insertion engagement internet'!C375,"  ")</f>
        <v xml:space="preserve">  </v>
      </c>
      <c r="G379" s="24" t="str">
        <f>IF(D379&gt;0,'Insertion engagement internet'!D375,"  ")</f>
        <v xml:space="preserve">  </v>
      </c>
      <c r="H379" s="24" t="str">
        <f>IF(D379&gt;0,'Insertion engagement internet'!J375,"  ")</f>
        <v xml:space="preserve">  </v>
      </c>
      <c r="I379" s="24" t="str">
        <f>IF(D379&gt;0,'Insertion engagement internet'!G375,"  ")</f>
        <v xml:space="preserve">  </v>
      </c>
      <c r="J379" s="22" t="str">
        <f>IF(D379&gt;0,IF('Insertion engagement internet'!G375&lt;&gt;'Insertion engagement internet'!H375,'Insertion engagement internet'!H375," ")," ")</f>
        <v xml:space="preserve"> </v>
      </c>
      <c r="K379" s="216">
        <f>'Insertion engagement internet'!E375</f>
        <v>0</v>
      </c>
      <c r="L379" s="22"/>
      <c r="M379" s="25" t="str">
        <f>IF(D379&gt;0,'Insertion engagement internet'!M375," ")</f>
        <v xml:space="preserve"> </v>
      </c>
    </row>
    <row r="380" spans="1:13" ht="19.149999999999999" hidden="1" customHeight="1" x14ac:dyDescent="0.2">
      <c r="A380" s="5">
        <f t="shared" si="5"/>
        <v>0</v>
      </c>
      <c r="B380" s="21">
        <v>370</v>
      </c>
      <c r="C380" s="23"/>
      <c r="D380" s="22">
        <f>IF('Insertion engagement internet'!R376&lt;&gt;" ",'Insertion engagement internet'!R376," ")</f>
        <v>0</v>
      </c>
      <c r="E380" s="22" t="str">
        <f>IF(D380&gt;0,'Insertion engagement internet'!F376,"  ")</f>
        <v xml:space="preserve">  </v>
      </c>
      <c r="F380" s="24" t="str">
        <f>IF(D380&gt;0,'Insertion engagement internet'!C376,"  ")</f>
        <v xml:space="preserve">  </v>
      </c>
      <c r="G380" s="24" t="str">
        <f>IF(D380&gt;0,'Insertion engagement internet'!D376,"  ")</f>
        <v xml:space="preserve">  </v>
      </c>
      <c r="H380" s="24" t="str">
        <f>IF(D380&gt;0,'Insertion engagement internet'!J376,"  ")</f>
        <v xml:space="preserve">  </v>
      </c>
      <c r="I380" s="24" t="str">
        <f>IF(D380&gt;0,'Insertion engagement internet'!G376,"  ")</f>
        <v xml:space="preserve">  </v>
      </c>
      <c r="J380" s="22" t="str">
        <f>IF(D380&gt;0,IF('Insertion engagement internet'!G376&lt;&gt;'Insertion engagement internet'!H376,'Insertion engagement internet'!H376," ")," ")</f>
        <v xml:space="preserve"> </v>
      </c>
      <c r="K380" s="216">
        <f>'Insertion engagement internet'!E376</f>
        <v>0</v>
      </c>
      <c r="L380" s="22"/>
      <c r="M380" s="25" t="str">
        <f>IF(D380&gt;0,'Insertion engagement internet'!M376," ")</f>
        <v xml:space="preserve"> </v>
      </c>
    </row>
    <row r="381" spans="1:13" ht="19.149999999999999" hidden="1" customHeight="1" x14ac:dyDescent="0.2">
      <c r="A381" s="5">
        <f t="shared" si="5"/>
        <v>0</v>
      </c>
      <c r="B381" s="21">
        <v>371</v>
      </c>
      <c r="C381" s="23"/>
      <c r="D381" s="22">
        <f>IF('Insertion engagement internet'!R377&lt;&gt;" ",'Insertion engagement internet'!R377," ")</f>
        <v>0</v>
      </c>
      <c r="E381" s="22" t="str">
        <f>IF(D381&gt;0,'Insertion engagement internet'!F377,"  ")</f>
        <v xml:space="preserve">  </v>
      </c>
      <c r="F381" s="24" t="str">
        <f>IF(D381&gt;0,'Insertion engagement internet'!C377,"  ")</f>
        <v xml:space="preserve">  </v>
      </c>
      <c r="G381" s="24" t="str">
        <f>IF(D381&gt;0,'Insertion engagement internet'!D377,"  ")</f>
        <v xml:space="preserve">  </v>
      </c>
      <c r="H381" s="24" t="str">
        <f>IF(D381&gt;0,'Insertion engagement internet'!J377,"  ")</f>
        <v xml:space="preserve">  </v>
      </c>
      <c r="I381" s="24" t="str">
        <f>IF(D381&gt;0,'Insertion engagement internet'!G377,"  ")</f>
        <v xml:space="preserve">  </v>
      </c>
      <c r="J381" s="22" t="str">
        <f>IF(D381&gt;0,IF('Insertion engagement internet'!G377&lt;&gt;'Insertion engagement internet'!H377,'Insertion engagement internet'!H377," ")," ")</f>
        <v xml:space="preserve"> </v>
      </c>
      <c r="K381" s="216">
        <f>'Insertion engagement internet'!E377</f>
        <v>0</v>
      </c>
      <c r="L381" s="22"/>
      <c r="M381" s="25" t="str">
        <f>IF(D381&gt;0,'Insertion engagement internet'!M377," ")</f>
        <v xml:space="preserve"> </v>
      </c>
    </row>
    <row r="382" spans="1:13" ht="19.149999999999999" hidden="1" customHeight="1" x14ac:dyDescent="0.2">
      <c r="A382" s="5">
        <f t="shared" si="5"/>
        <v>0</v>
      </c>
      <c r="B382" s="21">
        <v>372</v>
      </c>
      <c r="C382" s="23"/>
      <c r="D382" s="22">
        <f>IF('Insertion engagement internet'!R378&lt;&gt;" ",'Insertion engagement internet'!R378," ")</f>
        <v>0</v>
      </c>
      <c r="E382" s="22" t="str">
        <f>IF(D382&gt;0,'Insertion engagement internet'!F378,"  ")</f>
        <v xml:space="preserve">  </v>
      </c>
      <c r="F382" s="24" t="str">
        <f>IF(D382&gt;0,'Insertion engagement internet'!C378,"  ")</f>
        <v xml:space="preserve">  </v>
      </c>
      <c r="G382" s="24" t="str">
        <f>IF(D382&gt;0,'Insertion engagement internet'!D378,"  ")</f>
        <v xml:space="preserve">  </v>
      </c>
      <c r="H382" s="24" t="str">
        <f>IF(D382&gt;0,'Insertion engagement internet'!J378,"  ")</f>
        <v xml:space="preserve">  </v>
      </c>
      <c r="I382" s="24" t="str">
        <f>IF(D382&gt;0,'Insertion engagement internet'!G378,"  ")</f>
        <v xml:space="preserve">  </v>
      </c>
      <c r="J382" s="22" t="str">
        <f>IF(D382&gt;0,IF('Insertion engagement internet'!G378&lt;&gt;'Insertion engagement internet'!H378,'Insertion engagement internet'!H378," ")," ")</f>
        <v xml:space="preserve"> </v>
      </c>
      <c r="K382" s="216">
        <f>'Insertion engagement internet'!E378</f>
        <v>0</v>
      </c>
      <c r="L382" s="22"/>
      <c r="M382" s="25" t="str">
        <f>IF(D382&gt;0,'Insertion engagement internet'!M378," ")</f>
        <v xml:space="preserve"> </v>
      </c>
    </row>
    <row r="383" spans="1:13" ht="19.149999999999999" hidden="1" customHeight="1" x14ac:dyDescent="0.2">
      <c r="A383" s="5">
        <f t="shared" si="5"/>
        <v>0</v>
      </c>
      <c r="B383" s="21">
        <v>373</v>
      </c>
      <c r="C383" s="23"/>
      <c r="D383" s="22">
        <f>IF('Insertion engagement internet'!R379&lt;&gt;" ",'Insertion engagement internet'!R379," ")</f>
        <v>0</v>
      </c>
      <c r="E383" s="22" t="str">
        <f>IF(D383&gt;0,'Insertion engagement internet'!F379,"  ")</f>
        <v xml:space="preserve">  </v>
      </c>
      <c r="F383" s="24" t="str">
        <f>IF(D383&gt;0,'Insertion engagement internet'!C379,"  ")</f>
        <v xml:space="preserve">  </v>
      </c>
      <c r="G383" s="24" t="str">
        <f>IF(D383&gt;0,'Insertion engagement internet'!D379,"  ")</f>
        <v xml:space="preserve">  </v>
      </c>
      <c r="H383" s="24" t="str">
        <f>IF(D383&gt;0,'Insertion engagement internet'!J379,"  ")</f>
        <v xml:space="preserve">  </v>
      </c>
      <c r="I383" s="24" t="str">
        <f>IF(D383&gt;0,'Insertion engagement internet'!G379,"  ")</f>
        <v xml:space="preserve">  </v>
      </c>
      <c r="J383" s="22" t="str">
        <f>IF(D383&gt;0,IF('Insertion engagement internet'!G379&lt;&gt;'Insertion engagement internet'!H379,'Insertion engagement internet'!H379," ")," ")</f>
        <v xml:space="preserve"> </v>
      </c>
      <c r="K383" s="216">
        <f>'Insertion engagement internet'!E379</f>
        <v>0</v>
      </c>
      <c r="L383" s="22"/>
      <c r="M383" s="25" t="str">
        <f>IF(D383&gt;0,'Insertion engagement internet'!M379," ")</f>
        <v xml:space="preserve"> </v>
      </c>
    </row>
    <row r="384" spans="1:13" ht="19.149999999999999" hidden="1" customHeight="1" x14ac:dyDescent="0.2">
      <c r="A384" s="5">
        <f t="shared" si="5"/>
        <v>0</v>
      </c>
      <c r="B384" s="21">
        <v>374</v>
      </c>
      <c r="C384" s="23"/>
      <c r="D384" s="22">
        <f>IF('Insertion engagement internet'!R380&lt;&gt;" ",'Insertion engagement internet'!R380," ")</f>
        <v>0</v>
      </c>
      <c r="E384" s="22" t="str">
        <f>IF(D384&gt;0,'Insertion engagement internet'!F380,"  ")</f>
        <v xml:space="preserve">  </v>
      </c>
      <c r="F384" s="24" t="str">
        <f>IF(D384&gt;0,'Insertion engagement internet'!C380,"  ")</f>
        <v xml:space="preserve">  </v>
      </c>
      <c r="G384" s="24" t="str">
        <f>IF(D384&gt;0,'Insertion engagement internet'!D380,"  ")</f>
        <v xml:space="preserve">  </v>
      </c>
      <c r="H384" s="24" t="str">
        <f>IF(D384&gt;0,'Insertion engagement internet'!J380,"  ")</f>
        <v xml:space="preserve">  </v>
      </c>
      <c r="I384" s="24" t="str">
        <f>IF(D384&gt;0,'Insertion engagement internet'!G380,"  ")</f>
        <v xml:space="preserve">  </v>
      </c>
      <c r="J384" s="22" t="str">
        <f>IF(D384&gt;0,IF('Insertion engagement internet'!G380&lt;&gt;'Insertion engagement internet'!H380,'Insertion engagement internet'!H380," ")," ")</f>
        <v xml:space="preserve"> </v>
      </c>
      <c r="K384" s="216">
        <f>'Insertion engagement internet'!E380</f>
        <v>0</v>
      </c>
      <c r="L384" s="22"/>
      <c r="M384" s="25" t="str">
        <f>IF(D384&gt;0,'Insertion engagement internet'!M380," ")</f>
        <v xml:space="preserve"> </v>
      </c>
    </row>
    <row r="385" spans="1:13" ht="19.149999999999999" hidden="1" customHeight="1" x14ac:dyDescent="0.2">
      <c r="A385" s="5">
        <f t="shared" si="5"/>
        <v>0</v>
      </c>
      <c r="B385" s="21">
        <v>375</v>
      </c>
      <c r="C385" s="23"/>
      <c r="D385" s="22">
        <f>IF('Insertion engagement internet'!R381&lt;&gt;" ",'Insertion engagement internet'!R381," ")</f>
        <v>0</v>
      </c>
      <c r="E385" s="22" t="str">
        <f>IF(D385&gt;0,'Insertion engagement internet'!F381,"  ")</f>
        <v xml:space="preserve">  </v>
      </c>
      <c r="F385" s="24" t="str">
        <f>IF(D385&gt;0,'Insertion engagement internet'!C381,"  ")</f>
        <v xml:space="preserve">  </v>
      </c>
      <c r="G385" s="24" t="str">
        <f>IF(D385&gt;0,'Insertion engagement internet'!D381,"  ")</f>
        <v xml:space="preserve">  </v>
      </c>
      <c r="H385" s="24" t="str">
        <f>IF(D385&gt;0,'Insertion engagement internet'!J381,"  ")</f>
        <v xml:space="preserve">  </v>
      </c>
      <c r="I385" s="24" t="str">
        <f>IF(D385&gt;0,'Insertion engagement internet'!G381,"  ")</f>
        <v xml:space="preserve">  </v>
      </c>
      <c r="J385" s="22" t="str">
        <f>IF(D385&gt;0,IF('Insertion engagement internet'!G381&lt;&gt;'Insertion engagement internet'!H381,'Insertion engagement internet'!H381," ")," ")</f>
        <v xml:space="preserve"> </v>
      </c>
      <c r="K385" s="216">
        <f>'Insertion engagement internet'!E381</f>
        <v>0</v>
      </c>
      <c r="L385" s="22"/>
      <c r="M385" s="25" t="str">
        <f>IF(D385&gt;0,'Insertion engagement internet'!M381," ")</f>
        <v xml:space="preserve"> </v>
      </c>
    </row>
    <row r="386" spans="1:13" ht="19.149999999999999" hidden="1" customHeight="1" x14ac:dyDescent="0.2">
      <c r="A386" s="5">
        <f t="shared" si="5"/>
        <v>0</v>
      </c>
      <c r="B386" s="21">
        <v>376</v>
      </c>
      <c r="C386" s="23"/>
      <c r="D386" s="22">
        <f>IF('Insertion engagement internet'!R382&lt;&gt;" ",'Insertion engagement internet'!R382," ")</f>
        <v>0</v>
      </c>
      <c r="E386" s="22" t="str">
        <f>IF(D386&gt;0,'Insertion engagement internet'!F382,"  ")</f>
        <v xml:space="preserve">  </v>
      </c>
      <c r="F386" s="24" t="str">
        <f>IF(D386&gt;0,'Insertion engagement internet'!C382,"  ")</f>
        <v xml:space="preserve">  </v>
      </c>
      <c r="G386" s="24" t="str">
        <f>IF(D386&gt;0,'Insertion engagement internet'!D382,"  ")</f>
        <v xml:space="preserve">  </v>
      </c>
      <c r="H386" s="24" t="str">
        <f>IF(D386&gt;0,'Insertion engagement internet'!J382,"  ")</f>
        <v xml:space="preserve">  </v>
      </c>
      <c r="I386" s="24" t="str">
        <f>IF(D386&gt;0,'Insertion engagement internet'!G382,"  ")</f>
        <v xml:space="preserve">  </v>
      </c>
      <c r="J386" s="22" t="str">
        <f>IF(D386&gt;0,IF('Insertion engagement internet'!G382&lt;&gt;'Insertion engagement internet'!H382,'Insertion engagement internet'!H382," ")," ")</f>
        <v xml:space="preserve"> </v>
      </c>
      <c r="K386" s="216">
        <f>'Insertion engagement internet'!E382</f>
        <v>0</v>
      </c>
      <c r="L386" s="22"/>
      <c r="M386" s="25" t="str">
        <f>IF(D386&gt;0,'Insertion engagement internet'!M382," ")</f>
        <v xml:space="preserve"> </v>
      </c>
    </row>
    <row r="387" spans="1:13" ht="19.149999999999999" hidden="1" customHeight="1" x14ac:dyDescent="0.2">
      <c r="A387" s="5">
        <f t="shared" si="5"/>
        <v>0</v>
      </c>
      <c r="B387" s="21">
        <v>377</v>
      </c>
      <c r="C387" s="23"/>
      <c r="D387" s="22">
        <f>IF('Insertion engagement internet'!R383&lt;&gt;" ",'Insertion engagement internet'!R383," ")</f>
        <v>0</v>
      </c>
      <c r="E387" s="22" t="str">
        <f>IF(D387&gt;0,'Insertion engagement internet'!F383,"  ")</f>
        <v xml:space="preserve">  </v>
      </c>
      <c r="F387" s="24" t="str">
        <f>IF(D387&gt;0,'Insertion engagement internet'!C383,"  ")</f>
        <v xml:space="preserve">  </v>
      </c>
      <c r="G387" s="24" t="str">
        <f>IF(D387&gt;0,'Insertion engagement internet'!D383,"  ")</f>
        <v xml:space="preserve">  </v>
      </c>
      <c r="H387" s="24" t="str">
        <f>IF(D387&gt;0,'Insertion engagement internet'!J383,"  ")</f>
        <v xml:space="preserve">  </v>
      </c>
      <c r="I387" s="24" t="str">
        <f>IF(D387&gt;0,'Insertion engagement internet'!G383,"  ")</f>
        <v xml:space="preserve">  </v>
      </c>
      <c r="J387" s="22" t="str">
        <f>IF(D387&gt;0,IF('Insertion engagement internet'!G383&lt;&gt;'Insertion engagement internet'!H383,'Insertion engagement internet'!H383," ")," ")</f>
        <v xml:space="preserve"> </v>
      </c>
      <c r="K387" s="216">
        <f>'Insertion engagement internet'!E383</f>
        <v>0</v>
      </c>
      <c r="L387" s="22"/>
      <c r="M387" s="25" t="str">
        <f>IF(D387&gt;0,'Insertion engagement internet'!M383," ")</f>
        <v xml:space="preserve"> </v>
      </c>
    </row>
    <row r="388" spans="1:13" ht="19.149999999999999" hidden="1" customHeight="1" x14ac:dyDescent="0.2">
      <c r="A388" s="5">
        <f t="shared" si="5"/>
        <v>0</v>
      </c>
      <c r="B388" s="21">
        <v>378</v>
      </c>
      <c r="C388" s="23"/>
      <c r="D388" s="22">
        <f>IF('Insertion engagement internet'!R384&lt;&gt;" ",'Insertion engagement internet'!R384," ")</f>
        <v>0</v>
      </c>
      <c r="E388" s="22" t="str">
        <f>IF(D388&gt;0,'Insertion engagement internet'!F384,"  ")</f>
        <v xml:space="preserve">  </v>
      </c>
      <c r="F388" s="24" t="str">
        <f>IF(D388&gt;0,'Insertion engagement internet'!C384,"  ")</f>
        <v xml:space="preserve">  </v>
      </c>
      <c r="G388" s="24" t="str">
        <f>IF(D388&gt;0,'Insertion engagement internet'!D384,"  ")</f>
        <v xml:space="preserve">  </v>
      </c>
      <c r="H388" s="24" t="str">
        <f>IF(D388&gt;0,'Insertion engagement internet'!J384,"  ")</f>
        <v xml:space="preserve">  </v>
      </c>
      <c r="I388" s="24" t="str">
        <f>IF(D388&gt;0,'Insertion engagement internet'!G384,"  ")</f>
        <v xml:space="preserve">  </v>
      </c>
      <c r="J388" s="22" t="str">
        <f>IF(D388&gt;0,IF('Insertion engagement internet'!G384&lt;&gt;'Insertion engagement internet'!H384,'Insertion engagement internet'!H384," ")," ")</f>
        <v xml:space="preserve"> </v>
      </c>
      <c r="K388" s="216">
        <f>'Insertion engagement internet'!E384</f>
        <v>0</v>
      </c>
      <c r="L388" s="22"/>
      <c r="M388" s="25" t="str">
        <f>IF(D388&gt;0,'Insertion engagement internet'!M384," ")</f>
        <v xml:space="preserve"> </v>
      </c>
    </row>
    <row r="389" spans="1:13" ht="19.149999999999999" hidden="1" customHeight="1" x14ac:dyDescent="0.2">
      <c r="A389" s="5">
        <f t="shared" si="5"/>
        <v>0</v>
      </c>
      <c r="B389" s="21">
        <v>379</v>
      </c>
      <c r="C389" s="23"/>
      <c r="D389" s="22">
        <f>IF('Insertion engagement internet'!R385&lt;&gt;" ",'Insertion engagement internet'!R385," ")</f>
        <v>0</v>
      </c>
      <c r="E389" s="22" t="str">
        <f>IF(D389&gt;0,'Insertion engagement internet'!F385,"  ")</f>
        <v xml:space="preserve">  </v>
      </c>
      <c r="F389" s="24" t="str">
        <f>IF(D389&gt;0,'Insertion engagement internet'!C385,"  ")</f>
        <v xml:space="preserve">  </v>
      </c>
      <c r="G389" s="24" t="str">
        <f>IF(D389&gt;0,'Insertion engagement internet'!D385,"  ")</f>
        <v xml:space="preserve">  </v>
      </c>
      <c r="H389" s="24" t="str">
        <f>IF(D389&gt;0,'Insertion engagement internet'!J385,"  ")</f>
        <v xml:space="preserve">  </v>
      </c>
      <c r="I389" s="24" t="str">
        <f>IF(D389&gt;0,'Insertion engagement internet'!G385,"  ")</f>
        <v xml:space="preserve">  </v>
      </c>
      <c r="J389" s="22" t="str">
        <f>IF(D389&gt;0,IF('Insertion engagement internet'!G385&lt;&gt;'Insertion engagement internet'!H385,'Insertion engagement internet'!H385," ")," ")</f>
        <v xml:space="preserve"> </v>
      </c>
      <c r="K389" s="216">
        <f>'Insertion engagement internet'!E385</f>
        <v>0</v>
      </c>
      <c r="L389" s="22"/>
      <c r="M389" s="25" t="str">
        <f>IF(D389&gt;0,'Insertion engagement internet'!M385," ")</f>
        <v xml:space="preserve"> </v>
      </c>
    </row>
    <row r="390" spans="1:13" ht="19.149999999999999" hidden="1" customHeight="1" x14ac:dyDescent="0.2">
      <c r="A390" s="5">
        <f t="shared" si="5"/>
        <v>0</v>
      </c>
      <c r="B390" s="21">
        <v>380</v>
      </c>
      <c r="C390" s="23"/>
      <c r="D390" s="22">
        <f>IF('Insertion engagement internet'!R386&lt;&gt;" ",'Insertion engagement internet'!R386," ")</f>
        <v>0</v>
      </c>
      <c r="E390" s="22" t="str">
        <f>IF(D390&gt;0,'Insertion engagement internet'!F386,"  ")</f>
        <v xml:space="preserve">  </v>
      </c>
      <c r="F390" s="24" t="str">
        <f>IF(D390&gt;0,'Insertion engagement internet'!C386,"  ")</f>
        <v xml:space="preserve">  </v>
      </c>
      <c r="G390" s="24" t="str">
        <f>IF(D390&gt;0,'Insertion engagement internet'!D386,"  ")</f>
        <v xml:space="preserve">  </v>
      </c>
      <c r="H390" s="24" t="str">
        <f>IF(D390&gt;0,'Insertion engagement internet'!J386,"  ")</f>
        <v xml:space="preserve">  </v>
      </c>
      <c r="I390" s="24" t="str">
        <f>IF(D390&gt;0,'Insertion engagement internet'!G386,"  ")</f>
        <v xml:space="preserve">  </v>
      </c>
      <c r="J390" s="22" t="str">
        <f>IF(D390&gt;0,IF('Insertion engagement internet'!G386&lt;&gt;'Insertion engagement internet'!H386,'Insertion engagement internet'!H386," ")," ")</f>
        <v xml:space="preserve"> </v>
      </c>
      <c r="K390" s="216">
        <f>'Insertion engagement internet'!E386</f>
        <v>0</v>
      </c>
      <c r="L390" s="22"/>
      <c r="M390" s="25" t="str">
        <f>IF(D390&gt;0,'Insertion engagement internet'!M386," ")</f>
        <v xml:space="preserve"> </v>
      </c>
    </row>
    <row r="391" spans="1:13" ht="19.149999999999999" hidden="1" customHeight="1" x14ac:dyDescent="0.2">
      <c r="A391" s="5">
        <f t="shared" si="5"/>
        <v>0</v>
      </c>
      <c r="B391" s="21">
        <v>381</v>
      </c>
      <c r="C391" s="23"/>
      <c r="D391" s="22">
        <f>IF('Insertion engagement internet'!R387&lt;&gt;" ",'Insertion engagement internet'!R387," ")</f>
        <v>0</v>
      </c>
      <c r="E391" s="22" t="str">
        <f>IF(D391&gt;0,'Insertion engagement internet'!F387,"  ")</f>
        <v xml:space="preserve">  </v>
      </c>
      <c r="F391" s="24" t="str">
        <f>IF(D391&gt;0,'Insertion engagement internet'!C387,"  ")</f>
        <v xml:space="preserve">  </v>
      </c>
      <c r="G391" s="24" t="str">
        <f>IF(D391&gt;0,'Insertion engagement internet'!D387,"  ")</f>
        <v xml:space="preserve">  </v>
      </c>
      <c r="H391" s="24" t="str">
        <f>IF(D391&gt;0,'Insertion engagement internet'!J387,"  ")</f>
        <v xml:space="preserve">  </v>
      </c>
      <c r="I391" s="24" t="str">
        <f>IF(D391&gt;0,'Insertion engagement internet'!G387,"  ")</f>
        <v xml:space="preserve">  </v>
      </c>
      <c r="J391" s="22" t="str">
        <f>IF(D391&gt;0,IF('Insertion engagement internet'!G387&lt;&gt;'Insertion engagement internet'!H387,'Insertion engagement internet'!H387," ")," ")</f>
        <v xml:space="preserve"> </v>
      </c>
      <c r="K391" s="216">
        <f>'Insertion engagement internet'!E387</f>
        <v>0</v>
      </c>
      <c r="L391" s="22"/>
      <c r="M391" s="25" t="str">
        <f>IF(D391&gt;0,'Insertion engagement internet'!M387," ")</f>
        <v xml:space="preserve"> </v>
      </c>
    </row>
    <row r="392" spans="1:13" ht="19.149999999999999" hidden="1" customHeight="1" x14ac:dyDescent="0.2">
      <c r="A392" s="5">
        <f t="shared" si="5"/>
        <v>0</v>
      </c>
      <c r="B392" s="21">
        <v>382</v>
      </c>
      <c r="C392" s="23"/>
      <c r="D392" s="22">
        <f>IF('Insertion engagement internet'!R388&lt;&gt;" ",'Insertion engagement internet'!R388," ")</f>
        <v>0</v>
      </c>
      <c r="E392" s="22" t="str">
        <f>IF(D392&gt;0,'Insertion engagement internet'!F388,"  ")</f>
        <v xml:space="preserve">  </v>
      </c>
      <c r="F392" s="24" t="str">
        <f>IF(D392&gt;0,'Insertion engagement internet'!C388,"  ")</f>
        <v xml:space="preserve">  </v>
      </c>
      <c r="G392" s="24" t="str">
        <f>IF(D392&gt;0,'Insertion engagement internet'!D388,"  ")</f>
        <v xml:space="preserve">  </v>
      </c>
      <c r="H392" s="24" t="str">
        <f>IF(D392&gt;0,'Insertion engagement internet'!J388,"  ")</f>
        <v xml:space="preserve">  </v>
      </c>
      <c r="I392" s="24" t="str">
        <f>IF(D392&gt;0,'Insertion engagement internet'!G388,"  ")</f>
        <v xml:space="preserve">  </v>
      </c>
      <c r="J392" s="22" t="str">
        <f>IF(D392&gt;0,IF('Insertion engagement internet'!G388&lt;&gt;'Insertion engagement internet'!H388,'Insertion engagement internet'!H388," ")," ")</f>
        <v xml:space="preserve"> </v>
      </c>
      <c r="K392" s="216">
        <f>'Insertion engagement internet'!E388</f>
        <v>0</v>
      </c>
      <c r="L392" s="22"/>
      <c r="M392" s="25" t="str">
        <f>IF(D392&gt;0,'Insertion engagement internet'!M388," ")</f>
        <v xml:space="preserve"> </v>
      </c>
    </row>
    <row r="393" spans="1:13" ht="19.149999999999999" hidden="1" customHeight="1" x14ac:dyDescent="0.2">
      <c r="A393" s="5">
        <f t="shared" si="5"/>
        <v>0</v>
      </c>
      <c r="B393" s="21">
        <v>383</v>
      </c>
      <c r="C393" s="23"/>
      <c r="D393" s="22">
        <f>IF('Insertion engagement internet'!R389&lt;&gt;" ",'Insertion engagement internet'!R389," ")</f>
        <v>0</v>
      </c>
      <c r="E393" s="22" t="str">
        <f>IF(D393&gt;0,'Insertion engagement internet'!F389,"  ")</f>
        <v xml:space="preserve">  </v>
      </c>
      <c r="F393" s="24" t="str">
        <f>IF(D393&gt;0,'Insertion engagement internet'!C389,"  ")</f>
        <v xml:space="preserve">  </v>
      </c>
      <c r="G393" s="24" t="str">
        <f>IF(D393&gt;0,'Insertion engagement internet'!D389,"  ")</f>
        <v xml:space="preserve">  </v>
      </c>
      <c r="H393" s="24" t="str">
        <f>IF(D393&gt;0,'Insertion engagement internet'!J389,"  ")</f>
        <v xml:space="preserve">  </v>
      </c>
      <c r="I393" s="24" t="str">
        <f>IF(D393&gt;0,'Insertion engagement internet'!G389,"  ")</f>
        <v xml:space="preserve">  </v>
      </c>
      <c r="J393" s="22" t="str">
        <f>IF(D393&gt;0,IF('Insertion engagement internet'!G389&lt;&gt;'Insertion engagement internet'!H389,'Insertion engagement internet'!H389," ")," ")</f>
        <v xml:space="preserve"> </v>
      </c>
      <c r="K393" s="216">
        <f>'Insertion engagement internet'!E389</f>
        <v>0</v>
      </c>
      <c r="L393" s="22"/>
      <c r="M393" s="25" t="str">
        <f>IF(D393&gt;0,'Insertion engagement internet'!M389," ")</f>
        <v xml:space="preserve"> </v>
      </c>
    </row>
    <row r="394" spans="1:13" ht="19.149999999999999" hidden="1" customHeight="1" x14ac:dyDescent="0.2">
      <c r="A394" s="5">
        <f t="shared" si="5"/>
        <v>0</v>
      </c>
      <c r="B394" s="21">
        <v>384</v>
      </c>
      <c r="C394" s="23"/>
      <c r="D394" s="22">
        <f>IF('Insertion engagement internet'!R390&lt;&gt;" ",'Insertion engagement internet'!R390," ")</f>
        <v>0</v>
      </c>
      <c r="E394" s="22" t="str">
        <f>IF(D394&gt;0,'Insertion engagement internet'!F390,"  ")</f>
        <v xml:space="preserve">  </v>
      </c>
      <c r="F394" s="24" t="str">
        <f>IF(D394&gt;0,'Insertion engagement internet'!C390,"  ")</f>
        <v xml:space="preserve">  </v>
      </c>
      <c r="G394" s="24" t="str">
        <f>IF(D394&gt;0,'Insertion engagement internet'!D390,"  ")</f>
        <v xml:space="preserve">  </v>
      </c>
      <c r="H394" s="24" t="str">
        <f>IF(D394&gt;0,'Insertion engagement internet'!J390,"  ")</f>
        <v xml:space="preserve">  </v>
      </c>
      <c r="I394" s="24" t="str">
        <f>IF(D394&gt;0,'Insertion engagement internet'!G390,"  ")</f>
        <v xml:space="preserve">  </v>
      </c>
      <c r="J394" s="22" t="str">
        <f>IF(D394&gt;0,IF('Insertion engagement internet'!G390&lt;&gt;'Insertion engagement internet'!H390,'Insertion engagement internet'!H390," ")," ")</f>
        <v xml:space="preserve"> </v>
      </c>
      <c r="K394" s="216">
        <f>'Insertion engagement internet'!E390</f>
        <v>0</v>
      </c>
      <c r="L394" s="22"/>
      <c r="M394" s="25" t="str">
        <f>IF(D394&gt;0,'Insertion engagement internet'!M390," ")</f>
        <v xml:space="preserve"> </v>
      </c>
    </row>
    <row r="395" spans="1:13" ht="19.149999999999999" hidden="1" customHeight="1" x14ac:dyDescent="0.2">
      <c r="A395" s="5">
        <f t="shared" si="5"/>
        <v>0</v>
      </c>
      <c r="B395" s="21">
        <v>385</v>
      </c>
      <c r="C395" s="23"/>
      <c r="D395" s="22">
        <f>IF('Insertion engagement internet'!R391&lt;&gt;" ",'Insertion engagement internet'!R391," ")</f>
        <v>0</v>
      </c>
      <c r="E395" s="22" t="str">
        <f>IF(D395&gt;0,'Insertion engagement internet'!F391,"  ")</f>
        <v xml:space="preserve">  </v>
      </c>
      <c r="F395" s="24" t="str">
        <f>IF(D395&gt;0,'Insertion engagement internet'!C391,"  ")</f>
        <v xml:space="preserve">  </v>
      </c>
      <c r="G395" s="24" t="str">
        <f>IF(D395&gt;0,'Insertion engagement internet'!D391,"  ")</f>
        <v xml:space="preserve">  </v>
      </c>
      <c r="H395" s="24" t="str">
        <f>IF(D395&gt;0,'Insertion engagement internet'!J391,"  ")</f>
        <v xml:space="preserve">  </v>
      </c>
      <c r="I395" s="24" t="str">
        <f>IF(D395&gt;0,'Insertion engagement internet'!G391,"  ")</f>
        <v xml:space="preserve">  </v>
      </c>
      <c r="J395" s="22" t="str">
        <f>IF(D395&gt;0,IF('Insertion engagement internet'!G391&lt;&gt;'Insertion engagement internet'!H391,'Insertion engagement internet'!H391," ")," ")</f>
        <v xml:space="preserve"> </v>
      </c>
      <c r="K395" s="216">
        <f>'Insertion engagement internet'!E391</f>
        <v>0</v>
      </c>
      <c r="L395" s="22"/>
      <c r="M395" s="25" t="str">
        <f>IF(D395&gt;0,'Insertion engagement internet'!M391," ")</f>
        <v xml:space="preserve"> </v>
      </c>
    </row>
    <row r="396" spans="1:13" ht="19.149999999999999" hidden="1" customHeight="1" x14ac:dyDescent="0.2">
      <c r="A396" s="5">
        <f t="shared" ref="A396:A459" si="6">IF(C396="x",B396,0)</f>
        <v>0</v>
      </c>
      <c r="B396" s="21">
        <v>386</v>
      </c>
      <c r="C396" s="23"/>
      <c r="D396" s="22">
        <f>IF('Insertion engagement internet'!R392&lt;&gt;" ",'Insertion engagement internet'!R392," ")</f>
        <v>0</v>
      </c>
      <c r="E396" s="22" t="str">
        <f>IF(D396&gt;0,'Insertion engagement internet'!F392,"  ")</f>
        <v xml:space="preserve">  </v>
      </c>
      <c r="F396" s="24" t="str">
        <f>IF(D396&gt;0,'Insertion engagement internet'!C392,"  ")</f>
        <v xml:space="preserve">  </v>
      </c>
      <c r="G396" s="24" t="str">
        <f>IF(D396&gt;0,'Insertion engagement internet'!D392,"  ")</f>
        <v xml:space="preserve">  </v>
      </c>
      <c r="H396" s="24" t="str">
        <f>IF(D396&gt;0,'Insertion engagement internet'!J392,"  ")</f>
        <v xml:space="preserve">  </v>
      </c>
      <c r="I396" s="24" t="str">
        <f>IF(D396&gt;0,'Insertion engagement internet'!G392,"  ")</f>
        <v xml:space="preserve">  </v>
      </c>
      <c r="J396" s="22" t="str">
        <f>IF(D396&gt;0,IF('Insertion engagement internet'!G392&lt;&gt;'Insertion engagement internet'!H392,'Insertion engagement internet'!H392," ")," ")</f>
        <v xml:space="preserve"> </v>
      </c>
      <c r="K396" s="216">
        <f>'Insertion engagement internet'!E392</f>
        <v>0</v>
      </c>
      <c r="L396" s="22"/>
      <c r="M396" s="25" t="str">
        <f>IF(D396&gt;0,'Insertion engagement internet'!M392," ")</f>
        <v xml:space="preserve"> </v>
      </c>
    </row>
    <row r="397" spans="1:13" ht="19.149999999999999" hidden="1" customHeight="1" x14ac:dyDescent="0.2">
      <c r="A397" s="5">
        <f t="shared" si="6"/>
        <v>0</v>
      </c>
      <c r="B397" s="21">
        <v>387</v>
      </c>
      <c r="C397" s="23"/>
      <c r="D397" s="22">
        <f>IF('Insertion engagement internet'!R393&lt;&gt;" ",'Insertion engagement internet'!R393," ")</f>
        <v>0</v>
      </c>
      <c r="E397" s="22" t="str">
        <f>IF(D397&gt;0,'Insertion engagement internet'!F393,"  ")</f>
        <v xml:space="preserve">  </v>
      </c>
      <c r="F397" s="24" t="str">
        <f>IF(D397&gt;0,'Insertion engagement internet'!C393,"  ")</f>
        <v xml:space="preserve">  </v>
      </c>
      <c r="G397" s="24" t="str">
        <f>IF(D397&gt;0,'Insertion engagement internet'!D393,"  ")</f>
        <v xml:space="preserve">  </v>
      </c>
      <c r="H397" s="24" t="str">
        <f>IF(D397&gt;0,'Insertion engagement internet'!J393,"  ")</f>
        <v xml:space="preserve">  </v>
      </c>
      <c r="I397" s="24" t="str">
        <f>IF(D397&gt;0,'Insertion engagement internet'!G393,"  ")</f>
        <v xml:space="preserve">  </v>
      </c>
      <c r="J397" s="22" t="str">
        <f>IF(D397&gt;0,IF('Insertion engagement internet'!G393&lt;&gt;'Insertion engagement internet'!H393,'Insertion engagement internet'!H393," ")," ")</f>
        <v xml:space="preserve"> </v>
      </c>
      <c r="K397" s="216">
        <f>'Insertion engagement internet'!E393</f>
        <v>0</v>
      </c>
      <c r="L397" s="22"/>
      <c r="M397" s="25" t="str">
        <f>IF(D397&gt;0,'Insertion engagement internet'!M393," ")</f>
        <v xml:space="preserve"> </v>
      </c>
    </row>
    <row r="398" spans="1:13" ht="19.149999999999999" hidden="1" customHeight="1" x14ac:dyDescent="0.2">
      <c r="A398" s="5">
        <f t="shared" si="6"/>
        <v>0</v>
      </c>
      <c r="B398" s="21">
        <v>388</v>
      </c>
      <c r="C398" s="23"/>
      <c r="D398" s="22">
        <f>IF('Insertion engagement internet'!R394&lt;&gt;" ",'Insertion engagement internet'!R394," ")</f>
        <v>0</v>
      </c>
      <c r="E398" s="22" t="str">
        <f>IF(D398&gt;0,'Insertion engagement internet'!F394,"  ")</f>
        <v xml:space="preserve">  </v>
      </c>
      <c r="F398" s="24" t="str">
        <f>IF(D398&gt;0,'Insertion engagement internet'!C394,"  ")</f>
        <v xml:space="preserve">  </v>
      </c>
      <c r="G398" s="24" t="str">
        <f>IF(D398&gt;0,'Insertion engagement internet'!D394,"  ")</f>
        <v xml:space="preserve">  </v>
      </c>
      <c r="H398" s="24" t="str">
        <f>IF(D398&gt;0,'Insertion engagement internet'!J394,"  ")</f>
        <v xml:space="preserve">  </v>
      </c>
      <c r="I398" s="24" t="str">
        <f>IF(D398&gt;0,'Insertion engagement internet'!G394,"  ")</f>
        <v xml:space="preserve">  </v>
      </c>
      <c r="J398" s="22" t="str">
        <f>IF(D398&gt;0,IF('Insertion engagement internet'!G394&lt;&gt;'Insertion engagement internet'!H394,'Insertion engagement internet'!H394," ")," ")</f>
        <v xml:space="preserve"> </v>
      </c>
      <c r="K398" s="216">
        <f>'Insertion engagement internet'!E394</f>
        <v>0</v>
      </c>
      <c r="L398" s="22"/>
      <c r="M398" s="25" t="str">
        <f>IF(D398&gt;0,'Insertion engagement internet'!M394," ")</f>
        <v xml:space="preserve"> </v>
      </c>
    </row>
    <row r="399" spans="1:13" ht="19.149999999999999" hidden="1" customHeight="1" x14ac:dyDescent="0.2">
      <c r="A399" s="5">
        <f t="shared" si="6"/>
        <v>0</v>
      </c>
      <c r="B399" s="21">
        <v>389</v>
      </c>
      <c r="C399" s="23"/>
      <c r="D399" s="22">
        <f>IF('Insertion engagement internet'!R395&lt;&gt;" ",'Insertion engagement internet'!R395," ")</f>
        <v>0</v>
      </c>
      <c r="E399" s="22" t="str">
        <f>IF(D399&gt;0,'Insertion engagement internet'!F395,"  ")</f>
        <v xml:space="preserve">  </v>
      </c>
      <c r="F399" s="24" t="str">
        <f>IF(D399&gt;0,'Insertion engagement internet'!C395,"  ")</f>
        <v xml:space="preserve">  </v>
      </c>
      <c r="G399" s="24" t="str">
        <f>IF(D399&gt;0,'Insertion engagement internet'!D395,"  ")</f>
        <v xml:space="preserve">  </v>
      </c>
      <c r="H399" s="24" t="str">
        <f>IF(D399&gt;0,'Insertion engagement internet'!J395,"  ")</f>
        <v xml:space="preserve">  </v>
      </c>
      <c r="I399" s="24" t="str">
        <f>IF(D399&gt;0,'Insertion engagement internet'!G395,"  ")</f>
        <v xml:space="preserve">  </v>
      </c>
      <c r="J399" s="22" t="str">
        <f>IF(D399&gt;0,IF('Insertion engagement internet'!G395&lt;&gt;'Insertion engagement internet'!H395,'Insertion engagement internet'!H395," ")," ")</f>
        <v xml:space="preserve"> </v>
      </c>
      <c r="K399" s="216">
        <f>'Insertion engagement internet'!E395</f>
        <v>0</v>
      </c>
      <c r="L399" s="22"/>
      <c r="M399" s="25" t="str">
        <f>IF(D399&gt;0,'Insertion engagement internet'!M395," ")</f>
        <v xml:space="preserve"> </v>
      </c>
    </row>
    <row r="400" spans="1:13" ht="19.149999999999999" hidden="1" customHeight="1" x14ac:dyDescent="0.2">
      <c r="A400" s="5">
        <f t="shared" si="6"/>
        <v>0</v>
      </c>
      <c r="B400" s="21">
        <v>390</v>
      </c>
      <c r="C400" s="23"/>
      <c r="D400" s="22">
        <f>IF('Insertion engagement internet'!R396&lt;&gt;" ",'Insertion engagement internet'!R396," ")</f>
        <v>0</v>
      </c>
      <c r="E400" s="22" t="str">
        <f>IF(D400&gt;0,'Insertion engagement internet'!F396,"  ")</f>
        <v xml:space="preserve">  </v>
      </c>
      <c r="F400" s="24" t="str">
        <f>IF(D400&gt;0,'Insertion engagement internet'!C396,"  ")</f>
        <v xml:space="preserve">  </v>
      </c>
      <c r="G400" s="24" t="str">
        <f>IF(D400&gt;0,'Insertion engagement internet'!D396,"  ")</f>
        <v xml:space="preserve">  </v>
      </c>
      <c r="H400" s="24" t="str">
        <f>IF(D400&gt;0,'Insertion engagement internet'!J396,"  ")</f>
        <v xml:space="preserve">  </v>
      </c>
      <c r="I400" s="24" t="str">
        <f>IF(D400&gt;0,'Insertion engagement internet'!G396,"  ")</f>
        <v xml:space="preserve">  </v>
      </c>
      <c r="J400" s="22" t="str">
        <f>IF(D400&gt;0,IF('Insertion engagement internet'!G396&lt;&gt;'Insertion engagement internet'!H396,'Insertion engagement internet'!H396," ")," ")</f>
        <v xml:space="preserve"> </v>
      </c>
      <c r="K400" s="216">
        <f>'Insertion engagement internet'!E396</f>
        <v>0</v>
      </c>
      <c r="L400" s="22"/>
      <c r="M400" s="25" t="str">
        <f>IF(D400&gt;0,'Insertion engagement internet'!M396," ")</f>
        <v xml:space="preserve"> </v>
      </c>
    </row>
    <row r="401" spans="1:13" ht="19.149999999999999" hidden="1" customHeight="1" x14ac:dyDescent="0.2">
      <c r="A401" s="5">
        <f t="shared" si="6"/>
        <v>0</v>
      </c>
      <c r="B401" s="21">
        <v>391</v>
      </c>
      <c r="C401" s="23"/>
      <c r="D401" s="22">
        <f>IF('Insertion engagement internet'!R397&lt;&gt;" ",'Insertion engagement internet'!R397," ")</f>
        <v>0</v>
      </c>
      <c r="E401" s="22" t="str">
        <f>IF(D401&gt;0,'Insertion engagement internet'!F397,"  ")</f>
        <v xml:space="preserve">  </v>
      </c>
      <c r="F401" s="24" t="str">
        <f>IF(D401&gt;0,'Insertion engagement internet'!C397,"  ")</f>
        <v xml:space="preserve">  </v>
      </c>
      <c r="G401" s="24" t="str">
        <f>IF(D401&gt;0,'Insertion engagement internet'!D397,"  ")</f>
        <v xml:space="preserve">  </v>
      </c>
      <c r="H401" s="24" t="str">
        <f>IF(D401&gt;0,'Insertion engagement internet'!J397,"  ")</f>
        <v xml:space="preserve">  </v>
      </c>
      <c r="I401" s="24" t="str">
        <f>IF(D401&gt;0,'Insertion engagement internet'!G397,"  ")</f>
        <v xml:space="preserve">  </v>
      </c>
      <c r="J401" s="22" t="str">
        <f>IF(D401&gt;0,IF('Insertion engagement internet'!G397&lt;&gt;'Insertion engagement internet'!H397,'Insertion engagement internet'!H397," ")," ")</f>
        <v xml:space="preserve"> </v>
      </c>
      <c r="K401" s="216">
        <f>'Insertion engagement internet'!E397</f>
        <v>0</v>
      </c>
      <c r="L401" s="22"/>
      <c r="M401" s="25" t="str">
        <f>IF(D401&gt;0,'Insertion engagement internet'!M397," ")</f>
        <v xml:space="preserve"> </v>
      </c>
    </row>
    <row r="402" spans="1:13" ht="19.149999999999999" hidden="1" customHeight="1" x14ac:dyDescent="0.2">
      <c r="A402" s="5">
        <f t="shared" si="6"/>
        <v>0</v>
      </c>
      <c r="B402" s="21">
        <v>392</v>
      </c>
      <c r="C402" s="23"/>
      <c r="D402" s="22">
        <f>IF('Insertion engagement internet'!R398&lt;&gt;" ",'Insertion engagement internet'!R398," ")</f>
        <v>0</v>
      </c>
      <c r="E402" s="22" t="str">
        <f>IF(D402&gt;0,'Insertion engagement internet'!F398,"  ")</f>
        <v xml:space="preserve">  </v>
      </c>
      <c r="F402" s="24" t="str">
        <f>IF(D402&gt;0,'Insertion engagement internet'!C398,"  ")</f>
        <v xml:space="preserve">  </v>
      </c>
      <c r="G402" s="24" t="str">
        <f>IF(D402&gt;0,'Insertion engagement internet'!D398,"  ")</f>
        <v xml:space="preserve">  </v>
      </c>
      <c r="H402" s="24" t="str">
        <f>IF(D402&gt;0,'Insertion engagement internet'!J398,"  ")</f>
        <v xml:space="preserve">  </v>
      </c>
      <c r="I402" s="24" t="str">
        <f>IF(D402&gt;0,'Insertion engagement internet'!G398,"  ")</f>
        <v xml:space="preserve">  </v>
      </c>
      <c r="J402" s="22" t="str">
        <f>IF(D402&gt;0,IF('Insertion engagement internet'!G398&lt;&gt;'Insertion engagement internet'!H398,'Insertion engagement internet'!H398," ")," ")</f>
        <v xml:space="preserve"> </v>
      </c>
      <c r="K402" s="216">
        <f>'Insertion engagement internet'!E398</f>
        <v>0</v>
      </c>
      <c r="L402" s="22"/>
      <c r="M402" s="25" t="str">
        <f>IF(D402&gt;0,'Insertion engagement internet'!M398," ")</f>
        <v xml:space="preserve"> </v>
      </c>
    </row>
    <row r="403" spans="1:13" ht="19.149999999999999" hidden="1" customHeight="1" x14ac:dyDescent="0.2">
      <c r="A403" s="5">
        <f t="shared" si="6"/>
        <v>0</v>
      </c>
      <c r="B403" s="21">
        <v>393</v>
      </c>
      <c r="C403" s="23"/>
      <c r="D403" s="22">
        <f>IF('Insertion engagement internet'!R399&lt;&gt;" ",'Insertion engagement internet'!R399," ")</f>
        <v>0</v>
      </c>
      <c r="E403" s="22" t="str">
        <f>IF(D403&gt;0,'Insertion engagement internet'!F399,"  ")</f>
        <v xml:space="preserve">  </v>
      </c>
      <c r="F403" s="24" t="str">
        <f>IF(D403&gt;0,'Insertion engagement internet'!C399,"  ")</f>
        <v xml:space="preserve">  </v>
      </c>
      <c r="G403" s="24" t="str">
        <f>IF(D403&gt;0,'Insertion engagement internet'!D399,"  ")</f>
        <v xml:space="preserve">  </v>
      </c>
      <c r="H403" s="24" t="str">
        <f>IF(D403&gt;0,'Insertion engagement internet'!J399,"  ")</f>
        <v xml:space="preserve">  </v>
      </c>
      <c r="I403" s="24" t="str">
        <f>IF(D403&gt;0,'Insertion engagement internet'!G399,"  ")</f>
        <v xml:space="preserve">  </v>
      </c>
      <c r="J403" s="22" t="str">
        <f>IF(D403&gt;0,IF('Insertion engagement internet'!G399&lt;&gt;'Insertion engagement internet'!H399,'Insertion engagement internet'!H399," ")," ")</f>
        <v xml:space="preserve"> </v>
      </c>
      <c r="K403" s="216">
        <f>'Insertion engagement internet'!E399</f>
        <v>0</v>
      </c>
      <c r="L403" s="22"/>
      <c r="M403" s="25" t="str">
        <f>IF(D403&gt;0,'Insertion engagement internet'!M399," ")</f>
        <v xml:space="preserve"> </v>
      </c>
    </row>
    <row r="404" spans="1:13" ht="19.149999999999999" hidden="1" customHeight="1" x14ac:dyDescent="0.2">
      <c r="A404" s="5">
        <f t="shared" si="6"/>
        <v>0</v>
      </c>
      <c r="B404" s="21">
        <v>394</v>
      </c>
      <c r="C404" s="23"/>
      <c r="D404" s="22">
        <f>IF('Insertion engagement internet'!R400&lt;&gt;" ",'Insertion engagement internet'!R400," ")</f>
        <v>0</v>
      </c>
      <c r="E404" s="22" t="str">
        <f>IF(D404&gt;0,'Insertion engagement internet'!F400,"  ")</f>
        <v xml:space="preserve">  </v>
      </c>
      <c r="F404" s="24" t="str">
        <f>IF(D404&gt;0,'Insertion engagement internet'!C400,"  ")</f>
        <v xml:space="preserve">  </v>
      </c>
      <c r="G404" s="24" t="str">
        <f>IF(D404&gt;0,'Insertion engagement internet'!D400,"  ")</f>
        <v xml:space="preserve">  </v>
      </c>
      <c r="H404" s="24" t="str">
        <f>IF(D404&gt;0,'Insertion engagement internet'!J400,"  ")</f>
        <v xml:space="preserve">  </v>
      </c>
      <c r="I404" s="24" t="str">
        <f>IF(D404&gt;0,'Insertion engagement internet'!G400,"  ")</f>
        <v xml:space="preserve">  </v>
      </c>
      <c r="J404" s="22" t="str">
        <f>IF(D404&gt;0,IF('Insertion engagement internet'!G400&lt;&gt;'Insertion engagement internet'!H400,'Insertion engagement internet'!H400," ")," ")</f>
        <v xml:space="preserve"> </v>
      </c>
      <c r="K404" s="216">
        <f>'Insertion engagement internet'!E400</f>
        <v>0</v>
      </c>
      <c r="L404" s="22"/>
      <c r="M404" s="25" t="str">
        <f>IF(D404&gt;0,'Insertion engagement internet'!M400," ")</f>
        <v xml:space="preserve"> </v>
      </c>
    </row>
    <row r="405" spans="1:13" ht="19.149999999999999" hidden="1" customHeight="1" x14ac:dyDescent="0.2">
      <c r="A405" s="5">
        <f t="shared" si="6"/>
        <v>0</v>
      </c>
      <c r="B405" s="21">
        <v>395</v>
      </c>
      <c r="C405" s="23"/>
      <c r="D405" s="22">
        <f>IF('Insertion engagement internet'!R401&lt;&gt;" ",'Insertion engagement internet'!R401," ")</f>
        <v>0</v>
      </c>
      <c r="E405" s="22" t="str">
        <f>IF(D405&gt;0,'Insertion engagement internet'!F401,"  ")</f>
        <v xml:space="preserve">  </v>
      </c>
      <c r="F405" s="24" t="str">
        <f>IF(D405&gt;0,'Insertion engagement internet'!C401,"  ")</f>
        <v xml:space="preserve">  </v>
      </c>
      <c r="G405" s="24" t="str">
        <f>IF(D405&gt;0,'Insertion engagement internet'!D401,"  ")</f>
        <v xml:space="preserve">  </v>
      </c>
      <c r="H405" s="24" t="str">
        <f>IF(D405&gt;0,'Insertion engagement internet'!J401,"  ")</f>
        <v xml:space="preserve">  </v>
      </c>
      <c r="I405" s="24" t="str">
        <f>IF(D405&gt;0,'Insertion engagement internet'!G401,"  ")</f>
        <v xml:space="preserve">  </v>
      </c>
      <c r="J405" s="22" t="str">
        <f>IF(D405&gt;0,IF('Insertion engagement internet'!G401&lt;&gt;'Insertion engagement internet'!H401,'Insertion engagement internet'!H401," ")," ")</f>
        <v xml:space="preserve"> </v>
      </c>
      <c r="K405" s="216">
        <f>'Insertion engagement internet'!E401</f>
        <v>0</v>
      </c>
      <c r="L405" s="22"/>
      <c r="M405" s="25" t="str">
        <f>IF(D405&gt;0,'Insertion engagement internet'!M401," ")</f>
        <v xml:space="preserve"> </v>
      </c>
    </row>
    <row r="406" spans="1:13" ht="19.149999999999999" hidden="1" customHeight="1" x14ac:dyDescent="0.2">
      <c r="A406" s="5">
        <f t="shared" si="6"/>
        <v>0</v>
      </c>
      <c r="B406" s="21">
        <v>396</v>
      </c>
      <c r="C406" s="23"/>
      <c r="D406" s="22">
        <f>IF('Insertion engagement internet'!R402&lt;&gt;" ",'Insertion engagement internet'!R402," ")</f>
        <v>0</v>
      </c>
      <c r="E406" s="22" t="str">
        <f>IF(D406&gt;0,'Insertion engagement internet'!F402,"  ")</f>
        <v xml:space="preserve">  </v>
      </c>
      <c r="F406" s="24" t="str">
        <f>IF(D406&gt;0,'Insertion engagement internet'!C402,"  ")</f>
        <v xml:space="preserve">  </v>
      </c>
      <c r="G406" s="24" t="str">
        <f>IF(D406&gt;0,'Insertion engagement internet'!D402,"  ")</f>
        <v xml:space="preserve">  </v>
      </c>
      <c r="H406" s="24" t="str">
        <f>IF(D406&gt;0,'Insertion engagement internet'!J402,"  ")</f>
        <v xml:space="preserve">  </v>
      </c>
      <c r="I406" s="24" t="str">
        <f>IF(D406&gt;0,'Insertion engagement internet'!G402,"  ")</f>
        <v xml:space="preserve">  </v>
      </c>
      <c r="J406" s="22" t="str">
        <f>IF(D406&gt;0,IF('Insertion engagement internet'!G402&lt;&gt;'Insertion engagement internet'!H402,'Insertion engagement internet'!H402," ")," ")</f>
        <v xml:space="preserve"> </v>
      </c>
      <c r="K406" s="216">
        <f>'Insertion engagement internet'!E402</f>
        <v>0</v>
      </c>
      <c r="L406" s="22"/>
      <c r="M406" s="25" t="str">
        <f>IF(D406&gt;0,'Insertion engagement internet'!M402," ")</f>
        <v xml:space="preserve"> </v>
      </c>
    </row>
    <row r="407" spans="1:13" ht="19.149999999999999" hidden="1" customHeight="1" x14ac:dyDescent="0.2">
      <c r="A407" s="5">
        <f t="shared" si="6"/>
        <v>0</v>
      </c>
      <c r="B407" s="21">
        <v>397</v>
      </c>
      <c r="C407" s="23"/>
      <c r="D407" s="22">
        <f>IF('Insertion engagement internet'!R403&lt;&gt;" ",'Insertion engagement internet'!R403," ")</f>
        <v>0</v>
      </c>
      <c r="E407" s="22" t="str">
        <f>IF(D407&gt;0,'Insertion engagement internet'!F403,"  ")</f>
        <v xml:space="preserve">  </v>
      </c>
      <c r="F407" s="24" t="str">
        <f>IF(D407&gt;0,'Insertion engagement internet'!C403,"  ")</f>
        <v xml:space="preserve">  </v>
      </c>
      <c r="G407" s="24" t="str">
        <f>IF(D407&gt;0,'Insertion engagement internet'!D403,"  ")</f>
        <v xml:space="preserve">  </v>
      </c>
      <c r="H407" s="24" t="str">
        <f>IF(D407&gt;0,'Insertion engagement internet'!J403,"  ")</f>
        <v xml:space="preserve">  </v>
      </c>
      <c r="I407" s="24" t="str">
        <f>IF(D407&gt;0,'Insertion engagement internet'!G403,"  ")</f>
        <v xml:space="preserve">  </v>
      </c>
      <c r="J407" s="22" t="str">
        <f>IF(D407&gt;0,IF('Insertion engagement internet'!G403&lt;&gt;'Insertion engagement internet'!H403,'Insertion engagement internet'!H403," ")," ")</f>
        <v xml:space="preserve"> </v>
      </c>
      <c r="K407" s="216">
        <f>'Insertion engagement internet'!E403</f>
        <v>0</v>
      </c>
      <c r="L407" s="22"/>
      <c r="M407" s="25" t="str">
        <f>IF(D407&gt;0,'Insertion engagement internet'!M403," ")</f>
        <v xml:space="preserve"> </v>
      </c>
    </row>
    <row r="408" spans="1:13" ht="19.149999999999999" hidden="1" customHeight="1" x14ac:dyDescent="0.2">
      <c r="A408" s="5">
        <f t="shared" si="6"/>
        <v>0</v>
      </c>
      <c r="B408" s="21">
        <v>398</v>
      </c>
      <c r="C408" s="23"/>
      <c r="D408" s="22">
        <f>IF('Insertion engagement internet'!R404&lt;&gt;" ",'Insertion engagement internet'!R404," ")</f>
        <v>0</v>
      </c>
      <c r="E408" s="22" t="str">
        <f>IF(D408&gt;0,'Insertion engagement internet'!F404,"  ")</f>
        <v xml:space="preserve">  </v>
      </c>
      <c r="F408" s="24" t="str">
        <f>IF(D408&gt;0,'Insertion engagement internet'!C404,"  ")</f>
        <v xml:space="preserve">  </v>
      </c>
      <c r="G408" s="24" t="str">
        <f>IF(D408&gt;0,'Insertion engagement internet'!D404,"  ")</f>
        <v xml:space="preserve">  </v>
      </c>
      <c r="H408" s="24" t="str">
        <f>IF(D408&gt;0,'Insertion engagement internet'!J404,"  ")</f>
        <v xml:space="preserve">  </v>
      </c>
      <c r="I408" s="24" t="str">
        <f>IF(D408&gt;0,'Insertion engagement internet'!G404,"  ")</f>
        <v xml:space="preserve">  </v>
      </c>
      <c r="J408" s="22" t="str">
        <f>IF(D408&gt;0,IF('Insertion engagement internet'!G404&lt;&gt;'Insertion engagement internet'!H404,'Insertion engagement internet'!H404," ")," ")</f>
        <v xml:space="preserve"> </v>
      </c>
      <c r="K408" s="216">
        <f>'Insertion engagement internet'!E404</f>
        <v>0</v>
      </c>
      <c r="L408" s="22"/>
      <c r="M408" s="25" t="str">
        <f>IF(D408&gt;0,'Insertion engagement internet'!M404," ")</f>
        <v xml:space="preserve"> </v>
      </c>
    </row>
    <row r="409" spans="1:13" ht="19.149999999999999" hidden="1" customHeight="1" x14ac:dyDescent="0.2">
      <c r="A409" s="5">
        <f t="shared" si="6"/>
        <v>0</v>
      </c>
      <c r="B409" s="21">
        <v>399</v>
      </c>
      <c r="C409" s="23"/>
      <c r="D409" s="22">
        <f>IF('Insertion engagement internet'!R405&lt;&gt;" ",'Insertion engagement internet'!R405," ")</f>
        <v>0</v>
      </c>
      <c r="E409" s="22" t="str">
        <f>IF(D409&gt;0,'Insertion engagement internet'!F405,"  ")</f>
        <v xml:space="preserve">  </v>
      </c>
      <c r="F409" s="24" t="str">
        <f>IF(D409&gt;0,'Insertion engagement internet'!C405,"  ")</f>
        <v xml:space="preserve">  </v>
      </c>
      <c r="G409" s="24" t="str">
        <f>IF(D409&gt;0,'Insertion engagement internet'!D405,"  ")</f>
        <v xml:space="preserve">  </v>
      </c>
      <c r="H409" s="24" t="str">
        <f>IF(D409&gt;0,'Insertion engagement internet'!J405,"  ")</f>
        <v xml:space="preserve">  </v>
      </c>
      <c r="I409" s="24" t="str">
        <f>IF(D409&gt;0,'Insertion engagement internet'!G405,"  ")</f>
        <v xml:space="preserve">  </v>
      </c>
      <c r="J409" s="22" t="str">
        <f>IF(D409&gt;0,IF('Insertion engagement internet'!G405&lt;&gt;'Insertion engagement internet'!H405,'Insertion engagement internet'!H405," ")," ")</f>
        <v xml:space="preserve"> </v>
      </c>
      <c r="K409" s="216">
        <f>'Insertion engagement internet'!E405</f>
        <v>0</v>
      </c>
      <c r="L409" s="22"/>
      <c r="M409" s="25" t="str">
        <f>IF(D409&gt;0,'Insertion engagement internet'!M405," ")</f>
        <v xml:space="preserve"> </v>
      </c>
    </row>
    <row r="410" spans="1:13" ht="19.149999999999999" hidden="1" customHeight="1" x14ac:dyDescent="0.2">
      <c r="A410" s="5">
        <f t="shared" si="6"/>
        <v>0</v>
      </c>
      <c r="B410" s="21">
        <v>400</v>
      </c>
      <c r="C410" s="23"/>
      <c r="D410" s="22">
        <f>IF('Insertion engagement internet'!R406&lt;&gt;" ",'Insertion engagement internet'!R406," ")</f>
        <v>0</v>
      </c>
      <c r="E410" s="22" t="str">
        <f>IF(D410&gt;0,'Insertion engagement internet'!F406,"  ")</f>
        <v xml:space="preserve">  </v>
      </c>
      <c r="F410" s="24" t="str">
        <f>IF(D410&gt;0,'Insertion engagement internet'!C406,"  ")</f>
        <v xml:space="preserve">  </v>
      </c>
      <c r="G410" s="24" t="str">
        <f>IF(D410&gt;0,'Insertion engagement internet'!D406,"  ")</f>
        <v xml:space="preserve">  </v>
      </c>
      <c r="H410" s="24" t="str">
        <f>IF(D410&gt;0,'Insertion engagement internet'!J406,"  ")</f>
        <v xml:space="preserve">  </v>
      </c>
      <c r="I410" s="24" t="str">
        <f>IF(D410&gt;0,'Insertion engagement internet'!G406,"  ")</f>
        <v xml:space="preserve">  </v>
      </c>
      <c r="J410" s="22" t="str">
        <f>IF(D410&gt;0,IF('Insertion engagement internet'!G406&lt;&gt;'Insertion engagement internet'!H406,'Insertion engagement internet'!H406," ")," ")</f>
        <v xml:space="preserve"> </v>
      </c>
      <c r="K410" s="216">
        <f>'Insertion engagement internet'!E406</f>
        <v>0</v>
      </c>
      <c r="L410" s="22"/>
      <c r="M410" s="25" t="str">
        <f>IF(D410&gt;0,'Insertion engagement internet'!M406," ")</f>
        <v xml:space="preserve"> </v>
      </c>
    </row>
    <row r="411" spans="1:13" ht="19.149999999999999" hidden="1" customHeight="1" x14ac:dyDescent="0.2">
      <c r="A411" s="5">
        <f t="shared" si="6"/>
        <v>0</v>
      </c>
      <c r="B411" s="21">
        <v>401</v>
      </c>
      <c r="C411" s="23"/>
      <c r="D411" s="22">
        <f>IF('Insertion engagement internet'!R407&lt;&gt;" ",'Insertion engagement internet'!R407," ")</f>
        <v>0</v>
      </c>
      <c r="E411" s="22" t="str">
        <f>IF(D411&gt;0,'Insertion engagement internet'!F407,"  ")</f>
        <v xml:space="preserve">  </v>
      </c>
      <c r="F411" s="24" t="str">
        <f>IF(D411&gt;0,'Insertion engagement internet'!C407,"  ")</f>
        <v xml:space="preserve">  </v>
      </c>
      <c r="G411" s="24" t="str">
        <f>IF(D411&gt;0,'Insertion engagement internet'!D407,"  ")</f>
        <v xml:space="preserve">  </v>
      </c>
      <c r="H411" s="24" t="str">
        <f>IF(D411&gt;0,'Insertion engagement internet'!J407,"  ")</f>
        <v xml:space="preserve">  </v>
      </c>
      <c r="I411" s="24" t="str">
        <f>IF(D411&gt;0,'Insertion engagement internet'!G407,"  ")</f>
        <v xml:space="preserve">  </v>
      </c>
      <c r="J411" s="22" t="str">
        <f>IF(D411&gt;0,IF('Insertion engagement internet'!G407&lt;&gt;'Insertion engagement internet'!H407,'Insertion engagement internet'!H407," ")," ")</f>
        <v xml:space="preserve"> </v>
      </c>
      <c r="K411" s="216">
        <f>'Insertion engagement internet'!E407</f>
        <v>0</v>
      </c>
      <c r="L411" s="22"/>
      <c r="M411" s="25" t="str">
        <f>IF(D411&gt;0,'Insertion engagement internet'!M407," ")</f>
        <v xml:space="preserve"> </v>
      </c>
    </row>
    <row r="412" spans="1:13" ht="19.149999999999999" hidden="1" customHeight="1" x14ac:dyDescent="0.2">
      <c r="A412" s="5">
        <f t="shared" si="6"/>
        <v>0</v>
      </c>
      <c r="B412" s="21">
        <v>402</v>
      </c>
      <c r="C412" s="23"/>
      <c r="D412" s="22">
        <f>IF('Insertion engagement internet'!R408&lt;&gt;" ",'Insertion engagement internet'!R408," ")</f>
        <v>0</v>
      </c>
      <c r="E412" s="22" t="str">
        <f>IF(D412&gt;0,'Insertion engagement internet'!F408,"  ")</f>
        <v xml:space="preserve">  </v>
      </c>
      <c r="F412" s="24" t="str">
        <f>IF(D412&gt;0,'Insertion engagement internet'!C408,"  ")</f>
        <v xml:space="preserve">  </v>
      </c>
      <c r="G412" s="24" t="str">
        <f>IF(D412&gt;0,'Insertion engagement internet'!D408,"  ")</f>
        <v xml:space="preserve">  </v>
      </c>
      <c r="H412" s="24" t="str">
        <f>IF(D412&gt;0,'Insertion engagement internet'!J408,"  ")</f>
        <v xml:space="preserve">  </v>
      </c>
      <c r="I412" s="24" t="str">
        <f>IF(D412&gt;0,'Insertion engagement internet'!G408,"  ")</f>
        <v xml:space="preserve">  </v>
      </c>
      <c r="J412" s="22" t="str">
        <f>IF(D412&gt;0,IF('Insertion engagement internet'!G408&lt;&gt;'Insertion engagement internet'!H408,'Insertion engagement internet'!H408," ")," ")</f>
        <v xml:space="preserve"> </v>
      </c>
      <c r="K412" s="216">
        <f>'Insertion engagement internet'!E408</f>
        <v>0</v>
      </c>
      <c r="L412" s="22"/>
      <c r="M412" s="25" t="str">
        <f>IF(D412&gt;0,'Insertion engagement internet'!M408," ")</f>
        <v xml:space="preserve"> </v>
      </c>
    </row>
    <row r="413" spans="1:13" ht="19.149999999999999" hidden="1" customHeight="1" x14ac:dyDescent="0.2">
      <c r="A413" s="5">
        <f t="shared" si="6"/>
        <v>0</v>
      </c>
      <c r="B413" s="21">
        <v>403</v>
      </c>
      <c r="C413" s="23"/>
      <c r="D413" s="22">
        <f>IF('Insertion engagement internet'!R409&lt;&gt;" ",'Insertion engagement internet'!R409," ")</f>
        <v>0</v>
      </c>
      <c r="E413" s="22" t="str">
        <f>IF(D413&gt;0,'Insertion engagement internet'!F409,"  ")</f>
        <v xml:space="preserve">  </v>
      </c>
      <c r="F413" s="24" t="str">
        <f>IF(D413&gt;0,'Insertion engagement internet'!C409,"  ")</f>
        <v xml:space="preserve">  </v>
      </c>
      <c r="G413" s="24" t="str">
        <f>IF(D413&gt;0,'Insertion engagement internet'!D409,"  ")</f>
        <v xml:space="preserve">  </v>
      </c>
      <c r="H413" s="24" t="str">
        <f>IF(D413&gt;0,'Insertion engagement internet'!J409,"  ")</f>
        <v xml:space="preserve">  </v>
      </c>
      <c r="I413" s="24" t="str">
        <f>IF(D413&gt;0,'Insertion engagement internet'!G409,"  ")</f>
        <v xml:space="preserve">  </v>
      </c>
      <c r="J413" s="22" t="str">
        <f>IF(D413&gt;0,IF('Insertion engagement internet'!G409&lt;&gt;'Insertion engagement internet'!H409,'Insertion engagement internet'!H409," ")," ")</f>
        <v xml:space="preserve"> </v>
      </c>
      <c r="K413" s="216">
        <f>'Insertion engagement internet'!E409</f>
        <v>0</v>
      </c>
      <c r="L413" s="22"/>
      <c r="M413" s="25" t="str">
        <f>IF(D413&gt;0,'Insertion engagement internet'!M409," ")</f>
        <v xml:space="preserve"> </v>
      </c>
    </row>
    <row r="414" spans="1:13" ht="19.149999999999999" hidden="1" customHeight="1" x14ac:dyDescent="0.2">
      <c r="A414" s="5">
        <f t="shared" si="6"/>
        <v>0</v>
      </c>
      <c r="B414" s="21">
        <v>404</v>
      </c>
      <c r="C414" s="23"/>
      <c r="D414" s="22">
        <f>IF('Insertion engagement internet'!R410&lt;&gt;" ",'Insertion engagement internet'!R410," ")</f>
        <v>0</v>
      </c>
      <c r="E414" s="22" t="str">
        <f>IF(D414&gt;0,'Insertion engagement internet'!F410,"  ")</f>
        <v xml:space="preserve">  </v>
      </c>
      <c r="F414" s="24" t="str">
        <f>IF(D414&gt;0,'Insertion engagement internet'!C410,"  ")</f>
        <v xml:space="preserve">  </v>
      </c>
      <c r="G414" s="24" t="str">
        <f>IF(D414&gt;0,'Insertion engagement internet'!D410,"  ")</f>
        <v xml:space="preserve">  </v>
      </c>
      <c r="H414" s="24" t="str">
        <f>IF(D414&gt;0,'Insertion engagement internet'!J410,"  ")</f>
        <v xml:space="preserve">  </v>
      </c>
      <c r="I414" s="24" t="str">
        <f>IF(D414&gt;0,'Insertion engagement internet'!G410,"  ")</f>
        <v xml:space="preserve">  </v>
      </c>
      <c r="J414" s="22" t="str">
        <f>IF(D414&gt;0,IF('Insertion engagement internet'!G410&lt;&gt;'Insertion engagement internet'!H410,'Insertion engagement internet'!H410," ")," ")</f>
        <v xml:space="preserve"> </v>
      </c>
      <c r="K414" s="216">
        <f>'Insertion engagement internet'!E410</f>
        <v>0</v>
      </c>
      <c r="L414" s="22"/>
      <c r="M414" s="25" t="str">
        <f>IF(D414&gt;0,'Insertion engagement internet'!M410," ")</f>
        <v xml:space="preserve"> </v>
      </c>
    </row>
    <row r="415" spans="1:13" ht="19.149999999999999" hidden="1" customHeight="1" x14ac:dyDescent="0.2">
      <c r="A415" s="5">
        <f t="shared" si="6"/>
        <v>0</v>
      </c>
      <c r="B415" s="21">
        <v>405</v>
      </c>
      <c r="C415" s="23"/>
      <c r="D415" s="22">
        <f>IF('Insertion engagement internet'!R411&lt;&gt;" ",'Insertion engagement internet'!R411," ")</f>
        <v>0</v>
      </c>
      <c r="E415" s="22" t="str">
        <f>IF(D415&gt;0,'Insertion engagement internet'!F411,"  ")</f>
        <v xml:space="preserve">  </v>
      </c>
      <c r="F415" s="24" t="str">
        <f>IF(D415&gt;0,'Insertion engagement internet'!C411,"  ")</f>
        <v xml:space="preserve">  </v>
      </c>
      <c r="G415" s="24" t="str">
        <f>IF(D415&gt;0,'Insertion engagement internet'!D411,"  ")</f>
        <v xml:space="preserve">  </v>
      </c>
      <c r="H415" s="24" t="str">
        <f>IF(D415&gt;0,'Insertion engagement internet'!J411,"  ")</f>
        <v xml:space="preserve">  </v>
      </c>
      <c r="I415" s="24" t="str">
        <f>IF(D415&gt;0,'Insertion engagement internet'!G411,"  ")</f>
        <v xml:space="preserve">  </v>
      </c>
      <c r="J415" s="22" t="str">
        <f>IF(D415&gt;0,IF('Insertion engagement internet'!G411&lt;&gt;'Insertion engagement internet'!H411,'Insertion engagement internet'!H411," ")," ")</f>
        <v xml:space="preserve"> </v>
      </c>
      <c r="K415" s="216">
        <f>'Insertion engagement internet'!E411</f>
        <v>0</v>
      </c>
      <c r="L415" s="22"/>
      <c r="M415" s="25" t="str">
        <f>IF(D415&gt;0,'Insertion engagement internet'!M411," ")</f>
        <v xml:space="preserve"> </v>
      </c>
    </row>
    <row r="416" spans="1:13" ht="19.149999999999999" hidden="1" customHeight="1" x14ac:dyDescent="0.2">
      <c r="A416" s="5">
        <f t="shared" si="6"/>
        <v>0</v>
      </c>
      <c r="B416" s="21">
        <v>406</v>
      </c>
      <c r="C416" s="23"/>
      <c r="D416" s="22">
        <f>IF('Insertion engagement internet'!R412&lt;&gt;" ",'Insertion engagement internet'!R412," ")</f>
        <v>0</v>
      </c>
      <c r="E416" s="22" t="str">
        <f>IF(D416&gt;0,'Insertion engagement internet'!F412,"  ")</f>
        <v xml:space="preserve">  </v>
      </c>
      <c r="F416" s="24" t="str">
        <f>IF(D416&gt;0,'Insertion engagement internet'!C412,"  ")</f>
        <v xml:space="preserve">  </v>
      </c>
      <c r="G416" s="24" t="str">
        <f>IF(D416&gt;0,'Insertion engagement internet'!D412,"  ")</f>
        <v xml:space="preserve">  </v>
      </c>
      <c r="H416" s="24" t="str">
        <f>IF(D416&gt;0,'Insertion engagement internet'!J412,"  ")</f>
        <v xml:space="preserve">  </v>
      </c>
      <c r="I416" s="24" t="str">
        <f>IF(D416&gt;0,'Insertion engagement internet'!G412,"  ")</f>
        <v xml:space="preserve">  </v>
      </c>
      <c r="J416" s="22" t="str">
        <f>IF(D416&gt;0,IF('Insertion engagement internet'!G412&lt;&gt;'Insertion engagement internet'!H412,'Insertion engagement internet'!H412," ")," ")</f>
        <v xml:space="preserve"> </v>
      </c>
      <c r="K416" s="216">
        <f>'Insertion engagement internet'!E412</f>
        <v>0</v>
      </c>
      <c r="L416" s="22"/>
      <c r="M416" s="25" t="str">
        <f>IF(D416&gt;0,'Insertion engagement internet'!M412," ")</f>
        <v xml:space="preserve"> </v>
      </c>
    </row>
    <row r="417" spans="1:13" ht="19.149999999999999" hidden="1" customHeight="1" x14ac:dyDescent="0.2">
      <c r="A417" s="5">
        <f t="shared" si="6"/>
        <v>0</v>
      </c>
      <c r="B417" s="21">
        <v>407</v>
      </c>
      <c r="C417" s="23"/>
      <c r="D417" s="22">
        <f>IF('Insertion engagement internet'!R413&lt;&gt;" ",'Insertion engagement internet'!R413," ")</f>
        <v>0</v>
      </c>
      <c r="E417" s="22" t="str">
        <f>IF(D417&gt;0,'Insertion engagement internet'!F413,"  ")</f>
        <v xml:space="preserve">  </v>
      </c>
      <c r="F417" s="24" t="str">
        <f>IF(D417&gt;0,'Insertion engagement internet'!C413,"  ")</f>
        <v xml:space="preserve">  </v>
      </c>
      <c r="G417" s="24" t="str">
        <f>IF(D417&gt;0,'Insertion engagement internet'!D413,"  ")</f>
        <v xml:space="preserve">  </v>
      </c>
      <c r="H417" s="24" t="str">
        <f>IF(D417&gt;0,'Insertion engagement internet'!J413,"  ")</f>
        <v xml:space="preserve">  </v>
      </c>
      <c r="I417" s="24" t="str">
        <f>IF(D417&gt;0,'Insertion engagement internet'!G413,"  ")</f>
        <v xml:space="preserve">  </v>
      </c>
      <c r="J417" s="22" t="str">
        <f>IF(D417&gt;0,IF('Insertion engagement internet'!G413&lt;&gt;'Insertion engagement internet'!H413,'Insertion engagement internet'!H413," ")," ")</f>
        <v xml:space="preserve"> </v>
      </c>
      <c r="K417" s="216">
        <f>'Insertion engagement internet'!E413</f>
        <v>0</v>
      </c>
      <c r="L417" s="22"/>
      <c r="M417" s="25" t="str">
        <f>IF(D417&gt;0,'Insertion engagement internet'!M413," ")</f>
        <v xml:space="preserve"> </v>
      </c>
    </row>
    <row r="418" spans="1:13" ht="19.149999999999999" hidden="1" customHeight="1" x14ac:dyDescent="0.2">
      <c r="A418" s="5">
        <f t="shared" si="6"/>
        <v>0</v>
      </c>
      <c r="B418" s="21">
        <v>408</v>
      </c>
      <c r="C418" s="23"/>
      <c r="D418" s="22">
        <f>IF('Insertion engagement internet'!R414&lt;&gt;" ",'Insertion engagement internet'!R414," ")</f>
        <v>0</v>
      </c>
      <c r="E418" s="22" t="str">
        <f>IF(D418&gt;0,'Insertion engagement internet'!F414,"  ")</f>
        <v xml:space="preserve">  </v>
      </c>
      <c r="F418" s="24" t="str">
        <f>IF(D418&gt;0,'Insertion engagement internet'!C414,"  ")</f>
        <v xml:space="preserve">  </v>
      </c>
      <c r="G418" s="24" t="str">
        <f>IF(D418&gt;0,'Insertion engagement internet'!D414,"  ")</f>
        <v xml:space="preserve">  </v>
      </c>
      <c r="H418" s="24" t="str">
        <f>IF(D418&gt;0,'Insertion engagement internet'!J414,"  ")</f>
        <v xml:space="preserve">  </v>
      </c>
      <c r="I418" s="24" t="str">
        <f>IF(D418&gt;0,'Insertion engagement internet'!G414,"  ")</f>
        <v xml:space="preserve">  </v>
      </c>
      <c r="J418" s="22" t="str">
        <f>IF(D418&gt;0,IF('Insertion engagement internet'!G414&lt;&gt;'Insertion engagement internet'!H414,'Insertion engagement internet'!H414," ")," ")</f>
        <v xml:space="preserve"> </v>
      </c>
      <c r="K418" s="216">
        <f>'Insertion engagement internet'!E414</f>
        <v>0</v>
      </c>
      <c r="L418" s="22"/>
      <c r="M418" s="25" t="str">
        <f>IF(D418&gt;0,'Insertion engagement internet'!M414," ")</f>
        <v xml:space="preserve"> </v>
      </c>
    </row>
    <row r="419" spans="1:13" ht="19.149999999999999" hidden="1" customHeight="1" x14ac:dyDescent="0.2">
      <c r="A419" s="5">
        <f t="shared" si="6"/>
        <v>0</v>
      </c>
      <c r="B419" s="21">
        <v>409</v>
      </c>
      <c r="C419" s="23"/>
      <c r="D419" s="22">
        <f>IF('Insertion engagement internet'!R415&lt;&gt;" ",'Insertion engagement internet'!R415," ")</f>
        <v>0</v>
      </c>
      <c r="E419" s="22" t="str">
        <f>IF(D419&gt;0,'Insertion engagement internet'!F415,"  ")</f>
        <v xml:space="preserve">  </v>
      </c>
      <c r="F419" s="24" t="str">
        <f>IF(D419&gt;0,'Insertion engagement internet'!C415,"  ")</f>
        <v xml:space="preserve">  </v>
      </c>
      <c r="G419" s="24" t="str">
        <f>IF(D419&gt;0,'Insertion engagement internet'!D415,"  ")</f>
        <v xml:space="preserve">  </v>
      </c>
      <c r="H419" s="24" t="str">
        <f>IF(D419&gt;0,'Insertion engagement internet'!J415,"  ")</f>
        <v xml:space="preserve">  </v>
      </c>
      <c r="I419" s="24" t="str">
        <f>IF(D419&gt;0,'Insertion engagement internet'!G415,"  ")</f>
        <v xml:space="preserve">  </v>
      </c>
      <c r="J419" s="22" t="str">
        <f>IF(D419&gt;0,IF('Insertion engagement internet'!G415&lt;&gt;'Insertion engagement internet'!H415,'Insertion engagement internet'!H415," ")," ")</f>
        <v xml:space="preserve"> </v>
      </c>
      <c r="K419" s="216">
        <f>'Insertion engagement internet'!E415</f>
        <v>0</v>
      </c>
      <c r="L419" s="22"/>
      <c r="M419" s="25" t="str">
        <f>IF(D419&gt;0,'Insertion engagement internet'!M415," ")</f>
        <v xml:space="preserve"> </v>
      </c>
    </row>
    <row r="420" spans="1:13" ht="19.149999999999999" hidden="1" customHeight="1" x14ac:dyDescent="0.2">
      <c r="A420" s="5">
        <f t="shared" si="6"/>
        <v>0</v>
      </c>
      <c r="B420" s="21">
        <v>410</v>
      </c>
      <c r="C420" s="23"/>
      <c r="D420" s="22">
        <f>IF('Insertion engagement internet'!R416&lt;&gt;" ",'Insertion engagement internet'!R416," ")</f>
        <v>0</v>
      </c>
      <c r="E420" s="22" t="str">
        <f>IF(D420&gt;0,'Insertion engagement internet'!F416,"  ")</f>
        <v xml:space="preserve">  </v>
      </c>
      <c r="F420" s="24" t="str">
        <f>IF(D420&gt;0,'Insertion engagement internet'!C416,"  ")</f>
        <v xml:space="preserve">  </v>
      </c>
      <c r="G420" s="24" t="str">
        <f>IF(D420&gt;0,'Insertion engagement internet'!D416,"  ")</f>
        <v xml:space="preserve">  </v>
      </c>
      <c r="H420" s="24" t="str">
        <f>IF(D420&gt;0,'Insertion engagement internet'!J416,"  ")</f>
        <v xml:space="preserve">  </v>
      </c>
      <c r="I420" s="24" t="str">
        <f>IF(D420&gt;0,'Insertion engagement internet'!G416,"  ")</f>
        <v xml:space="preserve">  </v>
      </c>
      <c r="J420" s="22" t="str">
        <f>IF(D420&gt;0,IF('Insertion engagement internet'!G416&lt;&gt;'Insertion engagement internet'!H416,'Insertion engagement internet'!H416," ")," ")</f>
        <v xml:space="preserve"> </v>
      </c>
      <c r="K420" s="216">
        <f>'Insertion engagement internet'!E416</f>
        <v>0</v>
      </c>
      <c r="L420" s="22"/>
      <c r="M420" s="25" t="str">
        <f>IF(D420&gt;0,'Insertion engagement internet'!M416," ")</f>
        <v xml:space="preserve"> </v>
      </c>
    </row>
    <row r="421" spans="1:13" ht="19.149999999999999" hidden="1" customHeight="1" x14ac:dyDescent="0.2">
      <c r="A421" s="5">
        <f t="shared" si="6"/>
        <v>0</v>
      </c>
      <c r="B421" s="21">
        <v>411</v>
      </c>
      <c r="C421" s="23"/>
      <c r="D421" s="22">
        <f>IF('Insertion engagement internet'!R417&lt;&gt;" ",'Insertion engagement internet'!R417," ")</f>
        <v>0</v>
      </c>
      <c r="E421" s="22" t="str">
        <f>IF(D421&gt;0,'Insertion engagement internet'!F417,"  ")</f>
        <v xml:space="preserve">  </v>
      </c>
      <c r="F421" s="24" t="str">
        <f>IF(D421&gt;0,'Insertion engagement internet'!C417,"  ")</f>
        <v xml:space="preserve">  </v>
      </c>
      <c r="G421" s="24" t="str">
        <f>IF(D421&gt;0,'Insertion engagement internet'!D417,"  ")</f>
        <v xml:space="preserve">  </v>
      </c>
      <c r="H421" s="24" t="str">
        <f>IF(D421&gt;0,'Insertion engagement internet'!J417,"  ")</f>
        <v xml:space="preserve">  </v>
      </c>
      <c r="I421" s="24" t="str">
        <f>IF(D421&gt;0,'Insertion engagement internet'!G417,"  ")</f>
        <v xml:space="preserve">  </v>
      </c>
      <c r="J421" s="22" t="str">
        <f>IF(D421&gt;0,IF('Insertion engagement internet'!G417&lt;&gt;'Insertion engagement internet'!H417,'Insertion engagement internet'!H417," ")," ")</f>
        <v xml:space="preserve"> </v>
      </c>
      <c r="K421" s="216">
        <f>'Insertion engagement internet'!E417</f>
        <v>0</v>
      </c>
      <c r="L421" s="22"/>
      <c r="M421" s="25" t="str">
        <f>IF(D421&gt;0,'Insertion engagement internet'!M417," ")</f>
        <v xml:space="preserve"> </v>
      </c>
    </row>
    <row r="422" spans="1:13" ht="19.149999999999999" hidden="1" customHeight="1" x14ac:dyDescent="0.2">
      <c r="A422" s="5">
        <f t="shared" si="6"/>
        <v>0</v>
      </c>
      <c r="B422" s="21">
        <v>412</v>
      </c>
      <c r="C422" s="23"/>
      <c r="D422" s="22">
        <f>IF('Insertion engagement internet'!R418&lt;&gt;" ",'Insertion engagement internet'!R418," ")</f>
        <v>0</v>
      </c>
      <c r="E422" s="22" t="str">
        <f>IF(D422&gt;0,'Insertion engagement internet'!F418,"  ")</f>
        <v xml:space="preserve">  </v>
      </c>
      <c r="F422" s="24" t="str">
        <f>IF(D422&gt;0,'Insertion engagement internet'!C418,"  ")</f>
        <v xml:space="preserve">  </v>
      </c>
      <c r="G422" s="24" t="str">
        <f>IF(D422&gt;0,'Insertion engagement internet'!D418,"  ")</f>
        <v xml:space="preserve">  </v>
      </c>
      <c r="H422" s="24" t="str">
        <f>IF(D422&gt;0,'Insertion engagement internet'!J418,"  ")</f>
        <v xml:space="preserve">  </v>
      </c>
      <c r="I422" s="24" t="str">
        <f>IF(D422&gt;0,'Insertion engagement internet'!G418,"  ")</f>
        <v xml:space="preserve">  </v>
      </c>
      <c r="J422" s="22" t="str">
        <f>IF(D422&gt;0,IF('Insertion engagement internet'!G418&lt;&gt;'Insertion engagement internet'!H418,'Insertion engagement internet'!H418," ")," ")</f>
        <v xml:space="preserve"> </v>
      </c>
      <c r="K422" s="216">
        <f>'Insertion engagement internet'!E418</f>
        <v>0</v>
      </c>
      <c r="L422" s="22"/>
      <c r="M422" s="25" t="str">
        <f>IF(D422&gt;0,'Insertion engagement internet'!M418," ")</f>
        <v xml:space="preserve"> </v>
      </c>
    </row>
    <row r="423" spans="1:13" ht="19.149999999999999" hidden="1" customHeight="1" x14ac:dyDescent="0.2">
      <c r="A423" s="5">
        <f t="shared" si="6"/>
        <v>0</v>
      </c>
      <c r="B423" s="21">
        <v>413</v>
      </c>
      <c r="C423" s="23"/>
      <c r="D423" s="22">
        <f>IF('Insertion engagement internet'!R419&lt;&gt;" ",'Insertion engagement internet'!R419," ")</f>
        <v>0</v>
      </c>
      <c r="E423" s="22" t="str">
        <f>IF(D423&gt;0,'Insertion engagement internet'!F419,"  ")</f>
        <v xml:space="preserve">  </v>
      </c>
      <c r="F423" s="24" t="str">
        <f>IF(D423&gt;0,'Insertion engagement internet'!C419,"  ")</f>
        <v xml:space="preserve">  </v>
      </c>
      <c r="G423" s="24" t="str">
        <f>IF(D423&gt;0,'Insertion engagement internet'!D419,"  ")</f>
        <v xml:space="preserve">  </v>
      </c>
      <c r="H423" s="24" t="str">
        <f>IF(D423&gt;0,'Insertion engagement internet'!J419,"  ")</f>
        <v xml:space="preserve">  </v>
      </c>
      <c r="I423" s="24" t="str">
        <f>IF(D423&gt;0,'Insertion engagement internet'!G419,"  ")</f>
        <v xml:space="preserve">  </v>
      </c>
      <c r="J423" s="22" t="str">
        <f>IF(D423&gt;0,IF('Insertion engagement internet'!G419&lt;&gt;'Insertion engagement internet'!H419,'Insertion engagement internet'!H419," ")," ")</f>
        <v xml:space="preserve"> </v>
      </c>
      <c r="K423" s="216">
        <f>'Insertion engagement internet'!E419</f>
        <v>0</v>
      </c>
      <c r="L423" s="22"/>
      <c r="M423" s="25" t="str">
        <f>IF(D423&gt;0,'Insertion engagement internet'!M419," ")</f>
        <v xml:space="preserve"> </v>
      </c>
    </row>
    <row r="424" spans="1:13" ht="19.149999999999999" hidden="1" customHeight="1" x14ac:dyDescent="0.2">
      <c r="A424" s="5">
        <f t="shared" si="6"/>
        <v>0</v>
      </c>
      <c r="B424" s="21">
        <v>414</v>
      </c>
      <c r="C424" s="23"/>
      <c r="D424" s="22">
        <f>IF('Insertion engagement internet'!R420&lt;&gt;" ",'Insertion engagement internet'!R420," ")</f>
        <v>0</v>
      </c>
      <c r="E424" s="22" t="str">
        <f>IF(D424&gt;0,'Insertion engagement internet'!F420,"  ")</f>
        <v xml:space="preserve">  </v>
      </c>
      <c r="F424" s="24" t="str">
        <f>IF(D424&gt;0,'Insertion engagement internet'!C420,"  ")</f>
        <v xml:space="preserve">  </v>
      </c>
      <c r="G424" s="24" t="str">
        <f>IF(D424&gt;0,'Insertion engagement internet'!D420,"  ")</f>
        <v xml:space="preserve">  </v>
      </c>
      <c r="H424" s="24" t="str">
        <f>IF(D424&gt;0,'Insertion engagement internet'!J420,"  ")</f>
        <v xml:space="preserve">  </v>
      </c>
      <c r="I424" s="24" t="str">
        <f>IF(D424&gt;0,'Insertion engagement internet'!G420,"  ")</f>
        <v xml:space="preserve">  </v>
      </c>
      <c r="J424" s="22" t="str">
        <f>IF(D424&gt;0,IF('Insertion engagement internet'!G420&lt;&gt;'Insertion engagement internet'!H420,'Insertion engagement internet'!H420," ")," ")</f>
        <v xml:space="preserve"> </v>
      </c>
      <c r="K424" s="216">
        <f>'Insertion engagement internet'!E420</f>
        <v>0</v>
      </c>
      <c r="L424" s="22"/>
      <c r="M424" s="25" t="str">
        <f>IF(D424&gt;0,'Insertion engagement internet'!M420," ")</f>
        <v xml:space="preserve"> </v>
      </c>
    </row>
    <row r="425" spans="1:13" ht="19.149999999999999" hidden="1" customHeight="1" x14ac:dyDescent="0.2">
      <c r="A425" s="5">
        <f t="shared" si="6"/>
        <v>0</v>
      </c>
      <c r="B425" s="21">
        <v>415</v>
      </c>
      <c r="C425" s="23"/>
      <c r="D425" s="22">
        <f>IF('Insertion engagement internet'!R421&lt;&gt;" ",'Insertion engagement internet'!R421," ")</f>
        <v>0</v>
      </c>
      <c r="E425" s="22" t="str">
        <f>IF(D425&gt;0,'Insertion engagement internet'!F421,"  ")</f>
        <v xml:space="preserve">  </v>
      </c>
      <c r="F425" s="24" t="str">
        <f>IF(D425&gt;0,'Insertion engagement internet'!C421,"  ")</f>
        <v xml:space="preserve">  </v>
      </c>
      <c r="G425" s="24" t="str">
        <f>IF(D425&gt;0,'Insertion engagement internet'!D421,"  ")</f>
        <v xml:space="preserve">  </v>
      </c>
      <c r="H425" s="24" t="str">
        <f>IF(D425&gt;0,'Insertion engagement internet'!J421,"  ")</f>
        <v xml:space="preserve">  </v>
      </c>
      <c r="I425" s="24" t="str">
        <f>IF(D425&gt;0,'Insertion engagement internet'!G421,"  ")</f>
        <v xml:space="preserve">  </v>
      </c>
      <c r="J425" s="22" t="str">
        <f>IF(D425&gt;0,IF('Insertion engagement internet'!G421&lt;&gt;'Insertion engagement internet'!H421,'Insertion engagement internet'!H421," ")," ")</f>
        <v xml:space="preserve"> </v>
      </c>
      <c r="K425" s="216">
        <f>'Insertion engagement internet'!E421</f>
        <v>0</v>
      </c>
      <c r="L425" s="22"/>
      <c r="M425" s="25" t="str">
        <f>IF(D425&gt;0,'Insertion engagement internet'!M421," ")</f>
        <v xml:space="preserve"> </v>
      </c>
    </row>
    <row r="426" spans="1:13" ht="19.149999999999999" hidden="1" customHeight="1" x14ac:dyDescent="0.2">
      <c r="A426" s="5">
        <f t="shared" si="6"/>
        <v>0</v>
      </c>
      <c r="B426" s="21">
        <v>416</v>
      </c>
      <c r="C426" s="23"/>
      <c r="D426" s="22">
        <f>IF('Insertion engagement internet'!R422&lt;&gt;" ",'Insertion engagement internet'!R422," ")</f>
        <v>0</v>
      </c>
      <c r="E426" s="22" t="str">
        <f>IF(D426&gt;0,'Insertion engagement internet'!F422,"  ")</f>
        <v xml:space="preserve">  </v>
      </c>
      <c r="F426" s="24" t="str">
        <f>IF(D426&gt;0,'Insertion engagement internet'!C422,"  ")</f>
        <v xml:space="preserve">  </v>
      </c>
      <c r="G426" s="24" t="str">
        <f>IF(D426&gt;0,'Insertion engagement internet'!D422,"  ")</f>
        <v xml:space="preserve">  </v>
      </c>
      <c r="H426" s="24" t="str">
        <f>IF(D426&gt;0,'Insertion engagement internet'!J422,"  ")</f>
        <v xml:space="preserve">  </v>
      </c>
      <c r="I426" s="24" t="str">
        <f>IF(D426&gt;0,'Insertion engagement internet'!G422,"  ")</f>
        <v xml:space="preserve">  </v>
      </c>
      <c r="J426" s="22" t="str">
        <f>IF(D426&gt;0,IF('Insertion engagement internet'!G422&lt;&gt;'Insertion engagement internet'!H422,'Insertion engagement internet'!H422," ")," ")</f>
        <v xml:space="preserve"> </v>
      </c>
      <c r="K426" s="216">
        <f>'Insertion engagement internet'!E422</f>
        <v>0</v>
      </c>
      <c r="L426" s="22"/>
      <c r="M426" s="25" t="str">
        <f>IF(D426&gt;0,'Insertion engagement internet'!M422," ")</f>
        <v xml:space="preserve"> </v>
      </c>
    </row>
    <row r="427" spans="1:13" ht="19.149999999999999" hidden="1" customHeight="1" x14ac:dyDescent="0.2">
      <c r="A427" s="5">
        <f t="shared" si="6"/>
        <v>0</v>
      </c>
      <c r="B427" s="21">
        <v>417</v>
      </c>
      <c r="C427" s="23"/>
      <c r="D427" s="22">
        <f>IF('Insertion engagement internet'!R423&lt;&gt;" ",'Insertion engagement internet'!R423," ")</f>
        <v>0</v>
      </c>
      <c r="E427" s="22" t="str">
        <f>IF(D427&gt;0,'Insertion engagement internet'!F423,"  ")</f>
        <v xml:space="preserve">  </v>
      </c>
      <c r="F427" s="24" t="str">
        <f>IF(D427&gt;0,'Insertion engagement internet'!C423,"  ")</f>
        <v xml:space="preserve">  </v>
      </c>
      <c r="G427" s="24" t="str">
        <f>IF(D427&gt;0,'Insertion engagement internet'!D423,"  ")</f>
        <v xml:space="preserve">  </v>
      </c>
      <c r="H427" s="24" t="str">
        <f>IF(D427&gt;0,'Insertion engagement internet'!J423,"  ")</f>
        <v xml:space="preserve">  </v>
      </c>
      <c r="I427" s="24" t="str">
        <f>IF(D427&gt;0,'Insertion engagement internet'!G423,"  ")</f>
        <v xml:space="preserve">  </v>
      </c>
      <c r="J427" s="22" t="str">
        <f>IF(D427&gt;0,IF('Insertion engagement internet'!G423&lt;&gt;'Insertion engagement internet'!H423,'Insertion engagement internet'!H423," ")," ")</f>
        <v xml:space="preserve"> </v>
      </c>
      <c r="K427" s="216">
        <f>'Insertion engagement internet'!E423</f>
        <v>0</v>
      </c>
      <c r="L427" s="22"/>
      <c r="M427" s="25" t="str">
        <f>IF(D427&gt;0,'Insertion engagement internet'!M423," ")</f>
        <v xml:space="preserve"> </v>
      </c>
    </row>
    <row r="428" spans="1:13" ht="19.149999999999999" hidden="1" customHeight="1" x14ac:dyDescent="0.2">
      <c r="A428" s="5">
        <f t="shared" si="6"/>
        <v>0</v>
      </c>
      <c r="B428" s="21">
        <v>418</v>
      </c>
      <c r="C428" s="23"/>
      <c r="D428" s="22">
        <f>IF('Insertion engagement internet'!R424&lt;&gt;" ",'Insertion engagement internet'!R424," ")</f>
        <v>0</v>
      </c>
      <c r="E428" s="22" t="str">
        <f>IF(D428&gt;0,'Insertion engagement internet'!F424,"  ")</f>
        <v xml:space="preserve">  </v>
      </c>
      <c r="F428" s="24" t="str">
        <f>IF(D428&gt;0,'Insertion engagement internet'!C424,"  ")</f>
        <v xml:space="preserve">  </v>
      </c>
      <c r="G428" s="24" t="str">
        <f>IF(D428&gt;0,'Insertion engagement internet'!D424,"  ")</f>
        <v xml:space="preserve">  </v>
      </c>
      <c r="H428" s="24" t="str">
        <f>IF(D428&gt;0,'Insertion engagement internet'!J424,"  ")</f>
        <v xml:space="preserve">  </v>
      </c>
      <c r="I428" s="24" t="str">
        <f>IF(D428&gt;0,'Insertion engagement internet'!G424,"  ")</f>
        <v xml:space="preserve">  </v>
      </c>
      <c r="J428" s="22" t="str">
        <f>IF(D428&gt;0,IF('Insertion engagement internet'!G424&lt;&gt;'Insertion engagement internet'!H424,'Insertion engagement internet'!H424," ")," ")</f>
        <v xml:space="preserve"> </v>
      </c>
      <c r="K428" s="216">
        <f>'Insertion engagement internet'!E424</f>
        <v>0</v>
      </c>
      <c r="L428" s="22"/>
      <c r="M428" s="25" t="str">
        <f>IF(D428&gt;0,'Insertion engagement internet'!M424," ")</f>
        <v xml:space="preserve"> </v>
      </c>
    </row>
    <row r="429" spans="1:13" ht="19.149999999999999" hidden="1" customHeight="1" x14ac:dyDescent="0.2">
      <c r="A429" s="5">
        <f t="shared" si="6"/>
        <v>0</v>
      </c>
      <c r="B429" s="21">
        <v>419</v>
      </c>
      <c r="C429" s="23"/>
      <c r="D429" s="22">
        <f>IF('Insertion engagement internet'!R425&lt;&gt;" ",'Insertion engagement internet'!R425," ")</f>
        <v>0</v>
      </c>
      <c r="E429" s="22" t="str">
        <f>IF(D429&gt;0,'Insertion engagement internet'!F425,"  ")</f>
        <v xml:space="preserve">  </v>
      </c>
      <c r="F429" s="24" t="str">
        <f>IF(D429&gt;0,'Insertion engagement internet'!C425,"  ")</f>
        <v xml:space="preserve">  </v>
      </c>
      <c r="G429" s="24" t="str">
        <f>IF(D429&gt;0,'Insertion engagement internet'!D425,"  ")</f>
        <v xml:space="preserve">  </v>
      </c>
      <c r="H429" s="24" t="str">
        <f>IF(D429&gt;0,'Insertion engagement internet'!J425,"  ")</f>
        <v xml:space="preserve">  </v>
      </c>
      <c r="I429" s="24" t="str">
        <f>IF(D429&gt;0,'Insertion engagement internet'!G425,"  ")</f>
        <v xml:space="preserve">  </v>
      </c>
      <c r="J429" s="22" t="str">
        <f>IF(D429&gt;0,IF('Insertion engagement internet'!G425&lt;&gt;'Insertion engagement internet'!H425,'Insertion engagement internet'!H425," ")," ")</f>
        <v xml:space="preserve"> </v>
      </c>
      <c r="K429" s="216">
        <f>'Insertion engagement internet'!E425</f>
        <v>0</v>
      </c>
      <c r="L429" s="22"/>
      <c r="M429" s="25" t="str">
        <f>IF(D429&gt;0,'Insertion engagement internet'!M425," ")</f>
        <v xml:space="preserve"> </v>
      </c>
    </row>
    <row r="430" spans="1:13" ht="19.149999999999999" hidden="1" customHeight="1" x14ac:dyDescent="0.2">
      <c r="A430" s="5">
        <f t="shared" si="6"/>
        <v>0</v>
      </c>
      <c r="B430" s="21">
        <v>420</v>
      </c>
      <c r="C430" s="23"/>
      <c r="D430" s="22">
        <f>IF('Insertion engagement internet'!R426&lt;&gt;" ",'Insertion engagement internet'!R426," ")</f>
        <v>0</v>
      </c>
      <c r="E430" s="22" t="str">
        <f>IF(D430&gt;0,'Insertion engagement internet'!F426,"  ")</f>
        <v xml:space="preserve">  </v>
      </c>
      <c r="F430" s="24" t="str">
        <f>IF(D430&gt;0,'Insertion engagement internet'!C426,"  ")</f>
        <v xml:space="preserve">  </v>
      </c>
      <c r="G430" s="24" t="str">
        <f>IF(D430&gt;0,'Insertion engagement internet'!D426,"  ")</f>
        <v xml:space="preserve">  </v>
      </c>
      <c r="H430" s="24" t="str">
        <f>IF(D430&gt;0,'Insertion engagement internet'!J426,"  ")</f>
        <v xml:space="preserve">  </v>
      </c>
      <c r="I430" s="24" t="str">
        <f>IF(D430&gt;0,'Insertion engagement internet'!G426,"  ")</f>
        <v xml:space="preserve">  </v>
      </c>
      <c r="J430" s="22" t="str">
        <f>IF(D430&gt;0,IF('Insertion engagement internet'!G426&lt;&gt;'Insertion engagement internet'!H426,'Insertion engagement internet'!H426," ")," ")</f>
        <v xml:space="preserve"> </v>
      </c>
      <c r="K430" s="216">
        <f>'Insertion engagement internet'!E426</f>
        <v>0</v>
      </c>
      <c r="L430" s="22"/>
      <c r="M430" s="25" t="str">
        <f>IF(D430&gt;0,'Insertion engagement internet'!M426," ")</f>
        <v xml:space="preserve"> </v>
      </c>
    </row>
    <row r="431" spans="1:13" ht="19.149999999999999" hidden="1" customHeight="1" x14ac:dyDescent="0.2">
      <c r="A431" s="5">
        <f t="shared" si="6"/>
        <v>0</v>
      </c>
      <c r="B431" s="21">
        <v>421</v>
      </c>
      <c r="C431" s="23"/>
      <c r="D431" s="22">
        <f>IF('Insertion engagement internet'!R427&lt;&gt;" ",'Insertion engagement internet'!R427," ")</f>
        <v>0</v>
      </c>
      <c r="E431" s="22" t="str">
        <f>IF(D431&gt;0,'Insertion engagement internet'!F427,"  ")</f>
        <v xml:space="preserve">  </v>
      </c>
      <c r="F431" s="24" t="str">
        <f>IF(D431&gt;0,'Insertion engagement internet'!C427,"  ")</f>
        <v xml:space="preserve">  </v>
      </c>
      <c r="G431" s="24" t="str">
        <f>IF(D431&gt;0,'Insertion engagement internet'!D427,"  ")</f>
        <v xml:space="preserve">  </v>
      </c>
      <c r="H431" s="24" t="str">
        <f>IF(D431&gt;0,'Insertion engagement internet'!J427,"  ")</f>
        <v xml:space="preserve">  </v>
      </c>
      <c r="I431" s="24" t="str">
        <f>IF(D431&gt;0,'Insertion engagement internet'!G427,"  ")</f>
        <v xml:space="preserve">  </v>
      </c>
      <c r="J431" s="22" t="str">
        <f>IF(D431&gt;0,IF('Insertion engagement internet'!G427&lt;&gt;'Insertion engagement internet'!H427,'Insertion engagement internet'!H427," ")," ")</f>
        <v xml:space="preserve"> </v>
      </c>
      <c r="K431" s="216">
        <f>'Insertion engagement internet'!E427</f>
        <v>0</v>
      </c>
      <c r="L431" s="22"/>
      <c r="M431" s="25" t="str">
        <f>IF(D431&gt;0,'Insertion engagement internet'!M427," ")</f>
        <v xml:space="preserve"> </v>
      </c>
    </row>
    <row r="432" spans="1:13" ht="19.149999999999999" hidden="1" customHeight="1" x14ac:dyDescent="0.2">
      <c r="A432" s="5">
        <f t="shared" si="6"/>
        <v>0</v>
      </c>
      <c r="B432" s="21">
        <v>422</v>
      </c>
      <c r="C432" s="23"/>
      <c r="D432" s="22">
        <f>IF('Insertion engagement internet'!R428&lt;&gt;" ",'Insertion engagement internet'!R428," ")</f>
        <v>0</v>
      </c>
      <c r="E432" s="22" t="str">
        <f>IF(D432&gt;0,'Insertion engagement internet'!F428,"  ")</f>
        <v xml:space="preserve">  </v>
      </c>
      <c r="F432" s="24" t="str">
        <f>IF(D432&gt;0,'Insertion engagement internet'!C428,"  ")</f>
        <v xml:space="preserve">  </v>
      </c>
      <c r="G432" s="24" t="str">
        <f>IF(D432&gt;0,'Insertion engagement internet'!D428,"  ")</f>
        <v xml:space="preserve">  </v>
      </c>
      <c r="H432" s="24" t="str">
        <f>IF(D432&gt;0,'Insertion engagement internet'!J428,"  ")</f>
        <v xml:space="preserve">  </v>
      </c>
      <c r="I432" s="24" t="str">
        <f>IF(D432&gt;0,'Insertion engagement internet'!G428,"  ")</f>
        <v xml:space="preserve">  </v>
      </c>
      <c r="J432" s="22" t="str">
        <f>IF(D432&gt;0,IF('Insertion engagement internet'!G428&lt;&gt;'Insertion engagement internet'!H428,'Insertion engagement internet'!H428," ")," ")</f>
        <v xml:space="preserve"> </v>
      </c>
      <c r="K432" s="216">
        <f>'Insertion engagement internet'!E428</f>
        <v>0</v>
      </c>
      <c r="L432" s="22"/>
      <c r="M432" s="25" t="str">
        <f>IF(D432&gt;0,'Insertion engagement internet'!M428," ")</f>
        <v xml:space="preserve"> </v>
      </c>
    </row>
    <row r="433" spans="1:13" ht="19.149999999999999" hidden="1" customHeight="1" x14ac:dyDescent="0.2">
      <c r="A433" s="5">
        <f t="shared" si="6"/>
        <v>0</v>
      </c>
      <c r="B433" s="21">
        <v>423</v>
      </c>
      <c r="C433" s="23"/>
      <c r="D433" s="22">
        <f>IF('Insertion engagement internet'!R429&lt;&gt;" ",'Insertion engagement internet'!R429," ")</f>
        <v>0</v>
      </c>
      <c r="E433" s="22" t="str">
        <f>IF(D433&gt;0,'Insertion engagement internet'!F429,"  ")</f>
        <v xml:space="preserve">  </v>
      </c>
      <c r="F433" s="24" t="str">
        <f>IF(D433&gt;0,'Insertion engagement internet'!C429,"  ")</f>
        <v xml:space="preserve">  </v>
      </c>
      <c r="G433" s="24" t="str">
        <f>IF(D433&gt;0,'Insertion engagement internet'!D429,"  ")</f>
        <v xml:space="preserve">  </v>
      </c>
      <c r="H433" s="24" t="str">
        <f>IF(D433&gt;0,'Insertion engagement internet'!J429,"  ")</f>
        <v xml:space="preserve">  </v>
      </c>
      <c r="I433" s="24" t="str">
        <f>IF(D433&gt;0,'Insertion engagement internet'!G429,"  ")</f>
        <v xml:space="preserve">  </v>
      </c>
      <c r="J433" s="22" t="str">
        <f>IF(D433&gt;0,IF('Insertion engagement internet'!G429&lt;&gt;'Insertion engagement internet'!H429,'Insertion engagement internet'!H429," ")," ")</f>
        <v xml:space="preserve"> </v>
      </c>
      <c r="K433" s="216">
        <f>'Insertion engagement internet'!E429</f>
        <v>0</v>
      </c>
      <c r="L433" s="22"/>
      <c r="M433" s="25" t="str">
        <f>IF(D433&gt;0,'Insertion engagement internet'!M429," ")</f>
        <v xml:space="preserve"> </v>
      </c>
    </row>
    <row r="434" spans="1:13" ht="19.149999999999999" hidden="1" customHeight="1" x14ac:dyDescent="0.2">
      <c r="A434" s="5">
        <f t="shared" si="6"/>
        <v>0</v>
      </c>
      <c r="B434" s="21">
        <v>424</v>
      </c>
      <c r="C434" s="23"/>
      <c r="D434" s="22">
        <f>IF('Insertion engagement internet'!R430&lt;&gt;" ",'Insertion engagement internet'!R430," ")</f>
        <v>0</v>
      </c>
      <c r="E434" s="22" t="str">
        <f>IF(D434&gt;0,'Insertion engagement internet'!F430,"  ")</f>
        <v xml:space="preserve">  </v>
      </c>
      <c r="F434" s="24" t="str">
        <f>IF(D434&gt;0,'Insertion engagement internet'!C430,"  ")</f>
        <v xml:space="preserve">  </v>
      </c>
      <c r="G434" s="24" t="str">
        <f>IF(D434&gt;0,'Insertion engagement internet'!D430,"  ")</f>
        <v xml:space="preserve">  </v>
      </c>
      <c r="H434" s="24" t="str">
        <f>IF(D434&gt;0,'Insertion engagement internet'!J430,"  ")</f>
        <v xml:space="preserve">  </v>
      </c>
      <c r="I434" s="24" t="str">
        <f>IF(D434&gt;0,'Insertion engagement internet'!G430,"  ")</f>
        <v xml:space="preserve">  </v>
      </c>
      <c r="J434" s="22" t="str">
        <f>IF(D434&gt;0,IF('Insertion engagement internet'!G430&lt;&gt;'Insertion engagement internet'!H430,'Insertion engagement internet'!H430," ")," ")</f>
        <v xml:space="preserve"> </v>
      </c>
      <c r="K434" s="216">
        <f>'Insertion engagement internet'!E430</f>
        <v>0</v>
      </c>
      <c r="L434" s="22"/>
      <c r="M434" s="25" t="str">
        <f>IF(D434&gt;0,'Insertion engagement internet'!M430," ")</f>
        <v xml:space="preserve"> </v>
      </c>
    </row>
    <row r="435" spans="1:13" ht="19.149999999999999" hidden="1" customHeight="1" x14ac:dyDescent="0.2">
      <c r="A435" s="5">
        <f t="shared" si="6"/>
        <v>0</v>
      </c>
      <c r="B435" s="21">
        <v>425</v>
      </c>
      <c r="C435" s="23"/>
      <c r="D435" s="22">
        <f>IF('Insertion engagement internet'!R431&lt;&gt;" ",'Insertion engagement internet'!R431," ")</f>
        <v>0</v>
      </c>
      <c r="E435" s="22" t="str">
        <f>IF(D435&gt;0,'Insertion engagement internet'!F431,"  ")</f>
        <v xml:space="preserve">  </v>
      </c>
      <c r="F435" s="24" t="str">
        <f>IF(D435&gt;0,'Insertion engagement internet'!C431,"  ")</f>
        <v xml:space="preserve">  </v>
      </c>
      <c r="G435" s="24" t="str">
        <f>IF(D435&gt;0,'Insertion engagement internet'!D431,"  ")</f>
        <v xml:space="preserve">  </v>
      </c>
      <c r="H435" s="24" t="str">
        <f>IF(D435&gt;0,'Insertion engagement internet'!J431,"  ")</f>
        <v xml:space="preserve">  </v>
      </c>
      <c r="I435" s="24" t="str">
        <f>IF(D435&gt;0,'Insertion engagement internet'!G431,"  ")</f>
        <v xml:space="preserve">  </v>
      </c>
      <c r="J435" s="22" t="str">
        <f>IF(D435&gt;0,IF('Insertion engagement internet'!G431&lt;&gt;'Insertion engagement internet'!H431,'Insertion engagement internet'!H431," ")," ")</f>
        <v xml:space="preserve"> </v>
      </c>
      <c r="K435" s="216">
        <f>'Insertion engagement internet'!E431</f>
        <v>0</v>
      </c>
      <c r="L435" s="22"/>
      <c r="M435" s="25" t="str">
        <f>IF(D435&gt;0,'Insertion engagement internet'!M431," ")</f>
        <v xml:space="preserve"> </v>
      </c>
    </row>
    <row r="436" spans="1:13" ht="19.149999999999999" hidden="1" customHeight="1" x14ac:dyDescent="0.2">
      <c r="A436" s="5">
        <f t="shared" si="6"/>
        <v>0</v>
      </c>
      <c r="B436" s="21">
        <v>426</v>
      </c>
      <c r="C436" s="23"/>
      <c r="D436" s="22">
        <f>IF('Insertion engagement internet'!R432&lt;&gt;" ",'Insertion engagement internet'!R432," ")</f>
        <v>0</v>
      </c>
      <c r="E436" s="22" t="str">
        <f>IF(D436&gt;0,'Insertion engagement internet'!F432,"  ")</f>
        <v xml:space="preserve">  </v>
      </c>
      <c r="F436" s="24" t="str">
        <f>IF(D436&gt;0,'Insertion engagement internet'!C432,"  ")</f>
        <v xml:space="preserve">  </v>
      </c>
      <c r="G436" s="24" t="str">
        <f>IF(D436&gt;0,'Insertion engagement internet'!D432,"  ")</f>
        <v xml:space="preserve">  </v>
      </c>
      <c r="H436" s="24" t="str">
        <f>IF(D436&gt;0,'Insertion engagement internet'!J432,"  ")</f>
        <v xml:space="preserve">  </v>
      </c>
      <c r="I436" s="24" t="str">
        <f>IF(D436&gt;0,'Insertion engagement internet'!G432,"  ")</f>
        <v xml:space="preserve">  </v>
      </c>
      <c r="J436" s="22" t="str">
        <f>IF(D436&gt;0,IF('Insertion engagement internet'!G432&lt;&gt;'Insertion engagement internet'!H432,'Insertion engagement internet'!H432," ")," ")</f>
        <v xml:space="preserve"> </v>
      </c>
      <c r="K436" s="216">
        <f>'Insertion engagement internet'!E432</f>
        <v>0</v>
      </c>
      <c r="L436" s="22"/>
      <c r="M436" s="25" t="str">
        <f>IF(D436&gt;0,'Insertion engagement internet'!M432," ")</f>
        <v xml:space="preserve"> </v>
      </c>
    </row>
    <row r="437" spans="1:13" ht="19.149999999999999" hidden="1" customHeight="1" x14ac:dyDescent="0.2">
      <c r="A437" s="5">
        <f t="shared" si="6"/>
        <v>0</v>
      </c>
      <c r="B437" s="21">
        <v>427</v>
      </c>
      <c r="C437" s="23"/>
      <c r="D437" s="22">
        <f>IF('Insertion engagement internet'!R433&lt;&gt;" ",'Insertion engagement internet'!R433," ")</f>
        <v>0</v>
      </c>
      <c r="E437" s="22" t="str">
        <f>IF(D437&gt;0,'Insertion engagement internet'!F433,"  ")</f>
        <v xml:space="preserve">  </v>
      </c>
      <c r="F437" s="24" t="str">
        <f>IF(D437&gt;0,'Insertion engagement internet'!C433,"  ")</f>
        <v xml:space="preserve">  </v>
      </c>
      <c r="G437" s="24" t="str">
        <f>IF(D437&gt;0,'Insertion engagement internet'!D433,"  ")</f>
        <v xml:space="preserve">  </v>
      </c>
      <c r="H437" s="24" t="str">
        <f>IF(D437&gt;0,'Insertion engagement internet'!J433,"  ")</f>
        <v xml:space="preserve">  </v>
      </c>
      <c r="I437" s="24" t="str">
        <f>IF(D437&gt;0,'Insertion engagement internet'!G433,"  ")</f>
        <v xml:space="preserve">  </v>
      </c>
      <c r="J437" s="22" t="str">
        <f>IF(D437&gt;0,IF('Insertion engagement internet'!G433&lt;&gt;'Insertion engagement internet'!H433,'Insertion engagement internet'!H433," ")," ")</f>
        <v xml:space="preserve"> </v>
      </c>
      <c r="K437" s="216">
        <f>'Insertion engagement internet'!E433</f>
        <v>0</v>
      </c>
      <c r="L437" s="22"/>
      <c r="M437" s="25" t="str">
        <f>IF(D437&gt;0,'Insertion engagement internet'!M433," ")</f>
        <v xml:space="preserve"> </v>
      </c>
    </row>
    <row r="438" spans="1:13" ht="19.149999999999999" hidden="1" customHeight="1" x14ac:dyDescent="0.2">
      <c r="A438" s="5">
        <f t="shared" si="6"/>
        <v>0</v>
      </c>
      <c r="B438" s="21">
        <v>428</v>
      </c>
      <c r="C438" s="23"/>
      <c r="D438" s="22">
        <f>IF('Insertion engagement internet'!R434&lt;&gt;" ",'Insertion engagement internet'!R434," ")</f>
        <v>0</v>
      </c>
      <c r="E438" s="22" t="str">
        <f>IF(D438&gt;0,'Insertion engagement internet'!F434,"  ")</f>
        <v xml:space="preserve">  </v>
      </c>
      <c r="F438" s="24" t="str">
        <f>IF(D438&gt;0,'Insertion engagement internet'!C434,"  ")</f>
        <v xml:space="preserve">  </v>
      </c>
      <c r="G438" s="24" t="str">
        <f>IF(D438&gt;0,'Insertion engagement internet'!D434,"  ")</f>
        <v xml:space="preserve">  </v>
      </c>
      <c r="H438" s="24" t="str">
        <f>IF(D438&gt;0,'Insertion engagement internet'!J434,"  ")</f>
        <v xml:space="preserve">  </v>
      </c>
      <c r="I438" s="24" t="str">
        <f>IF(D438&gt;0,'Insertion engagement internet'!G434,"  ")</f>
        <v xml:space="preserve">  </v>
      </c>
      <c r="J438" s="22" t="str">
        <f>IF(D438&gt;0,IF('Insertion engagement internet'!G434&lt;&gt;'Insertion engagement internet'!H434,'Insertion engagement internet'!H434," ")," ")</f>
        <v xml:space="preserve"> </v>
      </c>
      <c r="K438" s="216">
        <f>'Insertion engagement internet'!E434</f>
        <v>0</v>
      </c>
      <c r="L438" s="22"/>
      <c r="M438" s="25" t="str">
        <f>IF(D438&gt;0,'Insertion engagement internet'!M434," ")</f>
        <v xml:space="preserve"> </v>
      </c>
    </row>
    <row r="439" spans="1:13" ht="19.149999999999999" hidden="1" customHeight="1" x14ac:dyDescent="0.2">
      <c r="A439" s="5">
        <f t="shared" si="6"/>
        <v>0</v>
      </c>
      <c r="B439" s="21">
        <v>429</v>
      </c>
      <c r="C439" s="23"/>
      <c r="D439" s="22">
        <f>IF('Insertion engagement internet'!R435&lt;&gt;" ",'Insertion engagement internet'!R435," ")</f>
        <v>0</v>
      </c>
      <c r="E439" s="22" t="str">
        <f>IF(D439&gt;0,'Insertion engagement internet'!F435,"  ")</f>
        <v xml:space="preserve">  </v>
      </c>
      <c r="F439" s="24" t="str">
        <f>IF(D439&gt;0,'Insertion engagement internet'!C435,"  ")</f>
        <v xml:space="preserve">  </v>
      </c>
      <c r="G439" s="24" t="str">
        <f>IF(D439&gt;0,'Insertion engagement internet'!D435,"  ")</f>
        <v xml:space="preserve">  </v>
      </c>
      <c r="H439" s="24" t="str">
        <f>IF(D439&gt;0,'Insertion engagement internet'!J435,"  ")</f>
        <v xml:space="preserve">  </v>
      </c>
      <c r="I439" s="24" t="str">
        <f>IF(D439&gt;0,'Insertion engagement internet'!G435,"  ")</f>
        <v xml:space="preserve">  </v>
      </c>
      <c r="J439" s="22" t="str">
        <f>IF(D439&gt;0,IF('Insertion engagement internet'!G435&lt;&gt;'Insertion engagement internet'!H435,'Insertion engagement internet'!H435," ")," ")</f>
        <v xml:space="preserve"> </v>
      </c>
      <c r="K439" s="216">
        <f>'Insertion engagement internet'!E435</f>
        <v>0</v>
      </c>
      <c r="L439" s="22"/>
      <c r="M439" s="25" t="str">
        <f>IF(D439&gt;0,'Insertion engagement internet'!M435," ")</f>
        <v xml:space="preserve"> </v>
      </c>
    </row>
    <row r="440" spans="1:13" ht="19.149999999999999" hidden="1" customHeight="1" x14ac:dyDescent="0.2">
      <c r="A440" s="5">
        <f t="shared" si="6"/>
        <v>0</v>
      </c>
      <c r="B440" s="21">
        <v>430</v>
      </c>
      <c r="C440" s="23"/>
      <c r="D440" s="22">
        <f>IF('Insertion engagement internet'!R436&lt;&gt;" ",'Insertion engagement internet'!R436," ")</f>
        <v>0</v>
      </c>
      <c r="E440" s="22" t="str">
        <f>IF(D440&gt;0,'Insertion engagement internet'!F436,"  ")</f>
        <v xml:space="preserve">  </v>
      </c>
      <c r="F440" s="24" t="str">
        <f>IF(D440&gt;0,'Insertion engagement internet'!C436,"  ")</f>
        <v xml:space="preserve">  </v>
      </c>
      <c r="G440" s="24" t="str">
        <f>IF(D440&gt;0,'Insertion engagement internet'!D436,"  ")</f>
        <v xml:space="preserve">  </v>
      </c>
      <c r="H440" s="24" t="str">
        <f>IF(D440&gt;0,'Insertion engagement internet'!J436,"  ")</f>
        <v xml:space="preserve">  </v>
      </c>
      <c r="I440" s="24" t="str">
        <f>IF(D440&gt;0,'Insertion engagement internet'!G436,"  ")</f>
        <v xml:space="preserve">  </v>
      </c>
      <c r="J440" s="22" t="str">
        <f>IF(D440&gt;0,IF('Insertion engagement internet'!G436&lt;&gt;'Insertion engagement internet'!H436,'Insertion engagement internet'!H436," ")," ")</f>
        <v xml:space="preserve"> </v>
      </c>
      <c r="K440" s="216">
        <f>'Insertion engagement internet'!E436</f>
        <v>0</v>
      </c>
      <c r="L440" s="22"/>
      <c r="M440" s="25" t="str">
        <f>IF(D440&gt;0,'Insertion engagement internet'!M436," ")</f>
        <v xml:space="preserve"> </v>
      </c>
    </row>
    <row r="441" spans="1:13" ht="19.149999999999999" hidden="1" customHeight="1" x14ac:dyDescent="0.2">
      <c r="A441" s="5">
        <f t="shared" si="6"/>
        <v>0</v>
      </c>
      <c r="B441" s="21">
        <v>431</v>
      </c>
      <c r="C441" s="23"/>
      <c r="D441" s="22">
        <f>IF('Insertion engagement internet'!R437&lt;&gt;" ",'Insertion engagement internet'!R437," ")</f>
        <v>0</v>
      </c>
      <c r="E441" s="22" t="str">
        <f>IF(D441&gt;0,'Insertion engagement internet'!F437,"  ")</f>
        <v xml:space="preserve">  </v>
      </c>
      <c r="F441" s="24" t="str">
        <f>IF(D441&gt;0,'Insertion engagement internet'!C437,"  ")</f>
        <v xml:space="preserve">  </v>
      </c>
      <c r="G441" s="24" t="str">
        <f>IF(D441&gt;0,'Insertion engagement internet'!D437,"  ")</f>
        <v xml:space="preserve">  </v>
      </c>
      <c r="H441" s="24" t="str">
        <f>IF(D441&gt;0,'Insertion engagement internet'!J437,"  ")</f>
        <v xml:space="preserve">  </v>
      </c>
      <c r="I441" s="24" t="str">
        <f>IF(D441&gt;0,'Insertion engagement internet'!G437,"  ")</f>
        <v xml:space="preserve">  </v>
      </c>
      <c r="J441" s="22" t="str">
        <f>IF(D441&gt;0,IF('Insertion engagement internet'!G437&lt;&gt;'Insertion engagement internet'!H437,'Insertion engagement internet'!H437," ")," ")</f>
        <v xml:space="preserve"> </v>
      </c>
      <c r="K441" s="216">
        <f>'Insertion engagement internet'!E437</f>
        <v>0</v>
      </c>
      <c r="L441" s="22"/>
      <c r="M441" s="25" t="str">
        <f>IF(D441&gt;0,'Insertion engagement internet'!M437," ")</f>
        <v xml:space="preserve"> </v>
      </c>
    </row>
    <row r="442" spans="1:13" ht="19.149999999999999" hidden="1" customHeight="1" x14ac:dyDescent="0.2">
      <c r="A442" s="5">
        <f t="shared" si="6"/>
        <v>0</v>
      </c>
      <c r="B442" s="21">
        <v>432</v>
      </c>
      <c r="C442" s="23"/>
      <c r="D442" s="22">
        <f>IF('Insertion engagement internet'!R438&lt;&gt;" ",'Insertion engagement internet'!R438," ")</f>
        <v>0</v>
      </c>
      <c r="E442" s="22" t="str">
        <f>IF(D442&gt;0,'Insertion engagement internet'!F438,"  ")</f>
        <v xml:space="preserve">  </v>
      </c>
      <c r="F442" s="24" t="str">
        <f>IF(D442&gt;0,'Insertion engagement internet'!C438,"  ")</f>
        <v xml:space="preserve">  </v>
      </c>
      <c r="G442" s="24" t="str">
        <f>IF(D442&gt;0,'Insertion engagement internet'!D438,"  ")</f>
        <v xml:space="preserve">  </v>
      </c>
      <c r="H442" s="24" t="str">
        <f>IF(D442&gt;0,'Insertion engagement internet'!J438,"  ")</f>
        <v xml:space="preserve">  </v>
      </c>
      <c r="I442" s="24" t="str">
        <f>IF(D442&gt;0,'Insertion engagement internet'!G438,"  ")</f>
        <v xml:space="preserve">  </v>
      </c>
      <c r="J442" s="22" t="str">
        <f>IF(D442&gt;0,IF('Insertion engagement internet'!G438&lt;&gt;'Insertion engagement internet'!H438,'Insertion engagement internet'!H438," ")," ")</f>
        <v xml:space="preserve"> </v>
      </c>
      <c r="K442" s="216">
        <f>'Insertion engagement internet'!E438</f>
        <v>0</v>
      </c>
      <c r="L442" s="22"/>
      <c r="M442" s="25" t="str">
        <f>IF(D442&gt;0,'Insertion engagement internet'!M438," ")</f>
        <v xml:space="preserve"> </v>
      </c>
    </row>
    <row r="443" spans="1:13" ht="19.149999999999999" hidden="1" customHeight="1" x14ac:dyDescent="0.2">
      <c r="A443" s="5">
        <f t="shared" si="6"/>
        <v>0</v>
      </c>
      <c r="B443" s="21">
        <v>433</v>
      </c>
      <c r="C443" s="23"/>
      <c r="D443" s="22">
        <f>IF('Insertion engagement internet'!R439&lt;&gt;" ",'Insertion engagement internet'!R439," ")</f>
        <v>0</v>
      </c>
      <c r="E443" s="22" t="str">
        <f>IF(D443&gt;0,'Insertion engagement internet'!F439,"  ")</f>
        <v xml:space="preserve">  </v>
      </c>
      <c r="F443" s="24" t="str">
        <f>IF(D443&gt;0,'Insertion engagement internet'!C439,"  ")</f>
        <v xml:space="preserve">  </v>
      </c>
      <c r="G443" s="24" t="str">
        <f>IF(D443&gt;0,'Insertion engagement internet'!D439,"  ")</f>
        <v xml:space="preserve">  </v>
      </c>
      <c r="H443" s="24" t="str">
        <f>IF(D443&gt;0,'Insertion engagement internet'!J439,"  ")</f>
        <v xml:space="preserve">  </v>
      </c>
      <c r="I443" s="24" t="str">
        <f>IF(D443&gt;0,'Insertion engagement internet'!G439,"  ")</f>
        <v xml:space="preserve">  </v>
      </c>
      <c r="J443" s="22" t="str">
        <f>IF(D443&gt;0,IF('Insertion engagement internet'!G439&lt;&gt;'Insertion engagement internet'!H439,'Insertion engagement internet'!H439," ")," ")</f>
        <v xml:space="preserve"> </v>
      </c>
      <c r="K443" s="216">
        <f>'Insertion engagement internet'!E439</f>
        <v>0</v>
      </c>
      <c r="L443" s="22"/>
      <c r="M443" s="25" t="str">
        <f>IF(D443&gt;0,'Insertion engagement internet'!M439," ")</f>
        <v xml:space="preserve"> </v>
      </c>
    </row>
    <row r="444" spans="1:13" ht="19.149999999999999" hidden="1" customHeight="1" x14ac:dyDescent="0.2">
      <c r="A444" s="5">
        <f t="shared" si="6"/>
        <v>0</v>
      </c>
      <c r="B444" s="21">
        <v>434</v>
      </c>
      <c r="C444" s="23"/>
      <c r="D444" s="22">
        <f>IF('Insertion engagement internet'!R440&lt;&gt;" ",'Insertion engagement internet'!R440," ")</f>
        <v>0</v>
      </c>
      <c r="E444" s="22" t="str">
        <f>IF(D444&gt;0,'Insertion engagement internet'!F440,"  ")</f>
        <v xml:space="preserve">  </v>
      </c>
      <c r="F444" s="24" t="str">
        <f>IF(D444&gt;0,'Insertion engagement internet'!C440,"  ")</f>
        <v xml:space="preserve">  </v>
      </c>
      <c r="G444" s="24" t="str">
        <f>IF(D444&gt;0,'Insertion engagement internet'!D440,"  ")</f>
        <v xml:space="preserve">  </v>
      </c>
      <c r="H444" s="24" t="str">
        <f>IF(D444&gt;0,'Insertion engagement internet'!J440,"  ")</f>
        <v xml:space="preserve">  </v>
      </c>
      <c r="I444" s="24" t="str">
        <f>IF(D444&gt;0,'Insertion engagement internet'!G440,"  ")</f>
        <v xml:space="preserve">  </v>
      </c>
      <c r="J444" s="22" t="str">
        <f>IF(D444&gt;0,IF('Insertion engagement internet'!G440&lt;&gt;'Insertion engagement internet'!H440,'Insertion engagement internet'!H440," ")," ")</f>
        <v xml:space="preserve"> </v>
      </c>
      <c r="K444" s="216">
        <f>'Insertion engagement internet'!E440</f>
        <v>0</v>
      </c>
      <c r="L444" s="22"/>
      <c r="M444" s="25" t="str">
        <f>IF(D444&gt;0,'Insertion engagement internet'!M440," ")</f>
        <v xml:space="preserve"> </v>
      </c>
    </row>
    <row r="445" spans="1:13" ht="19.149999999999999" hidden="1" customHeight="1" x14ac:dyDescent="0.2">
      <c r="A445" s="5">
        <f t="shared" si="6"/>
        <v>0</v>
      </c>
      <c r="B445" s="21">
        <v>435</v>
      </c>
      <c r="C445" s="23"/>
      <c r="D445" s="22">
        <f>IF('Insertion engagement internet'!R441&lt;&gt;" ",'Insertion engagement internet'!R441," ")</f>
        <v>0</v>
      </c>
      <c r="E445" s="22" t="str">
        <f>IF(D445&gt;0,'Insertion engagement internet'!F441,"  ")</f>
        <v xml:space="preserve">  </v>
      </c>
      <c r="F445" s="24" t="str">
        <f>IF(D445&gt;0,'Insertion engagement internet'!C441,"  ")</f>
        <v xml:space="preserve">  </v>
      </c>
      <c r="G445" s="24" t="str">
        <f>IF(D445&gt;0,'Insertion engagement internet'!D441,"  ")</f>
        <v xml:space="preserve">  </v>
      </c>
      <c r="H445" s="24" t="str">
        <f>IF(D445&gt;0,'Insertion engagement internet'!J441,"  ")</f>
        <v xml:space="preserve">  </v>
      </c>
      <c r="I445" s="24" t="str">
        <f>IF(D445&gt;0,'Insertion engagement internet'!G441,"  ")</f>
        <v xml:space="preserve">  </v>
      </c>
      <c r="J445" s="22" t="str">
        <f>IF(D445&gt;0,IF('Insertion engagement internet'!G441&lt;&gt;'Insertion engagement internet'!H441,'Insertion engagement internet'!H441," ")," ")</f>
        <v xml:space="preserve"> </v>
      </c>
      <c r="K445" s="216">
        <f>'Insertion engagement internet'!E441</f>
        <v>0</v>
      </c>
      <c r="L445" s="22"/>
      <c r="M445" s="25" t="str">
        <f>IF(D445&gt;0,'Insertion engagement internet'!M441," ")</f>
        <v xml:space="preserve"> </v>
      </c>
    </row>
    <row r="446" spans="1:13" ht="19.149999999999999" hidden="1" customHeight="1" x14ac:dyDescent="0.2">
      <c r="A446" s="5">
        <f t="shared" si="6"/>
        <v>0</v>
      </c>
      <c r="B446" s="21">
        <v>436</v>
      </c>
      <c r="C446" s="23"/>
      <c r="D446" s="22">
        <f>IF('Insertion engagement internet'!R442&lt;&gt;" ",'Insertion engagement internet'!R442," ")</f>
        <v>0</v>
      </c>
      <c r="E446" s="22" t="str">
        <f>IF(D446&gt;0,'Insertion engagement internet'!F442,"  ")</f>
        <v xml:space="preserve">  </v>
      </c>
      <c r="F446" s="24" t="str">
        <f>IF(D446&gt;0,'Insertion engagement internet'!C442,"  ")</f>
        <v xml:space="preserve">  </v>
      </c>
      <c r="G446" s="24" t="str">
        <f>IF(D446&gt;0,'Insertion engagement internet'!D442,"  ")</f>
        <v xml:space="preserve">  </v>
      </c>
      <c r="H446" s="24" t="str">
        <f>IF(D446&gt;0,'Insertion engagement internet'!J442,"  ")</f>
        <v xml:space="preserve">  </v>
      </c>
      <c r="I446" s="24" t="str">
        <f>IF(D446&gt;0,'Insertion engagement internet'!G442,"  ")</f>
        <v xml:space="preserve">  </v>
      </c>
      <c r="J446" s="22" t="str">
        <f>IF(D446&gt;0,IF('Insertion engagement internet'!G442&lt;&gt;'Insertion engagement internet'!H442,'Insertion engagement internet'!H442," ")," ")</f>
        <v xml:space="preserve"> </v>
      </c>
      <c r="K446" s="216">
        <f>'Insertion engagement internet'!E442</f>
        <v>0</v>
      </c>
      <c r="L446" s="22"/>
      <c r="M446" s="25" t="str">
        <f>IF(D446&gt;0,'Insertion engagement internet'!M442," ")</f>
        <v xml:space="preserve"> </v>
      </c>
    </row>
    <row r="447" spans="1:13" ht="19.149999999999999" hidden="1" customHeight="1" x14ac:dyDescent="0.2">
      <c r="A447" s="5">
        <f t="shared" si="6"/>
        <v>0</v>
      </c>
      <c r="B447" s="21">
        <v>437</v>
      </c>
      <c r="C447" s="23"/>
      <c r="D447" s="22">
        <f>IF('Insertion engagement internet'!R443&lt;&gt;" ",'Insertion engagement internet'!R443," ")</f>
        <v>0</v>
      </c>
      <c r="E447" s="22" t="str">
        <f>IF(D447&gt;0,'Insertion engagement internet'!F443,"  ")</f>
        <v xml:space="preserve">  </v>
      </c>
      <c r="F447" s="24" t="str">
        <f>IF(D447&gt;0,'Insertion engagement internet'!C443,"  ")</f>
        <v xml:space="preserve">  </v>
      </c>
      <c r="G447" s="24" t="str">
        <f>IF(D447&gt;0,'Insertion engagement internet'!D443,"  ")</f>
        <v xml:space="preserve">  </v>
      </c>
      <c r="H447" s="24" t="str">
        <f>IF(D447&gt;0,'Insertion engagement internet'!J443,"  ")</f>
        <v xml:space="preserve">  </v>
      </c>
      <c r="I447" s="24" t="str">
        <f>IF(D447&gt;0,'Insertion engagement internet'!G443,"  ")</f>
        <v xml:space="preserve">  </v>
      </c>
      <c r="J447" s="22" t="str">
        <f>IF(D447&gt;0,IF('Insertion engagement internet'!G443&lt;&gt;'Insertion engagement internet'!H443,'Insertion engagement internet'!H443," ")," ")</f>
        <v xml:space="preserve"> </v>
      </c>
      <c r="K447" s="216">
        <f>'Insertion engagement internet'!E443</f>
        <v>0</v>
      </c>
      <c r="L447" s="22"/>
      <c r="M447" s="25" t="str">
        <f>IF(D447&gt;0,'Insertion engagement internet'!M443," ")</f>
        <v xml:space="preserve"> </v>
      </c>
    </row>
    <row r="448" spans="1:13" ht="19.149999999999999" hidden="1" customHeight="1" x14ac:dyDescent="0.2">
      <c r="A448" s="5">
        <f t="shared" si="6"/>
        <v>0</v>
      </c>
      <c r="B448" s="21">
        <v>438</v>
      </c>
      <c r="C448" s="23"/>
      <c r="D448" s="22">
        <f>IF('Insertion engagement internet'!R444&lt;&gt;" ",'Insertion engagement internet'!R444," ")</f>
        <v>0</v>
      </c>
      <c r="E448" s="22" t="str">
        <f>IF(D448&gt;0,'Insertion engagement internet'!F444,"  ")</f>
        <v xml:space="preserve">  </v>
      </c>
      <c r="F448" s="24" t="str">
        <f>IF(D448&gt;0,'Insertion engagement internet'!C444,"  ")</f>
        <v xml:space="preserve">  </v>
      </c>
      <c r="G448" s="24" t="str">
        <f>IF(D448&gt;0,'Insertion engagement internet'!D444,"  ")</f>
        <v xml:space="preserve">  </v>
      </c>
      <c r="H448" s="24" t="str">
        <f>IF(D448&gt;0,'Insertion engagement internet'!J444,"  ")</f>
        <v xml:space="preserve">  </v>
      </c>
      <c r="I448" s="24" t="str">
        <f>IF(D448&gt;0,'Insertion engagement internet'!G444,"  ")</f>
        <v xml:space="preserve">  </v>
      </c>
      <c r="J448" s="22" t="str">
        <f>IF(D448&gt;0,IF('Insertion engagement internet'!G444&lt;&gt;'Insertion engagement internet'!H444,'Insertion engagement internet'!H444," ")," ")</f>
        <v xml:space="preserve"> </v>
      </c>
      <c r="K448" s="216">
        <f>'Insertion engagement internet'!E444</f>
        <v>0</v>
      </c>
      <c r="L448" s="22"/>
      <c r="M448" s="25" t="str">
        <f>IF(D448&gt;0,'Insertion engagement internet'!M444," ")</f>
        <v xml:space="preserve"> </v>
      </c>
    </row>
    <row r="449" spans="1:13" ht="19.149999999999999" hidden="1" customHeight="1" x14ac:dyDescent="0.2">
      <c r="A449" s="5">
        <f t="shared" si="6"/>
        <v>0</v>
      </c>
      <c r="B449" s="21">
        <v>439</v>
      </c>
      <c r="C449" s="23"/>
      <c r="D449" s="22">
        <f>IF('Insertion engagement internet'!R445&lt;&gt;" ",'Insertion engagement internet'!R445," ")</f>
        <v>0</v>
      </c>
      <c r="E449" s="22" t="str">
        <f>IF(D449&gt;0,'Insertion engagement internet'!F445,"  ")</f>
        <v xml:space="preserve">  </v>
      </c>
      <c r="F449" s="24" t="str">
        <f>IF(D449&gt;0,'Insertion engagement internet'!C445,"  ")</f>
        <v xml:space="preserve">  </v>
      </c>
      <c r="G449" s="24" t="str">
        <f>IF(D449&gt;0,'Insertion engagement internet'!D445,"  ")</f>
        <v xml:space="preserve">  </v>
      </c>
      <c r="H449" s="24" t="str">
        <f>IF(D449&gt;0,'Insertion engagement internet'!J445,"  ")</f>
        <v xml:space="preserve">  </v>
      </c>
      <c r="I449" s="24" t="str">
        <f>IF(D449&gt;0,'Insertion engagement internet'!G445,"  ")</f>
        <v xml:space="preserve">  </v>
      </c>
      <c r="J449" s="22" t="str">
        <f>IF(D449&gt;0,IF('Insertion engagement internet'!G445&lt;&gt;'Insertion engagement internet'!H445,'Insertion engagement internet'!H445," ")," ")</f>
        <v xml:space="preserve"> </v>
      </c>
      <c r="K449" s="216">
        <f>'Insertion engagement internet'!E445</f>
        <v>0</v>
      </c>
      <c r="L449" s="22"/>
      <c r="M449" s="25" t="str">
        <f>IF(D449&gt;0,'Insertion engagement internet'!M445," ")</f>
        <v xml:space="preserve"> </v>
      </c>
    </row>
    <row r="450" spans="1:13" ht="19.149999999999999" hidden="1" customHeight="1" x14ac:dyDescent="0.2">
      <c r="A450" s="5">
        <f t="shared" si="6"/>
        <v>0</v>
      </c>
      <c r="B450" s="21">
        <v>440</v>
      </c>
      <c r="C450" s="23"/>
      <c r="D450" s="22">
        <f>IF('Insertion engagement internet'!R446&lt;&gt;" ",'Insertion engagement internet'!R446," ")</f>
        <v>0</v>
      </c>
      <c r="E450" s="22" t="str">
        <f>IF(D450&gt;0,'Insertion engagement internet'!F446,"  ")</f>
        <v xml:space="preserve">  </v>
      </c>
      <c r="F450" s="24" t="str">
        <f>IF(D450&gt;0,'Insertion engagement internet'!C446,"  ")</f>
        <v xml:space="preserve">  </v>
      </c>
      <c r="G450" s="24" t="str">
        <f>IF(D450&gt;0,'Insertion engagement internet'!D446,"  ")</f>
        <v xml:space="preserve">  </v>
      </c>
      <c r="H450" s="24" t="str">
        <f>IF(D450&gt;0,'Insertion engagement internet'!J446,"  ")</f>
        <v xml:space="preserve">  </v>
      </c>
      <c r="I450" s="24" t="str">
        <f>IF(D450&gt;0,'Insertion engagement internet'!G446,"  ")</f>
        <v xml:space="preserve">  </v>
      </c>
      <c r="J450" s="22" t="str">
        <f>IF(D450&gt;0,IF('Insertion engagement internet'!G446&lt;&gt;'Insertion engagement internet'!H446,'Insertion engagement internet'!H446," ")," ")</f>
        <v xml:space="preserve"> </v>
      </c>
      <c r="K450" s="216">
        <f>'Insertion engagement internet'!E446</f>
        <v>0</v>
      </c>
      <c r="L450" s="22"/>
      <c r="M450" s="25" t="str">
        <f>IF(D450&gt;0,'Insertion engagement internet'!M446," ")</f>
        <v xml:space="preserve"> </v>
      </c>
    </row>
    <row r="451" spans="1:13" ht="19.149999999999999" hidden="1" customHeight="1" x14ac:dyDescent="0.2">
      <c r="A451" s="5">
        <f t="shared" si="6"/>
        <v>0</v>
      </c>
      <c r="B451" s="21">
        <v>441</v>
      </c>
      <c r="C451" s="23"/>
      <c r="D451" s="22">
        <f>IF('Insertion engagement internet'!R447&lt;&gt;" ",'Insertion engagement internet'!R447," ")</f>
        <v>0</v>
      </c>
      <c r="E451" s="22" t="str">
        <f>IF(D451&gt;0,'Insertion engagement internet'!F447,"  ")</f>
        <v xml:space="preserve">  </v>
      </c>
      <c r="F451" s="24" t="str">
        <f>IF(D451&gt;0,'Insertion engagement internet'!C447,"  ")</f>
        <v xml:space="preserve">  </v>
      </c>
      <c r="G451" s="24" t="str">
        <f>IF(D451&gt;0,'Insertion engagement internet'!D447,"  ")</f>
        <v xml:space="preserve">  </v>
      </c>
      <c r="H451" s="24" t="str">
        <f>IF(D451&gt;0,'Insertion engagement internet'!J447,"  ")</f>
        <v xml:space="preserve">  </v>
      </c>
      <c r="I451" s="24" t="str">
        <f>IF(D451&gt;0,'Insertion engagement internet'!G447,"  ")</f>
        <v xml:space="preserve">  </v>
      </c>
      <c r="J451" s="22" t="str">
        <f>IF(D451&gt;0,IF('Insertion engagement internet'!G447&lt;&gt;'Insertion engagement internet'!H447,'Insertion engagement internet'!H447," ")," ")</f>
        <v xml:space="preserve"> </v>
      </c>
      <c r="K451" s="216">
        <f>'Insertion engagement internet'!E447</f>
        <v>0</v>
      </c>
      <c r="L451" s="22"/>
      <c r="M451" s="25" t="str">
        <f>IF(D451&gt;0,'Insertion engagement internet'!M447," ")</f>
        <v xml:space="preserve"> </v>
      </c>
    </row>
    <row r="452" spans="1:13" ht="19.149999999999999" hidden="1" customHeight="1" x14ac:dyDescent="0.2">
      <c r="A452" s="5">
        <f t="shared" si="6"/>
        <v>0</v>
      </c>
      <c r="B452" s="21">
        <v>442</v>
      </c>
      <c r="C452" s="23"/>
      <c r="D452" s="22">
        <f>IF('Insertion engagement internet'!R448&lt;&gt;" ",'Insertion engagement internet'!R448," ")</f>
        <v>0</v>
      </c>
      <c r="E452" s="22" t="str">
        <f>IF(D452&gt;0,'Insertion engagement internet'!F448,"  ")</f>
        <v xml:space="preserve">  </v>
      </c>
      <c r="F452" s="24" t="str">
        <f>IF(D452&gt;0,'Insertion engagement internet'!C448,"  ")</f>
        <v xml:space="preserve">  </v>
      </c>
      <c r="G452" s="24" t="str">
        <f>IF(D452&gt;0,'Insertion engagement internet'!D448,"  ")</f>
        <v xml:space="preserve">  </v>
      </c>
      <c r="H452" s="24" t="str">
        <f>IF(D452&gt;0,'Insertion engagement internet'!J448,"  ")</f>
        <v xml:space="preserve">  </v>
      </c>
      <c r="I452" s="24" t="str">
        <f>IF(D452&gt;0,'Insertion engagement internet'!G448,"  ")</f>
        <v xml:space="preserve">  </v>
      </c>
      <c r="J452" s="22" t="str">
        <f>IF(D452&gt;0,IF('Insertion engagement internet'!G448&lt;&gt;'Insertion engagement internet'!H448,'Insertion engagement internet'!H448," ")," ")</f>
        <v xml:space="preserve"> </v>
      </c>
      <c r="K452" s="216">
        <f>'Insertion engagement internet'!E448</f>
        <v>0</v>
      </c>
      <c r="L452" s="22"/>
      <c r="M452" s="25" t="str">
        <f>IF(D452&gt;0,'Insertion engagement internet'!M448," ")</f>
        <v xml:space="preserve"> </v>
      </c>
    </row>
    <row r="453" spans="1:13" ht="19.149999999999999" hidden="1" customHeight="1" x14ac:dyDescent="0.2">
      <c r="A453" s="5">
        <f t="shared" si="6"/>
        <v>0</v>
      </c>
      <c r="B453" s="21">
        <v>443</v>
      </c>
      <c r="C453" s="23"/>
      <c r="D453" s="22">
        <f>IF('Insertion engagement internet'!R449&lt;&gt;" ",'Insertion engagement internet'!R449," ")</f>
        <v>0</v>
      </c>
      <c r="E453" s="22" t="str">
        <f>IF(D453&gt;0,'Insertion engagement internet'!F449,"  ")</f>
        <v xml:space="preserve">  </v>
      </c>
      <c r="F453" s="24" t="str">
        <f>IF(D453&gt;0,'Insertion engagement internet'!C449,"  ")</f>
        <v xml:space="preserve">  </v>
      </c>
      <c r="G453" s="24" t="str">
        <f>IF(D453&gt;0,'Insertion engagement internet'!D449,"  ")</f>
        <v xml:space="preserve">  </v>
      </c>
      <c r="H453" s="24" t="str">
        <f>IF(D453&gt;0,'Insertion engagement internet'!J449,"  ")</f>
        <v xml:space="preserve">  </v>
      </c>
      <c r="I453" s="24" t="str">
        <f>IF(D453&gt;0,'Insertion engagement internet'!G449,"  ")</f>
        <v xml:space="preserve">  </v>
      </c>
      <c r="J453" s="22" t="str">
        <f>IF(D453&gt;0,IF('Insertion engagement internet'!G449&lt;&gt;'Insertion engagement internet'!H449,'Insertion engagement internet'!H449," ")," ")</f>
        <v xml:space="preserve"> </v>
      </c>
      <c r="K453" s="216">
        <f>'Insertion engagement internet'!E449</f>
        <v>0</v>
      </c>
      <c r="L453" s="22"/>
      <c r="M453" s="25" t="str">
        <f>IF(D453&gt;0,'Insertion engagement internet'!M449," ")</f>
        <v xml:space="preserve"> </v>
      </c>
    </row>
    <row r="454" spans="1:13" ht="19.149999999999999" hidden="1" customHeight="1" x14ac:dyDescent="0.2">
      <c r="A454" s="5">
        <f t="shared" si="6"/>
        <v>0</v>
      </c>
      <c r="B454" s="21">
        <v>444</v>
      </c>
      <c r="C454" s="23"/>
      <c r="D454" s="22">
        <f>IF('Insertion engagement internet'!R450&lt;&gt;" ",'Insertion engagement internet'!R450," ")</f>
        <v>0</v>
      </c>
      <c r="E454" s="22" t="str">
        <f>IF(D454&gt;0,'Insertion engagement internet'!F450,"  ")</f>
        <v xml:space="preserve">  </v>
      </c>
      <c r="F454" s="24" t="str">
        <f>IF(D454&gt;0,'Insertion engagement internet'!C450,"  ")</f>
        <v xml:space="preserve">  </v>
      </c>
      <c r="G454" s="24" t="str">
        <f>IF(D454&gt;0,'Insertion engagement internet'!D450,"  ")</f>
        <v xml:space="preserve">  </v>
      </c>
      <c r="H454" s="24" t="str">
        <f>IF(D454&gt;0,'Insertion engagement internet'!J450,"  ")</f>
        <v xml:space="preserve">  </v>
      </c>
      <c r="I454" s="24" t="str">
        <f>IF(D454&gt;0,'Insertion engagement internet'!G450,"  ")</f>
        <v xml:space="preserve">  </v>
      </c>
      <c r="J454" s="22" t="str">
        <f>IF(D454&gt;0,IF('Insertion engagement internet'!G450&lt;&gt;'Insertion engagement internet'!H450,'Insertion engagement internet'!H450," ")," ")</f>
        <v xml:space="preserve"> </v>
      </c>
      <c r="K454" s="216">
        <f>'Insertion engagement internet'!E450</f>
        <v>0</v>
      </c>
      <c r="L454" s="22"/>
      <c r="M454" s="25" t="str">
        <f>IF(D454&gt;0,'Insertion engagement internet'!M450," ")</f>
        <v xml:space="preserve"> </v>
      </c>
    </row>
    <row r="455" spans="1:13" ht="19.149999999999999" hidden="1" customHeight="1" x14ac:dyDescent="0.2">
      <c r="A455" s="5">
        <f t="shared" si="6"/>
        <v>0</v>
      </c>
      <c r="B455" s="21">
        <v>445</v>
      </c>
      <c r="C455" s="23"/>
      <c r="D455" s="22">
        <f>IF('Insertion engagement internet'!R451&lt;&gt;" ",'Insertion engagement internet'!R451," ")</f>
        <v>0</v>
      </c>
      <c r="E455" s="22" t="str">
        <f>IF(D455&gt;0,'Insertion engagement internet'!F451,"  ")</f>
        <v xml:space="preserve">  </v>
      </c>
      <c r="F455" s="24" t="str">
        <f>IF(D455&gt;0,'Insertion engagement internet'!C451,"  ")</f>
        <v xml:space="preserve">  </v>
      </c>
      <c r="G455" s="24" t="str">
        <f>IF(D455&gt;0,'Insertion engagement internet'!D451,"  ")</f>
        <v xml:space="preserve">  </v>
      </c>
      <c r="H455" s="24" t="str">
        <f>IF(D455&gt;0,'Insertion engagement internet'!J451,"  ")</f>
        <v xml:space="preserve">  </v>
      </c>
      <c r="I455" s="24" t="str">
        <f>IF(D455&gt;0,'Insertion engagement internet'!G451,"  ")</f>
        <v xml:space="preserve">  </v>
      </c>
      <c r="J455" s="22" t="str">
        <f>IF(D455&gt;0,IF('Insertion engagement internet'!G451&lt;&gt;'Insertion engagement internet'!H451,'Insertion engagement internet'!H451," ")," ")</f>
        <v xml:space="preserve"> </v>
      </c>
      <c r="K455" s="216">
        <f>'Insertion engagement internet'!E451</f>
        <v>0</v>
      </c>
      <c r="L455" s="22"/>
      <c r="M455" s="25" t="str">
        <f>IF(D455&gt;0,'Insertion engagement internet'!M451," ")</f>
        <v xml:space="preserve"> </v>
      </c>
    </row>
    <row r="456" spans="1:13" ht="19.149999999999999" hidden="1" customHeight="1" x14ac:dyDescent="0.2">
      <c r="A456" s="5">
        <f t="shared" si="6"/>
        <v>0</v>
      </c>
      <c r="B456" s="21">
        <v>446</v>
      </c>
      <c r="C456" s="23"/>
      <c r="D456" s="22">
        <f>IF('Insertion engagement internet'!R452&lt;&gt;" ",'Insertion engagement internet'!R452," ")</f>
        <v>0</v>
      </c>
      <c r="E456" s="22" t="str">
        <f>IF(D456&gt;0,'Insertion engagement internet'!F452,"  ")</f>
        <v xml:space="preserve">  </v>
      </c>
      <c r="F456" s="24" t="str">
        <f>IF(D456&gt;0,'Insertion engagement internet'!C452,"  ")</f>
        <v xml:space="preserve">  </v>
      </c>
      <c r="G456" s="24" t="str">
        <f>IF(D456&gt;0,'Insertion engagement internet'!D452,"  ")</f>
        <v xml:space="preserve">  </v>
      </c>
      <c r="H456" s="24" t="str">
        <f>IF(D456&gt;0,'Insertion engagement internet'!J452,"  ")</f>
        <v xml:space="preserve">  </v>
      </c>
      <c r="I456" s="24" t="str">
        <f>IF(D456&gt;0,'Insertion engagement internet'!G452,"  ")</f>
        <v xml:space="preserve">  </v>
      </c>
      <c r="J456" s="22" t="str">
        <f>IF(D456&gt;0,IF('Insertion engagement internet'!G452&lt;&gt;'Insertion engagement internet'!H452,'Insertion engagement internet'!H452," ")," ")</f>
        <v xml:space="preserve"> </v>
      </c>
      <c r="K456" s="216">
        <f>'Insertion engagement internet'!E452</f>
        <v>0</v>
      </c>
      <c r="L456" s="22"/>
      <c r="M456" s="25" t="str">
        <f>IF(D456&gt;0,'Insertion engagement internet'!M452," ")</f>
        <v xml:space="preserve"> </v>
      </c>
    </row>
    <row r="457" spans="1:13" ht="19.149999999999999" hidden="1" customHeight="1" x14ac:dyDescent="0.2">
      <c r="A457" s="5">
        <f t="shared" si="6"/>
        <v>0</v>
      </c>
      <c r="B457" s="21">
        <v>447</v>
      </c>
      <c r="C457" s="23"/>
      <c r="D457" s="22">
        <f>IF('Insertion engagement internet'!R453&lt;&gt;" ",'Insertion engagement internet'!R453," ")</f>
        <v>0</v>
      </c>
      <c r="E457" s="22" t="str">
        <f>IF(D457&gt;0,'Insertion engagement internet'!F453,"  ")</f>
        <v xml:space="preserve">  </v>
      </c>
      <c r="F457" s="24" t="str">
        <f>IF(D457&gt;0,'Insertion engagement internet'!C453,"  ")</f>
        <v xml:space="preserve">  </v>
      </c>
      <c r="G457" s="24" t="str">
        <f>IF(D457&gt;0,'Insertion engagement internet'!D453,"  ")</f>
        <v xml:space="preserve">  </v>
      </c>
      <c r="H457" s="24" t="str">
        <f>IF(D457&gt;0,'Insertion engagement internet'!J453,"  ")</f>
        <v xml:space="preserve">  </v>
      </c>
      <c r="I457" s="24" t="str">
        <f>IF(D457&gt;0,'Insertion engagement internet'!G453,"  ")</f>
        <v xml:space="preserve">  </v>
      </c>
      <c r="J457" s="22" t="str">
        <f>IF(D457&gt;0,IF('Insertion engagement internet'!G453&lt;&gt;'Insertion engagement internet'!H453,'Insertion engagement internet'!H453," ")," ")</f>
        <v xml:space="preserve"> </v>
      </c>
      <c r="K457" s="216">
        <f>'Insertion engagement internet'!E453</f>
        <v>0</v>
      </c>
      <c r="L457" s="22"/>
      <c r="M457" s="25" t="str">
        <f>IF(D457&gt;0,'Insertion engagement internet'!M453," ")</f>
        <v xml:space="preserve"> </v>
      </c>
    </row>
    <row r="458" spans="1:13" ht="19.149999999999999" hidden="1" customHeight="1" x14ac:dyDescent="0.2">
      <c r="A458" s="5">
        <f t="shared" si="6"/>
        <v>0</v>
      </c>
      <c r="B458" s="21">
        <v>448</v>
      </c>
      <c r="C458" s="23"/>
      <c r="D458" s="22">
        <f>IF('Insertion engagement internet'!R454&lt;&gt;" ",'Insertion engagement internet'!R454," ")</f>
        <v>0</v>
      </c>
      <c r="E458" s="22" t="str">
        <f>IF(D458&gt;0,'Insertion engagement internet'!F454,"  ")</f>
        <v xml:space="preserve">  </v>
      </c>
      <c r="F458" s="24" t="str">
        <f>IF(D458&gt;0,'Insertion engagement internet'!C454,"  ")</f>
        <v xml:space="preserve">  </v>
      </c>
      <c r="G458" s="24" t="str">
        <f>IF(D458&gt;0,'Insertion engagement internet'!D454,"  ")</f>
        <v xml:space="preserve">  </v>
      </c>
      <c r="H458" s="24" t="str">
        <f>IF(D458&gt;0,'Insertion engagement internet'!J454,"  ")</f>
        <v xml:space="preserve">  </v>
      </c>
      <c r="I458" s="24" t="str">
        <f>IF(D458&gt;0,'Insertion engagement internet'!G454,"  ")</f>
        <v xml:space="preserve">  </v>
      </c>
      <c r="J458" s="22" t="str">
        <f>IF(D458&gt;0,IF('Insertion engagement internet'!G454&lt;&gt;'Insertion engagement internet'!H454,'Insertion engagement internet'!H454," ")," ")</f>
        <v xml:space="preserve"> </v>
      </c>
      <c r="K458" s="216">
        <f>'Insertion engagement internet'!E454</f>
        <v>0</v>
      </c>
      <c r="L458" s="22"/>
      <c r="M458" s="25" t="str">
        <f>IF(D458&gt;0,'Insertion engagement internet'!M454," ")</f>
        <v xml:space="preserve"> </v>
      </c>
    </row>
    <row r="459" spans="1:13" ht="19.149999999999999" hidden="1" customHeight="1" x14ac:dyDescent="0.2">
      <c r="A459" s="5">
        <f t="shared" si="6"/>
        <v>0</v>
      </c>
      <c r="B459" s="21">
        <v>449</v>
      </c>
      <c r="C459" s="23"/>
      <c r="D459" s="22">
        <f>IF('Insertion engagement internet'!R455&lt;&gt;" ",'Insertion engagement internet'!R455," ")</f>
        <v>0</v>
      </c>
      <c r="E459" s="22" t="str">
        <f>IF(D459&gt;0,'Insertion engagement internet'!F455,"  ")</f>
        <v xml:space="preserve">  </v>
      </c>
      <c r="F459" s="24" t="str">
        <f>IF(D459&gt;0,'Insertion engagement internet'!C455,"  ")</f>
        <v xml:space="preserve">  </v>
      </c>
      <c r="G459" s="24" t="str">
        <f>IF(D459&gt;0,'Insertion engagement internet'!D455,"  ")</f>
        <v xml:space="preserve">  </v>
      </c>
      <c r="H459" s="24" t="str">
        <f>IF(D459&gt;0,'Insertion engagement internet'!J455,"  ")</f>
        <v xml:space="preserve">  </v>
      </c>
      <c r="I459" s="24" t="str">
        <f>IF(D459&gt;0,'Insertion engagement internet'!G455,"  ")</f>
        <v xml:space="preserve">  </v>
      </c>
      <c r="J459" s="22" t="str">
        <f>IF(D459&gt;0,IF('Insertion engagement internet'!G455&lt;&gt;'Insertion engagement internet'!H455,'Insertion engagement internet'!H455," ")," ")</f>
        <v xml:space="preserve"> </v>
      </c>
      <c r="K459" s="216">
        <f>'Insertion engagement internet'!E455</f>
        <v>0</v>
      </c>
      <c r="L459" s="22"/>
      <c r="M459" s="25" t="str">
        <f>IF(D459&gt;0,'Insertion engagement internet'!M455," ")</f>
        <v xml:space="preserve"> </v>
      </c>
    </row>
    <row r="460" spans="1:13" ht="19.149999999999999" hidden="1" customHeight="1" x14ac:dyDescent="0.2">
      <c r="A460" s="5">
        <f t="shared" ref="A460:A510" si="7">IF(C460="x",B460,0)</f>
        <v>0</v>
      </c>
      <c r="B460" s="21">
        <v>450</v>
      </c>
      <c r="C460" s="23"/>
      <c r="D460" s="22">
        <f>IF('Insertion engagement internet'!R456&lt;&gt;" ",'Insertion engagement internet'!R456," ")</f>
        <v>0</v>
      </c>
      <c r="E460" s="22" t="str">
        <f>IF(D460&gt;0,'Insertion engagement internet'!F456,"  ")</f>
        <v xml:space="preserve">  </v>
      </c>
      <c r="F460" s="24" t="str">
        <f>IF(D460&gt;0,'Insertion engagement internet'!C456,"  ")</f>
        <v xml:space="preserve">  </v>
      </c>
      <c r="G460" s="24" t="str">
        <f>IF(D460&gt;0,'Insertion engagement internet'!D456,"  ")</f>
        <v xml:space="preserve">  </v>
      </c>
      <c r="H460" s="24" t="str">
        <f>IF(D460&gt;0,'Insertion engagement internet'!J456,"  ")</f>
        <v xml:space="preserve">  </v>
      </c>
      <c r="I460" s="24" t="str">
        <f>IF(D460&gt;0,'Insertion engagement internet'!G456,"  ")</f>
        <v xml:space="preserve">  </v>
      </c>
      <c r="J460" s="22" t="str">
        <f>IF(D460&gt;0,IF('Insertion engagement internet'!G456&lt;&gt;'Insertion engagement internet'!H456,'Insertion engagement internet'!H456," ")," ")</f>
        <v xml:space="preserve"> </v>
      </c>
      <c r="K460" s="216">
        <f>'Insertion engagement internet'!E456</f>
        <v>0</v>
      </c>
      <c r="L460" s="22"/>
      <c r="M460" s="25" t="str">
        <f>IF(D460&gt;0,'Insertion engagement internet'!M456," ")</f>
        <v xml:space="preserve"> </v>
      </c>
    </row>
    <row r="461" spans="1:13" ht="19.149999999999999" hidden="1" customHeight="1" x14ac:dyDescent="0.2">
      <c r="A461" s="5">
        <f t="shared" si="7"/>
        <v>0</v>
      </c>
      <c r="B461" s="21">
        <v>451</v>
      </c>
      <c r="C461" s="23"/>
      <c r="D461" s="22">
        <f>IF('Insertion engagement internet'!R457&lt;&gt;" ",'Insertion engagement internet'!R457," ")</f>
        <v>0</v>
      </c>
      <c r="E461" s="22" t="str">
        <f>IF(D461&gt;0,'Insertion engagement internet'!F457,"  ")</f>
        <v xml:space="preserve">  </v>
      </c>
      <c r="F461" s="24" t="str">
        <f>IF(D461&gt;0,'Insertion engagement internet'!C457,"  ")</f>
        <v xml:space="preserve">  </v>
      </c>
      <c r="G461" s="24" t="str">
        <f>IF(D461&gt;0,'Insertion engagement internet'!D457,"  ")</f>
        <v xml:space="preserve">  </v>
      </c>
      <c r="H461" s="24" t="str">
        <f>IF(D461&gt;0,'Insertion engagement internet'!J457,"  ")</f>
        <v xml:space="preserve">  </v>
      </c>
      <c r="I461" s="24" t="str">
        <f>IF(D461&gt;0,'Insertion engagement internet'!G457,"  ")</f>
        <v xml:space="preserve">  </v>
      </c>
      <c r="J461" s="22" t="str">
        <f>IF(D461&gt;0,IF('Insertion engagement internet'!G457&lt;&gt;'Insertion engagement internet'!H457,'Insertion engagement internet'!H457," ")," ")</f>
        <v xml:space="preserve"> </v>
      </c>
      <c r="K461" s="216">
        <f>'Insertion engagement internet'!E457</f>
        <v>0</v>
      </c>
      <c r="L461" s="22"/>
      <c r="M461" s="25" t="str">
        <f>IF(D461&gt;0,'Insertion engagement internet'!M457," ")</f>
        <v xml:space="preserve"> </v>
      </c>
    </row>
    <row r="462" spans="1:13" ht="19.149999999999999" hidden="1" customHeight="1" x14ac:dyDescent="0.2">
      <c r="A462" s="5">
        <f t="shared" si="7"/>
        <v>0</v>
      </c>
      <c r="B462" s="21">
        <v>452</v>
      </c>
      <c r="C462" s="23"/>
      <c r="D462" s="22">
        <f>IF('Insertion engagement internet'!R458&lt;&gt;" ",'Insertion engagement internet'!R458," ")</f>
        <v>0</v>
      </c>
      <c r="E462" s="22" t="str">
        <f>IF(D462&gt;0,'Insertion engagement internet'!F458,"  ")</f>
        <v xml:space="preserve">  </v>
      </c>
      <c r="F462" s="24" t="str">
        <f>IF(D462&gt;0,'Insertion engagement internet'!C458,"  ")</f>
        <v xml:space="preserve">  </v>
      </c>
      <c r="G462" s="24" t="str">
        <f>IF(D462&gt;0,'Insertion engagement internet'!D458,"  ")</f>
        <v xml:space="preserve">  </v>
      </c>
      <c r="H462" s="24" t="str">
        <f>IF(D462&gt;0,'Insertion engagement internet'!J458,"  ")</f>
        <v xml:space="preserve">  </v>
      </c>
      <c r="I462" s="24" t="str">
        <f>IF(D462&gt;0,'Insertion engagement internet'!G458,"  ")</f>
        <v xml:space="preserve">  </v>
      </c>
      <c r="J462" s="22" t="str">
        <f>IF(D462&gt;0,IF('Insertion engagement internet'!G458&lt;&gt;'Insertion engagement internet'!H458,'Insertion engagement internet'!H458," ")," ")</f>
        <v xml:space="preserve"> </v>
      </c>
      <c r="K462" s="216">
        <f>'Insertion engagement internet'!E458</f>
        <v>0</v>
      </c>
      <c r="L462" s="22"/>
      <c r="M462" s="25" t="str">
        <f>IF(D462&gt;0,'Insertion engagement internet'!M458," ")</f>
        <v xml:space="preserve"> </v>
      </c>
    </row>
    <row r="463" spans="1:13" ht="19.149999999999999" hidden="1" customHeight="1" x14ac:dyDescent="0.2">
      <c r="A463" s="5">
        <f t="shared" si="7"/>
        <v>0</v>
      </c>
      <c r="B463" s="21">
        <v>453</v>
      </c>
      <c r="C463" s="23"/>
      <c r="D463" s="22">
        <f>IF('Insertion engagement internet'!R459&lt;&gt;" ",'Insertion engagement internet'!R459," ")</f>
        <v>0</v>
      </c>
      <c r="E463" s="22" t="str">
        <f>IF(D463&gt;0,'Insertion engagement internet'!F459,"  ")</f>
        <v xml:space="preserve">  </v>
      </c>
      <c r="F463" s="24" t="str">
        <f>IF(D463&gt;0,'Insertion engagement internet'!C459,"  ")</f>
        <v xml:space="preserve">  </v>
      </c>
      <c r="G463" s="24" t="str">
        <f>IF(D463&gt;0,'Insertion engagement internet'!D459,"  ")</f>
        <v xml:space="preserve">  </v>
      </c>
      <c r="H463" s="24" t="str">
        <f>IF(D463&gt;0,'Insertion engagement internet'!J459,"  ")</f>
        <v xml:space="preserve">  </v>
      </c>
      <c r="I463" s="24" t="str">
        <f>IF(D463&gt;0,'Insertion engagement internet'!G459,"  ")</f>
        <v xml:space="preserve">  </v>
      </c>
      <c r="J463" s="22" t="str">
        <f>IF(D463&gt;0,IF('Insertion engagement internet'!G459&lt;&gt;'Insertion engagement internet'!H459,'Insertion engagement internet'!H459," ")," ")</f>
        <v xml:space="preserve"> </v>
      </c>
      <c r="K463" s="216">
        <f>'Insertion engagement internet'!E459</f>
        <v>0</v>
      </c>
      <c r="L463" s="22"/>
      <c r="M463" s="25" t="str">
        <f>IF(D463&gt;0,'Insertion engagement internet'!M459," ")</f>
        <v xml:space="preserve"> </v>
      </c>
    </row>
    <row r="464" spans="1:13" ht="19.149999999999999" hidden="1" customHeight="1" x14ac:dyDescent="0.2">
      <c r="A464" s="5">
        <f t="shared" si="7"/>
        <v>0</v>
      </c>
      <c r="B464" s="21">
        <v>454</v>
      </c>
      <c r="C464" s="23"/>
      <c r="D464" s="22">
        <f>IF('Insertion engagement internet'!R460&lt;&gt;" ",'Insertion engagement internet'!R460," ")</f>
        <v>0</v>
      </c>
      <c r="E464" s="22" t="str">
        <f>IF(D464&gt;0,'Insertion engagement internet'!F460,"  ")</f>
        <v xml:space="preserve">  </v>
      </c>
      <c r="F464" s="24" t="str">
        <f>IF(D464&gt;0,'Insertion engagement internet'!C460,"  ")</f>
        <v xml:space="preserve">  </v>
      </c>
      <c r="G464" s="24" t="str">
        <f>IF(D464&gt;0,'Insertion engagement internet'!D460,"  ")</f>
        <v xml:space="preserve">  </v>
      </c>
      <c r="H464" s="24" t="str">
        <f>IF(D464&gt;0,'Insertion engagement internet'!J460,"  ")</f>
        <v xml:space="preserve">  </v>
      </c>
      <c r="I464" s="24" t="str">
        <f>IF(D464&gt;0,'Insertion engagement internet'!G460,"  ")</f>
        <v xml:space="preserve">  </v>
      </c>
      <c r="J464" s="22" t="str">
        <f>IF(D464&gt;0,IF('Insertion engagement internet'!G460&lt;&gt;'Insertion engagement internet'!H460,'Insertion engagement internet'!H460," ")," ")</f>
        <v xml:space="preserve"> </v>
      </c>
      <c r="K464" s="216">
        <f>'Insertion engagement internet'!E460</f>
        <v>0</v>
      </c>
      <c r="L464" s="22"/>
      <c r="M464" s="25" t="str">
        <f>IF(D464&gt;0,'Insertion engagement internet'!M460," ")</f>
        <v xml:space="preserve"> </v>
      </c>
    </row>
    <row r="465" spans="1:13" ht="19.149999999999999" hidden="1" customHeight="1" x14ac:dyDescent="0.2">
      <c r="A465" s="5">
        <f t="shared" si="7"/>
        <v>0</v>
      </c>
      <c r="B465" s="21">
        <v>455</v>
      </c>
      <c r="C465" s="23"/>
      <c r="D465" s="22">
        <f>IF('Insertion engagement internet'!R461&lt;&gt;" ",'Insertion engagement internet'!R461," ")</f>
        <v>0</v>
      </c>
      <c r="E465" s="22" t="str">
        <f>IF(D465&gt;0,'Insertion engagement internet'!F461,"  ")</f>
        <v xml:space="preserve">  </v>
      </c>
      <c r="F465" s="24" t="str">
        <f>IF(D465&gt;0,'Insertion engagement internet'!C461,"  ")</f>
        <v xml:space="preserve">  </v>
      </c>
      <c r="G465" s="24" t="str">
        <f>IF(D465&gt;0,'Insertion engagement internet'!D461,"  ")</f>
        <v xml:space="preserve">  </v>
      </c>
      <c r="H465" s="24" t="str">
        <f>IF(D465&gt;0,'Insertion engagement internet'!J461,"  ")</f>
        <v xml:space="preserve">  </v>
      </c>
      <c r="I465" s="24" t="str">
        <f>IF(D465&gt;0,'Insertion engagement internet'!G461,"  ")</f>
        <v xml:space="preserve">  </v>
      </c>
      <c r="J465" s="22" t="str">
        <f>IF(D465&gt;0,IF('Insertion engagement internet'!G461&lt;&gt;'Insertion engagement internet'!H461,'Insertion engagement internet'!H461," ")," ")</f>
        <v xml:space="preserve"> </v>
      </c>
      <c r="K465" s="216">
        <f>'Insertion engagement internet'!E461</f>
        <v>0</v>
      </c>
      <c r="L465" s="22"/>
      <c r="M465" s="25" t="str">
        <f>IF(D465&gt;0,'Insertion engagement internet'!M461," ")</f>
        <v xml:space="preserve"> </v>
      </c>
    </row>
    <row r="466" spans="1:13" ht="19.149999999999999" hidden="1" customHeight="1" x14ac:dyDescent="0.2">
      <c r="A466" s="5">
        <f t="shared" si="7"/>
        <v>0</v>
      </c>
      <c r="B466" s="21">
        <v>456</v>
      </c>
      <c r="C466" s="23"/>
      <c r="D466" s="22">
        <f>IF('Insertion engagement internet'!R462&lt;&gt;" ",'Insertion engagement internet'!R462," ")</f>
        <v>0</v>
      </c>
      <c r="E466" s="22" t="str">
        <f>IF(D466&gt;0,'Insertion engagement internet'!F462,"  ")</f>
        <v xml:space="preserve">  </v>
      </c>
      <c r="F466" s="24" t="str">
        <f>IF(D466&gt;0,'Insertion engagement internet'!C462,"  ")</f>
        <v xml:space="preserve">  </v>
      </c>
      <c r="G466" s="24" t="str">
        <f>IF(D466&gt;0,'Insertion engagement internet'!D462,"  ")</f>
        <v xml:space="preserve">  </v>
      </c>
      <c r="H466" s="24" t="str">
        <f>IF(D466&gt;0,'Insertion engagement internet'!J462,"  ")</f>
        <v xml:space="preserve">  </v>
      </c>
      <c r="I466" s="24" t="str">
        <f>IF(D466&gt;0,'Insertion engagement internet'!G462,"  ")</f>
        <v xml:space="preserve">  </v>
      </c>
      <c r="J466" s="22" t="str">
        <f>IF(D466&gt;0,IF('Insertion engagement internet'!G462&lt;&gt;'Insertion engagement internet'!H462,'Insertion engagement internet'!H462," ")," ")</f>
        <v xml:space="preserve"> </v>
      </c>
      <c r="K466" s="216">
        <f>'Insertion engagement internet'!E462</f>
        <v>0</v>
      </c>
      <c r="L466" s="22"/>
      <c r="M466" s="25" t="str">
        <f>IF(D466&gt;0,'Insertion engagement internet'!M462," ")</f>
        <v xml:space="preserve"> </v>
      </c>
    </row>
    <row r="467" spans="1:13" ht="19.149999999999999" hidden="1" customHeight="1" x14ac:dyDescent="0.2">
      <c r="A467" s="5">
        <f t="shared" si="7"/>
        <v>0</v>
      </c>
      <c r="B467" s="21">
        <v>457</v>
      </c>
      <c r="C467" s="23"/>
      <c r="D467" s="22">
        <f>IF('Insertion engagement internet'!R463&lt;&gt;" ",'Insertion engagement internet'!R463," ")</f>
        <v>0</v>
      </c>
      <c r="E467" s="22" t="str">
        <f>IF(D467&gt;0,'Insertion engagement internet'!F463,"  ")</f>
        <v xml:space="preserve">  </v>
      </c>
      <c r="F467" s="24" t="str">
        <f>IF(D467&gt;0,'Insertion engagement internet'!C463,"  ")</f>
        <v xml:space="preserve">  </v>
      </c>
      <c r="G467" s="24" t="str">
        <f>IF(D467&gt;0,'Insertion engagement internet'!D463,"  ")</f>
        <v xml:space="preserve">  </v>
      </c>
      <c r="H467" s="24" t="str">
        <f>IF(D467&gt;0,'Insertion engagement internet'!J463,"  ")</f>
        <v xml:space="preserve">  </v>
      </c>
      <c r="I467" s="24" t="str">
        <f>IF(D467&gt;0,'Insertion engagement internet'!G463,"  ")</f>
        <v xml:space="preserve">  </v>
      </c>
      <c r="J467" s="22" t="str">
        <f>IF(D467&gt;0,IF('Insertion engagement internet'!G463&lt;&gt;'Insertion engagement internet'!H463,'Insertion engagement internet'!H463," ")," ")</f>
        <v xml:space="preserve"> </v>
      </c>
      <c r="K467" s="216">
        <f>'Insertion engagement internet'!E463</f>
        <v>0</v>
      </c>
      <c r="L467" s="22"/>
      <c r="M467" s="25" t="str">
        <f>IF(D467&gt;0,'Insertion engagement internet'!M463," ")</f>
        <v xml:space="preserve"> </v>
      </c>
    </row>
    <row r="468" spans="1:13" ht="19.149999999999999" hidden="1" customHeight="1" x14ac:dyDescent="0.2">
      <c r="A468" s="5">
        <f t="shared" si="7"/>
        <v>0</v>
      </c>
      <c r="B468" s="21">
        <v>458</v>
      </c>
      <c r="C468" s="23"/>
      <c r="D468" s="22">
        <f>IF('Insertion engagement internet'!R464&lt;&gt;" ",'Insertion engagement internet'!R464," ")</f>
        <v>0</v>
      </c>
      <c r="E468" s="22" t="str">
        <f>IF(D468&gt;0,'Insertion engagement internet'!F464,"  ")</f>
        <v xml:space="preserve">  </v>
      </c>
      <c r="F468" s="24" t="str">
        <f>IF(D468&gt;0,'Insertion engagement internet'!C464,"  ")</f>
        <v xml:space="preserve">  </v>
      </c>
      <c r="G468" s="24" t="str">
        <f>IF(D468&gt;0,'Insertion engagement internet'!D464,"  ")</f>
        <v xml:space="preserve">  </v>
      </c>
      <c r="H468" s="24" t="str">
        <f>IF(D468&gt;0,'Insertion engagement internet'!J464,"  ")</f>
        <v xml:space="preserve">  </v>
      </c>
      <c r="I468" s="24" t="str">
        <f>IF(D468&gt;0,'Insertion engagement internet'!G464,"  ")</f>
        <v xml:space="preserve">  </v>
      </c>
      <c r="J468" s="22" t="str">
        <f>IF(D468&gt;0,IF('Insertion engagement internet'!G464&lt;&gt;'Insertion engagement internet'!H464,'Insertion engagement internet'!H464," ")," ")</f>
        <v xml:space="preserve"> </v>
      </c>
      <c r="K468" s="216">
        <f>'Insertion engagement internet'!E464</f>
        <v>0</v>
      </c>
      <c r="L468" s="22"/>
      <c r="M468" s="25" t="str">
        <f>IF(D468&gt;0,'Insertion engagement internet'!M464," ")</f>
        <v xml:space="preserve"> </v>
      </c>
    </row>
    <row r="469" spans="1:13" ht="19.149999999999999" hidden="1" customHeight="1" x14ac:dyDescent="0.2">
      <c r="A469" s="5">
        <f t="shared" si="7"/>
        <v>0</v>
      </c>
      <c r="B469" s="21">
        <v>459</v>
      </c>
      <c r="C469" s="23"/>
      <c r="D469" s="22">
        <f>IF('Insertion engagement internet'!R465&lt;&gt;" ",'Insertion engagement internet'!R465," ")</f>
        <v>0</v>
      </c>
      <c r="E469" s="22" t="str">
        <f>IF(D469&gt;0,'Insertion engagement internet'!F465,"  ")</f>
        <v xml:space="preserve">  </v>
      </c>
      <c r="F469" s="24" t="str">
        <f>IF(D469&gt;0,'Insertion engagement internet'!C465,"  ")</f>
        <v xml:space="preserve">  </v>
      </c>
      <c r="G469" s="24" t="str">
        <f>IF(D469&gt;0,'Insertion engagement internet'!D465,"  ")</f>
        <v xml:space="preserve">  </v>
      </c>
      <c r="H469" s="24" t="str">
        <f>IF(D469&gt;0,'Insertion engagement internet'!J465,"  ")</f>
        <v xml:space="preserve">  </v>
      </c>
      <c r="I469" s="24" t="str">
        <f>IF(D469&gt;0,'Insertion engagement internet'!G465,"  ")</f>
        <v xml:space="preserve">  </v>
      </c>
      <c r="J469" s="22" t="str">
        <f>IF(D469&gt;0,IF('Insertion engagement internet'!G465&lt;&gt;'Insertion engagement internet'!H465,'Insertion engagement internet'!H465," ")," ")</f>
        <v xml:space="preserve"> </v>
      </c>
      <c r="K469" s="216">
        <f>'Insertion engagement internet'!E465</f>
        <v>0</v>
      </c>
      <c r="L469" s="22"/>
      <c r="M469" s="25" t="str">
        <f>IF(D469&gt;0,'Insertion engagement internet'!M465," ")</f>
        <v xml:space="preserve"> </v>
      </c>
    </row>
    <row r="470" spans="1:13" ht="19.149999999999999" hidden="1" customHeight="1" x14ac:dyDescent="0.2">
      <c r="A470" s="5">
        <f t="shared" si="7"/>
        <v>0</v>
      </c>
      <c r="B470" s="21">
        <v>460</v>
      </c>
      <c r="C470" s="23"/>
      <c r="D470" s="22">
        <f>IF('Insertion engagement internet'!R466&lt;&gt;" ",'Insertion engagement internet'!R466," ")</f>
        <v>0</v>
      </c>
      <c r="E470" s="22" t="str">
        <f>IF(D470&gt;0,'Insertion engagement internet'!F466,"  ")</f>
        <v xml:space="preserve">  </v>
      </c>
      <c r="F470" s="24" t="str">
        <f>IF(D470&gt;0,'Insertion engagement internet'!C466,"  ")</f>
        <v xml:space="preserve">  </v>
      </c>
      <c r="G470" s="24" t="str">
        <f>IF(D470&gt;0,'Insertion engagement internet'!D466,"  ")</f>
        <v xml:space="preserve">  </v>
      </c>
      <c r="H470" s="24" t="str">
        <f>IF(D470&gt;0,'Insertion engagement internet'!J466,"  ")</f>
        <v xml:space="preserve">  </v>
      </c>
      <c r="I470" s="24" t="str">
        <f>IF(D470&gt;0,'Insertion engagement internet'!G466,"  ")</f>
        <v xml:space="preserve">  </v>
      </c>
      <c r="J470" s="22" t="str">
        <f>IF(D470&gt;0,IF('Insertion engagement internet'!G466&lt;&gt;'Insertion engagement internet'!H466,'Insertion engagement internet'!H466," ")," ")</f>
        <v xml:space="preserve"> </v>
      </c>
      <c r="K470" s="216">
        <f>'Insertion engagement internet'!E466</f>
        <v>0</v>
      </c>
      <c r="L470" s="22"/>
      <c r="M470" s="25" t="str">
        <f>IF(D470&gt;0,'Insertion engagement internet'!M466," ")</f>
        <v xml:space="preserve"> </v>
      </c>
    </row>
    <row r="471" spans="1:13" ht="19.149999999999999" hidden="1" customHeight="1" x14ac:dyDescent="0.2">
      <c r="A471" s="5">
        <f t="shared" si="7"/>
        <v>0</v>
      </c>
      <c r="B471" s="21">
        <v>461</v>
      </c>
      <c r="C471" s="23"/>
      <c r="D471" s="22">
        <f>IF('Insertion engagement internet'!R467&lt;&gt;" ",'Insertion engagement internet'!R467," ")</f>
        <v>0</v>
      </c>
      <c r="E471" s="22" t="str">
        <f>IF(D471&gt;0,'Insertion engagement internet'!F467,"  ")</f>
        <v xml:space="preserve">  </v>
      </c>
      <c r="F471" s="24" t="str">
        <f>IF(D471&gt;0,'Insertion engagement internet'!C467,"  ")</f>
        <v xml:space="preserve">  </v>
      </c>
      <c r="G471" s="24" t="str">
        <f>IF(D471&gt;0,'Insertion engagement internet'!D467,"  ")</f>
        <v xml:space="preserve">  </v>
      </c>
      <c r="H471" s="24" t="str">
        <f>IF(D471&gt;0,'Insertion engagement internet'!J467,"  ")</f>
        <v xml:space="preserve">  </v>
      </c>
      <c r="I471" s="24" t="str">
        <f>IF(D471&gt;0,'Insertion engagement internet'!G467,"  ")</f>
        <v xml:space="preserve">  </v>
      </c>
      <c r="J471" s="22" t="str">
        <f>IF(D471&gt;0,IF('Insertion engagement internet'!G467&lt;&gt;'Insertion engagement internet'!H467,'Insertion engagement internet'!H467," ")," ")</f>
        <v xml:space="preserve"> </v>
      </c>
      <c r="K471" s="216">
        <f>'Insertion engagement internet'!E467</f>
        <v>0</v>
      </c>
      <c r="L471" s="22"/>
      <c r="M471" s="25" t="str">
        <f>IF(D471&gt;0,'Insertion engagement internet'!M467," ")</f>
        <v xml:space="preserve"> </v>
      </c>
    </row>
    <row r="472" spans="1:13" ht="19.149999999999999" hidden="1" customHeight="1" x14ac:dyDescent="0.2">
      <c r="A472" s="5">
        <f t="shared" si="7"/>
        <v>0</v>
      </c>
      <c r="B472" s="21">
        <v>462</v>
      </c>
      <c r="C472" s="23"/>
      <c r="D472" s="22">
        <f>IF('Insertion engagement internet'!R468&lt;&gt;" ",'Insertion engagement internet'!R468," ")</f>
        <v>0</v>
      </c>
      <c r="E472" s="22" t="str">
        <f>IF(D472&gt;0,'Insertion engagement internet'!F468,"  ")</f>
        <v xml:space="preserve">  </v>
      </c>
      <c r="F472" s="24" t="str">
        <f>IF(D472&gt;0,'Insertion engagement internet'!C468,"  ")</f>
        <v xml:space="preserve">  </v>
      </c>
      <c r="G472" s="24" t="str">
        <f>IF(D472&gt;0,'Insertion engagement internet'!D468,"  ")</f>
        <v xml:space="preserve">  </v>
      </c>
      <c r="H472" s="24" t="str">
        <f>IF(D472&gt;0,'Insertion engagement internet'!J468,"  ")</f>
        <v xml:space="preserve">  </v>
      </c>
      <c r="I472" s="24" t="str">
        <f>IF(D472&gt;0,'Insertion engagement internet'!G468,"  ")</f>
        <v xml:space="preserve">  </v>
      </c>
      <c r="J472" s="22" t="str">
        <f>IF(D472&gt;0,IF('Insertion engagement internet'!G468&lt;&gt;'Insertion engagement internet'!H468,'Insertion engagement internet'!H468," ")," ")</f>
        <v xml:space="preserve"> </v>
      </c>
      <c r="K472" s="216">
        <f>'Insertion engagement internet'!E468</f>
        <v>0</v>
      </c>
      <c r="L472" s="22"/>
      <c r="M472" s="25" t="str">
        <f>IF(D472&gt;0,'Insertion engagement internet'!M468," ")</f>
        <v xml:space="preserve"> </v>
      </c>
    </row>
    <row r="473" spans="1:13" ht="19.149999999999999" hidden="1" customHeight="1" x14ac:dyDescent="0.2">
      <c r="A473" s="5">
        <f t="shared" si="7"/>
        <v>0</v>
      </c>
      <c r="B473" s="21">
        <v>463</v>
      </c>
      <c r="C473" s="23"/>
      <c r="D473" s="22">
        <f>IF('Insertion engagement internet'!R469&lt;&gt;" ",'Insertion engagement internet'!R469," ")</f>
        <v>0</v>
      </c>
      <c r="E473" s="22" t="str">
        <f>IF(D473&gt;0,'Insertion engagement internet'!F469,"  ")</f>
        <v xml:space="preserve">  </v>
      </c>
      <c r="F473" s="24" t="str">
        <f>IF(D473&gt;0,'Insertion engagement internet'!C469,"  ")</f>
        <v xml:space="preserve">  </v>
      </c>
      <c r="G473" s="24" t="str">
        <f>IF(D473&gt;0,'Insertion engagement internet'!D469,"  ")</f>
        <v xml:space="preserve">  </v>
      </c>
      <c r="H473" s="24" t="str">
        <f>IF(D473&gt;0,'Insertion engagement internet'!J469,"  ")</f>
        <v xml:space="preserve">  </v>
      </c>
      <c r="I473" s="24" t="str">
        <f>IF(D473&gt;0,'Insertion engagement internet'!G469,"  ")</f>
        <v xml:space="preserve">  </v>
      </c>
      <c r="J473" s="22" t="str">
        <f>IF(D473&gt;0,IF('Insertion engagement internet'!G469&lt;&gt;'Insertion engagement internet'!H469,'Insertion engagement internet'!H469," ")," ")</f>
        <v xml:space="preserve"> </v>
      </c>
      <c r="K473" s="216">
        <f>'Insertion engagement internet'!E469</f>
        <v>0</v>
      </c>
      <c r="L473" s="22"/>
      <c r="M473" s="25" t="str">
        <f>IF(D473&gt;0,'Insertion engagement internet'!M469," ")</f>
        <v xml:space="preserve"> </v>
      </c>
    </row>
    <row r="474" spans="1:13" ht="19.149999999999999" hidden="1" customHeight="1" x14ac:dyDescent="0.2">
      <c r="A474" s="5">
        <f t="shared" si="7"/>
        <v>0</v>
      </c>
      <c r="B474" s="21">
        <v>464</v>
      </c>
      <c r="C474" s="23"/>
      <c r="D474" s="22">
        <f>IF('Insertion engagement internet'!R470&lt;&gt;" ",'Insertion engagement internet'!R470," ")</f>
        <v>0</v>
      </c>
      <c r="E474" s="22" t="str">
        <f>IF(D474&gt;0,'Insertion engagement internet'!F470,"  ")</f>
        <v xml:space="preserve">  </v>
      </c>
      <c r="F474" s="24" t="str">
        <f>IF(D474&gt;0,'Insertion engagement internet'!C470,"  ")</f>
        <v xml:space="preserve">  </v>
      </c>
      <c r="G474" s="24" t="str">
        <f>IF(D474&gt;0,'Insertion engagement internet'!D470,"  ")</f>
        <v xml:space="preserve">  </v>
      </c>
      <c r="H474" s="24" t="str">
        <f>IF(D474&gt;0,'Insertion engagement internet'!J470,"  ")</f>
        <v xml:space="preserve">  </v>
      </c>
      <c r="I474" s="24" t="str">
        <f>IF(D474&gt;0,'Insertion engagement internet'!G470,"  ")</f>
        <v xml:space="preserve">  </v>
      </c>
      <c r="J474" s="22" t="str">
        <f>IF(D474&gt;0,IF('Insertion engagement internet'!G470&lt;&gt;'Insertion engagement internet'!H470,'Insertion engagement internet'!H470," ")," ")</f>
        <v xml:space="preserve"> </v>
      </c>
      <c r="K474" s="216">
        <f>'Insertion engagement internet'!E470</f>
        <v>0</v>
      </c>
      <c r="L474" s="22"/>
      <c r="M474" s="25" t="str">
        <f>IF(D474&gt;0,'Insertion engagement internet'!M470," ")</f>
        <v xml:space="preserve"> </v>
      </c>
    </row>
    <row r="475" spans="1:13" ht="19.149999999999999" hidden="1" customHeight="1" x14ac:dyDescent="0.2">
      <c r="A475" s="5">
        <f t="shared" si="7"/>
        <v>0</v>
      </c>
      <c r="B475" s="21">
        <v>465</v>
      </c>
      <c r="C475" s="23"/>
      <c r="D475" s="22">
        <f>IF('Insertion engagement internet'!R471&lt;&gt;" ",'Insertion engagement internet'!R471," ")</f>
        <v>0</v>
      </c>
      <c r="E475" s="22" t="str">
        <f>IF(D475&gt;0,'Insertion engagement internet'!F471,"  ")</f>
        <v xml:space="preserve">  </v>
      </c>
      <c r="F475" s="24" t="str">
        <f>IF(D475&gt;0,'Insertion engagement internet'!C471,"  ")</f>
        <v xml:space="preserve">  </v>
      </c>
      <c r="G475" s="24" t="str">
        <f>IF(D475&gt;0,'Insertion engagement internet'!D471,"  ")</f>
        <v xml:space="preserve">  </v>
      </c>
      <c r="H475" s="24" t="str">
        <f>IF(D475&gt;0,'Insertion engagement internet'!J471,"  ")</f>
        <v xml:space="preserve">  </v>
      </c>
      <c r="I475" s="24" t="str">
        <f>IF(D475&gt;0,'Insertion engagement internet'!G471,"  ")</f>
        <v xml:space="preserve">  </v>
      </c>
      <c r="J475" s="22" t="str">
        <f>IF(D475&gt;0,IF('Insertion engagement internet'!G471&lt;&gt;'Insertion engagement internet'!H471,'Insertion engagement internet'!H471," ")," ")</f>
        <v xml:space="preserve"> </v>
      </c>
      <c r="K475" s="216">
        <f>'Insertion engagement internet'!E471</f>
        <v>0</v>
      </c>
      <c r="L475" s="22"/>
      <c r="M475" s="25" t="str">
        <f>IF(D475&gt;0,'Insertion engagement internet'!M471," ")</f>
        <v xml:space="preserve"> </v>
      </c>
    </row>
    <row r="476" spans="1:13" ht="19.149999999999999" hidden="1" customHeight="1" x14ac:dyDescent="0.2">
      <c r="A476" s="5">
        <f t="shared" si="7"/>
        <v>0</v>
      </c>
      <c r="B476" s="21">
        <v>466</v>
      </c>
      <c r="C476" s="23"/>
      <c r="D476" s="22">
        <f>IF('Insertion engagement internet'!R472&lt;&gt;" ",'Insertion engagement internet'!R472," ")</f>
        <v>0</v>
      </c>
      <c r="E476" s="22" t="str">
        <f>IF(D476&gt;0,'Insertion engagement internet'!F472,"  ")</f>
        <v xml:space="preserve">  </v>
      </c>
      <c r="F476" s="24" t="str">
        <f>IF(D476&gt;0,'Insertion engagement internet'!C472,"  ")</f>
        <v xml:space="preserve">  </v>
      </c>
      <c r="G476" s="24" t="str">
        <f>IF(D476&gt;0,'Insertion engagement internet'!D472,"  ")</f>
        <v xml:space="preserve">  </v>
      </c>
      <c r="H476" s="24" t="str">
        <f>IF(D476&gt;0,'Insertion engagement internet'!J472,"  ")</f>
        <v xml:space="preserve">  </v>
      </c>
      <c r="I476" s="24" t="str">
        <f>IF(D476&gt;0,'Insertion engagement internet'!G472,"  ")</f>
        <v xml:space="preserve">  </v>
      </c>
      <c r="J476" s="22" t="str">
        <f>IF(D476&gt;0,IF('Insertion engagement internet'!G472&lt;&gt;'Insertion engagement internet'!H472,'Insertion engagement internet'!H472," ")," ")</f>
        <v xml:space="preserve"> </v>
      </c>
      <c r="K476" s="216">
        <f>'Insertion engagement internet'!E472</f>
        <v>0</v>
      </c>
      <c r="L476" s="22"/>
      <c r="M476" s="25" t="str">
        <f>IF(D476&gt;0,'Insertion engagement internet'!M472," ")</f>
        <v xml:space="preserve"> </v>
      </c>
    </row>
    <row r="477" spans="1:13" ht="19.149999999999999" hidden="1" customHeight="1" x14ac:dyDescent="0.2">
      <c r="A477" s="5">
        <f t="shared" si="7"/>
        <v>0</v>
      </c>
      <c r="B477" s="21">
        <v>467</v>
      </c>
      <c r="C477" s="23"/>
      <c r="D477" s="22">
        <f>IF('Insertion engagement internet'!R473&lt;&gt;" ",'Insertion engagement internet'!R473," ")</f>
        <v>0</v>
      </c>
      <c r="E477" s="22" t="str">
        <f>IF(D477&gt;0,'Insertion engagement internet'!F473,"  ")</f>
        <v xml:space="preserve">  </v>
      </c>
      <c r="F477" s="24" t="str">
        <f>IF(D477&gt;0,'Insertion engagement internet'!C473,"  ")</f>
        <v xml:space="preserve">  </v>
      </c>
      <c r="G477" s="24" t="str">
        <f>IF(D477&gt;0,'Insertion engagement internet'!D473,"  ")</f>
        <v xml:space="preserve">  </v>
      </c>
      <c r="H477" s="24" t="str">
        <f>IF(D477&gt;0,'Insertion engagement internet'!J473,"  ")</f>
        <v xml:space="preserve">  </v>
      </c>
      <c r="I477" s="24" t="str">
        <f>IF(D477&gt;0,'Insertion engagement internet'!G473,"  ")</f>
        <v xml:space="preserve">  </v>
      </c>
      <c r="J477" s="22" t="str">
        <f>IF(D477&gt;0,IF('Insertion engagement internet'!G473&lt;&gt;'Insertion engagement internet'!H473,'Insertion engagement internet'!H473," ")," ")</f>
        <v xml:space="preserve"> </v>
      </c>
      <c r="K477" s="216">
        <f>'Insertion engagement internet'!E473</f>
        <v>0</v>
      </c>
      <c r="L477" s="22"/>
      <c r="M477" s="25" t="str">
        <f>IF(D477&gt;0,'Insertion engagement internet'!M473," ")</f>
        <v xml:space="preserve"> </v>
      </c>
    </row>
    <row r="478" spans="1:13" ht="19.149999999999999" hidden="1" customHeight="1" x14ac:dyDescent="0.2">
      <c r="A478" s="5">
        <f t="shared" si="7"/>
        <v>0</v>
      </c>
      <c r="B478" s="21">
        <v>468</v>
      </c>
      <c r="C478" s="23"/>
      <c r="D478" s="22">
        <f>IF('Insertion engagement internet'!R474&lt;&gt;" ",'Insertion engagement internet'!R474," ")</f>
        <v>0</v>
      </c>
      <c r="E478" s="22" t="str">
        <f>IF(D478&gt;0,'Insertion engagement internet'!F474,"  ")</f>
        <v xml:space="preserve">  </v>
      </c>
      <c r="F478" s="24" t="str">
        <f>IF(D478&gt;0,'Insertion engagement internet'!C474,"  ")</f>
        <v xml:space="preserve">  </v>
      </c>
      <c r="G478" s="24" t="str">
        <f>IF(D478&gt;0,'Insertion engagement internet'!D474,"  ")</f>
        <v xml:space="preserve">  </v>
      </c>
      <c r="H478" s="24" t="str">
        <f>IF(D478&gt;0,'Insertion engagement internet'!J474,"  ")</f>
        <v xml:space="preserve">  </v>
      </c>
      <c r="I478" s="24" t="str">
        <f>IF(D478&gt;0,'Insertion engagement internet'!G474,"  ")</f>
        <v xml:space="preserve">  </v>
      </c>
      <c r="J478" s="22" t="str">
        <f>IF(D478&gt;0,IF('Insertion engagement internet'!G474&lt;&gt;'Insertion engagement internet'!H474,'Insertion engagement internet'!H474," ")," ")</f>
        <v xml:space="preserve"> </v>
      </c>
      <c r="K478" s="216">
        <f>'Insertion engagement internet'!E474</f>
        <v>0</v>
      </c>
      <c r="L478" s="22"/>
      <c r="M478" s="25" t="str">
        <f>IF(D478&gt;0,'Insertion engagement internet'!M474," ")</f>
        <v xml:space="preserve"> </v>
      </c>
    </row>
    <row r="479" spans="1:13" ht="19.149999999999999" hidden="1" customHeight="1" x14ac:dyDescent="0.2">
      <c r="A479" s="5">
        <f t="shared" si="7"/>
        <v>0</v>
      </c>
      <c r="B479" s="21">
        <v>469</v>
      </c>
      <c r="C479" s="23"/>
      <c r="D479" s="22">
        <f>IF('Insertion engagement internet'!R475&lt;&gt;" ",'Insertion engagement internet'!R475," ")</f>
        <v>0</v>
      </c>
      <c r="E479" s="22" t="str">
        <f>IF(D479&gt;0,'Insertion engagement internet'!F475,"  ")</f>
        <v xml:space="preserve">  </v>
      </c>
      <c r="F479" s="24" t="str">
        <f>IF(D479&gt;0,'Insertion engagement internet'!C475,"  ")</f>
        <v xml:space="preserve">  </v>
      </c>
      <c r="G479" s="24" t="str">
        <f>IF(D479&gt;0,'Insertion engagement internet'!D475,"  ")</f>
        <v xml:space="preserve">  </v>
      </c>
      <c r="H479" s="24" t="str">
        <f>IF(D479&gt;0,'Insertion engagement internet'!J475,"  ")</f>
        <v xml:space="preserve">  </v>
      </c>
      <c r="I479" s="24" t="str">
        <f>IF(D479&gt;0,'Insertion engagement internet'!G475,"  ")</f>
        <v xml:space="preserve">  </v>
      </c>
      <c r="J479" s="22" t="str">
        <f>IF(D479&gt;0,IF('Insertion engagement internet'!G475&lt;&gt;'Insertion engagement internet'!H475,'Insertion engagement internet'!H475," ")," ")</f>
        <v xml:space="preserve"> </v>
      </c>
      <c r="K479" s="216">
        <f>'Insertion engagement internet'!E475</f>
        <v>0</v>
      </c>
      <c r="L479" s="22"/>
      <c r="M479" s="25" t="str">
        <f>IF(D479&gt;0,'Insertion engagement internet'!M475," ")</f>
        <v xml:space="preserve"> </v>
      </c>
    </row>
    <row r="480" spans="1:13" ht="19.149999999999999" hidden="1" customHeight="1" x14ac:dyDescent="0.2">
      <c r="A480" s="5">
        <f t="shared" si="7"/>
        <v>0</v>
      </c>
      <c r="B480" s="21">
        <v>470</v>
      </c>
      <c r="C480" s="23"/>
      <c r="D480" s="22">
        <f>IF('Insertion engagement internet'!R476&lt;&gt;" ",'Insertion engagement internet'!R476," ")</f>
        <v>0</v>
      </c>
      <c r="E480" s="22" t="str">
        <f>IF(D480&gt;0,'Insertion engagement internet'!F476,"  ")</f>
        <v xml:space="preserve">  </v>
      </c>
      <c r="F480" s="24" t="str">
        <f>IF(D480&gt;0,'Insertion engagement internet'!C476,"  ")</f>
        <v xml:space="preserve">  </v>
      </c>
      <c r="G480" s="24" t="str">
        <f>IF(D480&gt;0,'Insertion engagement internet'!D476,"  ")</f>
        <v xml:space="preserve">  </v>
      </c>
      <c r="H480" s="24" t="str">
        <f>IF(D480&gt;0,'Insertion engagement internet'!J476,"  ")</f>
        <v xml:space="preserve">  </v>
      </c>
      <c r="I480" s="24" t="str">
        <f>IF(D480&gt;0,'Insertion engagement internet'!G476,"  ")</f>
        <v xml:space="preserve">  </v>
      </c>
      <c r="J480" s="22" t="str">
        <f>IF(D480&gt;0,IF('Insertion engagement internet'!G476&lt;&gt;'Insertion engagement internet'!H476,'Insertion engagement internet'!H476," ")," ")</f>
        <v xml:space="preserve"> </v>
      </c>
      <c r="K480" s="216">
        <f>'Insertion engagement internet'!E476</f>
        <v>0</v>
      </c>
      <c r="L480" s="22"/>
      <c r="M480" s="25" t="str">
        <f>IF(D480&gt;0,'Insertion engagement internet'!M476," ")</f>
        <v xml:space="preserve"> </v>
      </c>
    </row>
    <row r="481" spans="1:13" ht="19.149999999999999" hidden="1" customHeight="1" x14ac:dyDescent="0.2">
      <c r="A481" s="5">
        <f t="shared" si="7"/>
        <v>0</v>
      </c>
      <c r="B481" s="21">
        <v>471</v>
      </c>
      <c r="C481" s="23"/>
      <c r="D481" s="22">
        <f>IF('Insertion engagement internet'!R477&lt;&gt;" ",'Insertion engagement internet'!R477," ")</f>
        <v>0</v>
      </c>
      <c r="E481" s="22" t="str">
        <f>IF(D481&gt;0,'Insertion engagement internet'!F477,"  ")</f>
        <v xml:space="preserve">  </v>
      </c>
      <c r="F481" s="24" t="str">
        <f>IF(D481&gt;0,'Insertion engagement internet'!C477,"  ")</f>
        <v xml:space="preserve">  </v>
      </c>
      <c r="G481" s="24" t="str">
        <f>IF(D481&gt;0,'Insertion engagement internet'!D477,"  ")</f>
        <v xml:space="preserve">  </v>
      </c>
      <c r="H481" s="24" t="str">
        <f>IF(D481&gt;0,'Insertion engagement internet'!J477,"  ")</f>
        <v xml:space="preserve">  </v>
      </c>
      <c r="I481" s="24" t="str">
        <f>IF(D481&gt;0,'Insertion engagement internet'!G477,"  ")</f>
        <v xml:space="preserve">  </v>
      </c>
      <c r="J481" s="22" t="str">
        <f>IF(D481&gt;0,IF('Insertion engagement internet'!G477&lt;&gt;'Insertion engagement internet'!H477,'Insertion engagement internet'!H477," ")," ")</f>
        <v xml:space="preserve"> </v>
      </c>
      <c r="K481" s="216">
        <f>'Insertion engagement internet'!E477</f>
        <v>0</v>
      </c>
      <c r="L481" s="22"/>
      <c r="M481" s="25" t="str">
        <f>IF(D481&gt;0,'Insertion engagement internet'!M477," ")</f>
        <v xml:space="preserve"> </v>
      </c>
    </row>
    <row r="482" spans="1:13" ht="19.149999999999999" hidden="1" customHeight="1" x14ac:dyDescent="0.2">
      <c r="A482" s="5">
        <f t="shared" si="7"/>
        <v>0</v>
      </c>
      <c r="B482" s="21">
        <v>472</v>
      </c>
      <c r="C482" s="23"/>
      <c r="D482" s="22">
        <f>IF('Insertion engagement internet'!R478&lt;&gt;" ",'Insertion engagement internet'!R478," ")</f>
        <v>0</v>
      </c>
      <c r="E482" s="22" t="str">
        <f>IF(D482&gt;0,'Insertion engagement internet'!F478,"  ")</f>
        <v xml:space="preserve">  </v>
      </c>
      <c r="F482" s="24" t="str">
        <f>IF(D482&gt;0,'Insertion engagement internet'!C478,"  ")</f>
        <v xml:space="preserve">  </v>
      </c>
      <c r="G482" s="24" t="str">
        <f>IF(D482&gt;0,'Insertion engagement internet'!D478,"  ")</f>
        <v xml:space="preserve">  </v>
      </c>
      <c r="H482" s="24" t="str">
        <f>IF(D482&gt;0,'Insertion engagement internet'!J478,"  ")</f>
        <v xml:space="preserve">  </v>
      </c>
      <c r="I482" s="24" t="str">
        <f>IF(D482&gt;0,'Insertion engagement internet'!G478,"  ")</f>
        <v xml:space="preserve">  </v>
      </c>
      <c r="J482" s="22" t="str">
        <f>IF(D482&gt;0,IF('Insertion engagement internet'!G478&lt;&gt;'Insertion engagement internet'!H478,'Insertion engagement internet'!H478," ")," ")</f>
        <v xml:space="preserve"> </v>
      </c>
      <c r="K482" s="216">
        <f>'Insertion engagement internet'!E478</f>
        <v>0</v>
      </c>
      <c r="L482" s="22"/>
      <c r="M482" s="25" t="str">
        <f>IF(D482&gt;0,'Insertion engagement internet'!M478," ")</f>
        <v xml:space="preserve"> </v>
      </c>
    </row>
    <row r="483" spans="1:13" ht="19.149999999999999" hidden="1" customHeight="1" x14ac:dyDescent="0.2">
      <c r="A483" s="5">
        <f t="shared" si="7"/>
        <v>0</v>
      </c>
      <c r="B483" s="21">
        <v>473</v>
      </c>
      <c r="C483" s="23"/>
      <c r="D483" s="22">
        <f>IF('Insertion engagement internet'!R479&lt;&gt;" ",'Insertion engagement internet'!R479," ")</f>
        <v>0</v>
      </c>
      <c r="E483" s="22" t="str">
        <f>IF(D483&gt;0,'Insertion engagement internet'!F479,"  ")</f>
        <v xml:space="preserve">  </v>
      </c>
      <c r="F483" s="24" t="str">
        <f>IF(D483&gt;0,'Insertion engagement internet'!C479,"  ")</f>
        <v xml:space="preserve">  </v>
      </c>
      <c r="G483" s="24" t="str">
        <f>IF(D483&gt;0,'Insertion engagement internet'!D479,"  ")</f>
        <v xml:space="preserve">  </v>
      </c>
      <c r="H483" s="24" t="str">
        <f>IF(D483&gt;0,'Insertion engagement internet'!J479,"  ")</f>
        <v xml:space="preserve">  </v>
      </c>
      <c r="I483" s="24" t="str">
        <f>IF(D483&gt;0,'Insertion engagement internet'!G479,"  ")</f>
        <v xml:space="preserve">  </v>
      </c>
      <c r="J483" s="22" t="str">
        <f>IF(D483&gt;0,IF('Insertion engagement internet'!G479&lt;&gt;'Insertion engagement internet'!H479,'Insertion engagement internet'!H479," ")," ")</f>
        <v xml:space="preserve"> </v>
      </c>
      <c r="K483" s="216">
        <f>'Insertion engagement internet'!E479</f>
        <v>0</v>
      </c>
      <c r="L483" s="22"/>
      <c r="M483" s="25" t="str">
        <f>IF(D483&gt;0,'Insertion engagement internet'!M479," ")</f>
        <v xml:space="preserve"> </v>
      </c>
    </row>
    <row r="484" spans="1:13" ht="19.149999999999999" hidden="1" customHeight="1" x14ac:dyDescent="0.2">
      <c r="A484" s="5">
        <f t="shared" si="7"/>
        <v>0</v>
      </c>
      <c r="B484" s="21">
        <v>474</v>
      </c>
      <c r="C484" s="23"/>
      <c r="D484" s="22">
        <f>IF('Insertion engagement internet'!R480&lt;&gt;" ",'Insertion engagement internet'!R480," ")</f>
        <v>0</v>
      </c>
      <c r="E484" s="22" t="str">
        <f>IF(D484&gt;0,'Insertion engagement internet'!F480,"  ")</f>
        <v xml:space="preserve">  </v>
      </c>
      <c r="F484" s="24" t="str">
        <f>IF(D484&gt;0,'Insertion engagement internet'!C480,"  ")</f>
        <v xml:space="preserve">  </v>
      </c>
      <c r="G484" s="24" t="str">
        <f>IF(D484&gt;0,'Insertion engagement internet'!D480,"  ")</f>
        <v xml:space="preserve">  </v>
      </c>
      <c r="H484" s="24" t="str">
        <f>IF(D484&gt;0,'Insertion engagement internet'!J480,"  ")</f>
        <v xml:space="preserve">  </v>
      </c>
      <c r="I484" s="24" t="str">
        <f>IF(D484&gt;0,'Insertion engagement internet'!G480,"  ")</f>
        <v xml:space="preserve">  </v>
      </c>
      <c r="J484" s="22" t="str">
        <f>IF(D484&gt;0,IF('Insertion engagement internet'!G480&lt;&gt;'Insertion engagement internet'!H480,'Insertion engagement internet'!H480," ")," ")</f>
        <v xml:space="preserve"> </v>
      </c>
      <c r="K484" s="216">
        <f>'Insertion engagement internet'!E480</f>
        <v>0</v>
      </c>
      <c r="L484" s="22"/>
      <c r="M484" s="25" t="str">
        <f>IF(D484&gt;0,'Insertion engagement internet'!M480," ")</f>
        <v xml:space="preserve"> </v>
      </c>
    </row>
    <row r="485" spans="1:13" ht="19.149999999999999" hidden="1" customHeight="1" x14ac:dyDescent="0.2">
      <c r="A485" s="5">
        <f t="shared" si="7"/>
        <v>0</v>
      </c>
      <c r="B485" s="21">
        <v>475</v>
      </c>
      <c r="C485" s="23"/>
      <c r="D485" s="22">
        <f>IF('Insertion engagement internet'!R481&lt;&gt;" ",'Insertion engagement internet'!R481," ")</f>
        <v>0</v>
      </c>
      <c r="E485" s="22" t="str">
        <f>IF(D485&gt;0,'Insertion engagement internet'!F481,"  ")</f>
        <v xml:space="preserve">  </v>
      </c>
      <c r="F485" s="24" t="str">
        <f>IF(D485&gt;0,'Insertion engagement internet'!C481,"  ")</f>
        <v xml:space="preserve">  </v>
      </c>
      <c r="G485" s="24" t="str">
        <f>IF(D485&gt;0,'Insertion engagement internet'!D481,"  ")</f>
        <v xml:space="preserve">  </v>
      </c>
      <c r="H485" s="24" t="str">
        <f>IF(D485&gt;0,'Insertion engagement internet'!J481,"  ")</f>
        <v xml:space="preserve">  </v>
      </c>
      <c r="I485" s="24" t="str">
        <f>IF(D485&gt;0,'Insertion engagement internet'!G481,"  ")</f>
        <v xml:space="preserve">  </v>
      </c>
      <c r="J485" s="22" t="str">
        <f>IF(D485&gt;0,IF('Insertion engagement internet'!G481&lt;&gt;'Insertion engagement internet'!H481,'Insertion engagement internet'!H481," ")," ")</f>
        <v xml:space="preserve"> </v>
      </c>
      <c r="K485" s="216">
        <f>'Insertion engagement internet'!E481</f>
        <v>0</v>
      </c>
      <c r="L485" s="22"/>
      <c r="M485" s="25" t="str">
        <f>IF(D485&gt;0,'Insertion engagement internet'!M481," ")</f>
        <v xml:space="preserve"> </v>
      </c>
    </row>
    <row r="486" spans="1:13" ht="19.149999999999999" hidden="1" customHeight="1" x14ac:dyDescent="0.2">
      <c r="A486" s="5">
        <f t="shared" si="7"/>
        <v>0</v>
      </c>
      <c r="B486" s="21">
        <v>476</v>
      </c>
      <c r="C486" s="23"/>
      <c r="D486" s="22">
        <f>IF('Insertion engagement internet'!R482&lt;&gt;" ",'Insertion engagement internet'!R482," ")</f>
        <v>0</v>
      </c>
      <c r="E486" s="22" t="str">
        <f>IF(D486&gt;0,'Insertion engagement internet'!F482,"  ")</f>
        <v xml:space="preserve">  </v>
      </c>
      <c r="F486" s="24" t="str">
        <f>IF(D486&gt;0,'Insertion engagement internet'!C482,"  ")</f>
        <v xml:space="preserve">  </v>
      </c>
      <c r="G486" s="24" t="str">
        <f>IF(D486&gt;0,'Insertion engagement internet'!D482,"  ")</f>
        <v xml:space="preserve">  </v>
      </c>
      <c r="H486" s="24" t="str">
        <f>IF(D486&gt;0,'Insertion engagement internet'!J482,"  ")</f>
        <v xml:space="preserve">  </v>
      </c>
      <c r="I486" s="24" t="str">
        <f>IF(D486&gt;0,'Insertion engagement internet'!G482,"  ")</f>
        <v xml:space="preserve">  </v>
      </c>
      <c r="J486" s="22" t="str">
        <f>IF(D486&gt;0,IF('Insertion engagement internet'!G482&lt;&gt;'Insertion engagement internet'!H482,'Insertion engagement internet'!H482," ")," ")</f>
        <v xml:space="preserve"> </v>
      </c>
      <c r="K486" s="216">
        <f>'Insertion engagement internet'!E482</f>
        <v>0</v>
      </c>
      <c r="L486" s="22"/>
      <c r="M486" s="25" t="str">
        <f>IF(D486&gt;0,'Insertion engagement internet'!M482," ")</f>
        <v xml:space="preserve"> </v>
      </c>
    </row>
    <row r="487" spans="1:13" ht="19.149999999999999" hidden="1" customHeight="1" x14ac:dyDescent="0.2">
      <c r="A487" s="5">
        <f t="shared" si="7"/>
        <v>0</v>
      </c>
      <c r="B487" s="21">
        <v>477</v>
      </c>
      <c r="C487" s="23"/>
      <c r="D487" s="22">
        <f>IF('Insertion engagement internet'!R483&lt;&gt;" ",'Insertion engagement internet'!R483," ")</f>
        <v>0</v>
      </c>
      <c r="E487" s="22" t="str">
        <f>IF(D487&gt;0,'Insertion engagement internet'!F483,"  ")</f>
        <v xml:space="preserve">  </v>
      </c>
      <c r="F487" s="24" t="str">
        <f>IF(D487&gt;0,'Insertion engagement internet'!C483,"  ")</f>
        <v xml:space="preserve">  </v>
      </c>
      <c r="G487" s="24" t="str">
        <f>IF(D487&gt;0,'Insertion engagement internet'!D483,"  ")</f>
        <v xml:space="preserve">  </v>
      </c>
      <c r="H487" s="24" t="str">
        <f>IF(D487&gt;0,'Insertion engagement internet'!J483,"  ")</f>
        <v xml:space="preserve">  </v>
      </c>
      <c r="I487" s="24" t="str">
        <f>IF(D487&gt;0,'Insertion engagement internet'!G483,"  ")</f>
        <v xml:space="preserve">  </v>
      </c>
      <c r="J487" s="22" t="str">
        <f>IF(D487&gt;0,IF('Insertion engagement internet'!G483&lt;&gt;'Insertion engagement internet'!H483,'Insertion engagement internet'!H483," ")," ")</f>
        <v xml:space="preserve"> </v>
      </c>
      <c r="K487" s="216">
        <f>'Insertion engagement internet'!E483</f>
        <v>0</v>
      </c>
      <c r="L487" s="22"/>
      <c r="M487" s="25" t="str">
        <f>IF(D487&gt;0,'Insertion engagement internet'!M483," ")</f>
        <v xml:space="preserve"> </v>
      </c>
    </row>
    <row r="488" spans="1:13" ht="19.149999999999999" hidden="1" customHeight="1" x14ac:dyDescent="0.2">
      <c r="A488" s="5">
        <f t="shared" si="7"/>
        <v>0</v>
      </c>
      <c r="B488" s="21">
        <v>478</v>
      </c>
      <c r="C488" s="23"/>
      <c r="D488" s="22">
        <f>IF('Insertion engagement internet'!R484&lt;&gt;" ",'Insertion engagement internet'!R484," ")</f>
        <v>0</v>
      </c>
      <c r="E488" s="22" t="str">
        <f>IF(D488&gt;0,'Insertion engagement internet'!F484,"  ")</f>
        <v xml:space="preserve">  </v>
      </c>
      <c r="F488" s="24" t="str">
        <f>IF(D488&gt;0,'Insertion engagement internet'!C484,"  ")</f>
        <v xml:space="preserve">  </v>
      </c>
      <c r="G488" s="24" t="str">
        <f>IF(D488&gt;0,'Insertion engagement internet'!D484,"  ")</f>
        <v xml:space="preserve">  </v>
      </c>
      <c r="H488" s="24" t="str">
        <f>IF(D488&gt;0,'Insertion engagement internet'!J484,"  ")</f>
        <v xml:space="preserve">  </v>
      </c>
      <c r="I488" s="24" t="str">
        <f>IF(D488&gt;0,'Insertion engagement internet'!G484,"  ")</f>
        <v xml:space="preserve">  </v>
      </c>
      <c r="J488" s="22" t="str">
        <f>IF(D488&gt;0,IF('Insertion engagement internet'!G484&lt;&gt;'Insertion engagement internet'!H484,'Insertion engagement internet'!H484," ")," ")</f>
        <v xml:space="preserve"> </v>
      </c>
      <c r="K488" s="216">
        <f>'Insertion engagement internet'!E484</f>
        <v>0</v>
      </c>
      <c r="L488" s="22"/>
      <c r="M488" s="25" t="str">
        <f>IF(D488&gt;0,'Insertion engagement internet'!M484," ")</f>
        <v xml:space="preserve"> </v>
      </c>
    </row>
    <row r="489" spans="1:13" ht="19.149999999999999" hidden="1" customHeight="1" x14ac:dyDescent="0.2">
      <c r="A489" s="5">
        <f t="shared" si="7"/>
        <v>0</v>
      </c>
      <c r="B489" s="21">
        <v>479</v>
      </c>
      <c r="C489" s="23"/>
      <c r="D489" s="22">
        <f>IF('Insertion engagement internet'!R485&lt;&gt;" ",'Insertion engagement internet'!R485," ")</f>
        <v>0</v>
      </c>
      <c r="E489" s="22" t="str">
        <f>IF(D489&gt;0,'Insertion engagement internet'!F485,"  ")</f>
        <v xml:space="preserve">  </v>
      </c>
      <c r="F489" s="24" t="str">
        <f>IF(D489&gt;0,'Insertion engagement internet'!C485,"  ")</f>
        <v xml:space="preserve">  </v>
      </c>
      <c r="G489" s="24" t="str">
        <f>IF(D489&gt;0,'Insertion engagement internet'!D485,"  ")</f>
        <v xml:space="preserve">  </v>
      </c>
      <c r="H489" s="24" t="str">
        <f>IF(D489&gt;0,'Insertion engagement internet'!J485,"  ")</f>
        <v xml:space="preserve">  </v>
      </c>
      <c r="I489" s="24" t="str">
        <f>IF(D489&gt;0,'Insertion engagement internet'!G485,"  ")</f>
        <v xml:space="preserve">  </v>
      </c>
      <c r="J489" s="22" t="str">
        <f>IF(D489&gt;0,IF('Insertion engagement internet'!G485&lt;&gt;'Insertion engagement internet'!H485,'Insertion engagement internet'!H485," ")," ")</f>
        <v xml:space="preserve"> </v>
      </c>
      <c r="K489" s="216">
        <f>'Insertion engagement internet'!E485</f>
        <v>0</v>
      </c>
      <c r="L489" s="22"/>
      <c r="M489" s="25" t="str">
        <f>IF(D489&gt;0,'Insertion engagement internet'!M485," ")</f>
        <v xml:space="preserve"> </v>
      </c>
    </row>
    <row r="490" spans="1:13" ht="19.149999999999999" hidden="1" customHeight="1" x14ac:dyDescent="0.2">
      <c r="A490" s="5">
        <f t="shared" si="7"/>
        <v>0</v>
      </c>
      <c r="B490" s="21">
        <v>480</v>
      </c>
      <c r="C490" s="23"/>
      <c r="D490" s="22">
        <f>IF('Insertion engagement internet'!R486&lt;&gt;" ",'Insertion engagement internet'!R486," ")</f>
        <v>0</v>
      </c>
      <c r="E490" s="22" t="str">
        <f>IF(D490&gt;0,'Insertion engagement internet'!F486,"  ")</f>
        <v xml:space="preserve">  </v>
      </c>
      <c r="F490" s="24" t="str">
        <f>IF(D490&gt;0,'Insertion engagement internet'!C486,"  ")</f>
        <v xml:space="preserve">  </v>
      </c>
      <c r="G490" s="24" t="str">
        <f>IF(D490&gt;0,'Insertion engagement internet'!D486,"  ")</f>
        <v xml:space="preserve">  </v>
      </c>
      <c r="H490" s="24" t="str">
        <f>IF(D490&gt;0,'Insertion engagement internet'!J486,"  ")</f>
        <v xml:space="preserve">  </v>
      </c>
      <c r="I490" s="24" t="str">
        <f>IF(D490&gt;0,'Insertion engagement internet'!G486,"  ")</f>
        <v xml:space="preserve">  </v>
      </c>
      <c r="J490" s="22" t="str">
        <f>IF(D490&gt;0,IF('Insertion engagement internet'!G486&lt;&gt;'Insertion engagement internet'!H486,'Insertion engagement internet'!H486," ")," ")</f>
        <v xml:space="preserve"> </v>
      </c>
      <c r="K490" s="216">
        <f>'Insertion engagement internet'!E486</f>
        <v>0</v>
      </c>
      <c r="L490" s="22"/>
      <c r="M490" s="25" t="str">
        <f>IF(D490&gt;0,'Insertion engagement internet'!M486," ")</f>
        <v xml:space="preserve"> </v>
      </c>
    </row>
    <row r="491" spans="1:13" ht="19.149999999999999" hidden="1" customHeight="1" x14ac:dyDescent="0.2">
      <c r="A491" s="5">
        <f t="shared" si="7"/>
        <v>0</v>
      </c>
      <c r="B491" s="21">
        <v>481</v>
      </c>
      <c r="C491" s="23"/>
      <c r="D491" s="22">
        <f>IF('Insertion engagement internet'!R487&lt;&gt;" ",'Insertion engagement internet'!R487," ")</f>
        <v>0</v>
      </c>
      <c r="E491" s="22" t="str">
        <f>IF(D491&gt;0,'Insertion engagement internet'!F487,"  ")</f>
        <v xml:space="preserve">  </v>
      </c>
      <c r="F491" s="24" t="str">
        <f>IF(D491&gt;0,'Insertion engagement internet'!C487,"  ")</f>
        <v xml:space="preserve">  </v>
      </c>
      <c r="G491" s="24" t="str">
        <f>IF(D491&gt;0,'Insertion engagement internet'!D487,"  ")</f>
        <v xml:space="preserve">  </v>
      </c>
      <c r="H491" s="24" t="str">
        <f>IF(D491&gt;0,'Insertion engagement internet'!J487,"  ")</f>
        <v xml:space="preserve">  </v>
      </c>
      <c r="I491" s="24" t="str">
        <f>IF(D491&gt;0,'Insertion engagement internet'!G487,"  ")</f>
        <v xml:space="preserve">  </v>
      </c>
      <c r="J491" s="22" t="str">
        <f>IF(D491&gt;0,IF('Insertion engagement internet'!G487&lt;&gt;'Insertion engagement internet'!H487,'Insertion engagement internet'!H487," ")," ")</f>
        <v xml:space="preserve"> </v>
      </c>
      <c r="K491" s="216">
        <f>'Insertion engagement internet'!E487</f>
        <v>0</v>
      </c>
      <c r="L491" s="22"/>
      <c r="M491" s="25" t="str">
        <f>IF(D491&gt;0,'Insertion engagement internet'!M487," ")</f>
        <v xml:space="preserve"> </v>
      </c>
    </row>
    <row r="492" spans="1:13" ht="19.149999999999999" hidden="1" customHeight="1" x14ac:dyDescent="0.2">
      <c r="A492" s="5">
        <f t="shared" si="7"/>
        <v>0</v>
      </c>
      <c r="B492" s="21">
        <v>482</v>
      </c>
      <c r="C492" s="23"/>
      <c r="D492" s="22">
        <f>IF('Insertion engagement internet'!R488&lt;&gt;" ",'Insertion engagement internet'!R488," ")</f>
        <v>0</v>
      </c>
      <c r="E492" s="22" t="str">
        <f>IF(D492&gt;0,'Insertion engagement internet'!F488,"  ")</f>
        <v xml:space="preserve">  </v>
      </c>
      <c r="F492" s="24" t="str">
        <f>IF(D492&gt;0,'Insertion engagement internet'!C488,"  ")</f>
        <v xml:space="preserve">  </v>
      </c>
      <c r="G492" s="24" t="str">
        <f>IF(D492&gt;0,'Insertion engagement internet'!D488,"  ")</f>
        <v xml:space="preserve">  </v>
      </c>
      <c r="H492" s="24" t="str">
        <f>IF(D492&gt;0,'Insertion engagement internet'!J488,"  ")</f>
        <v xml:space="preserve">  </v>
      </c>
      <c r="I492" s="24" t="str">
        <f>IF(D492&gt;0,'Insertion engagement internet'!G488,"  ")</f>
        <v xml:space="preserve">  </v>
      </c>
      <c r="J492" s="22" t="str">
        <f>IF(D492&gt;0,IF('Insertion engagement internet'!G488&lt;&gt;'Insertion engagement internet'!H488,'Insertion engagement internet'!H488," ")," ")</f>
        <v xml:space="preserve"> </v>
      </c>
      <c r="K492" s="216">
        <f>'Insertion engagement internet'!E488</f>
        <v>0</v>
      </c>
      <c r="L492" s="22"/>
      <c r="M492" s="25" t="str">
        <f>IF(D492&gt;0,'Insertion engagement internet'!M488," ")</f>
        <v xml:space="preserve"> </v>
      </c>
    </row>
    <row r="493" spans="1:13" ht="19.149999999999999" hidden="1" customHeight="1" x14ac:dyDescent="0.2">
      <c r="A493" s="5">
        <f t="shared" si="7"/>
        <v>0</v>
      </c>
      <c r="B493" s="21">
        <v>483</v>
      </c>
      <c r="C493" s="23"/>
      <c r="D493" s="22">
        <f>IF('Insertion engagement internet'!R489&lt;&gt;" ",'Insertion engagement internet'!R489," ")</f>
        <v>0</v>
      </c>
      <c r="E493" s="22" t="str">
        <f>IF(D493&gt;0,'Insertion engagement internet'!F489,"  ")</f>
        <v xml:space="preserve">  </v>
      </c>
      <c r="F493" s="24" t="str">
        <f>IF(D493&gt;0,'Insertion engagement internet'!C489,"  ")</f>
        <v xml:space="preserve">  </v>
      </c>
      <c r="G493" s="24" t="str">
        <f>IF(D493&gt;0,'Insertion engagement internet'!D489,"  ")</f>
        <v xml:space="preserve">  </v>
      </c>
      <c r="H493" s="24" t="str">
        <f>IF(D493&gt;0,'Insertion engagement internet'!J489,"  ")</f>
        <v xml:space="preserve">  </v>
      </c>
      <c r="I493" s="24" t="str">
        <f>IF(D493&gt;0,'Insertion engagement internet'!G489,"  ")</f>
        <v xml:space="preserve">  </v>
      </c>
      <c r="J493" s="22" t="str">
        <f>IF(D493&gt;0,IF('Insertion engagement internet'!G489&lt;&gt;'Insertion engagement internet'!H489,'Insertion engagement internet'!H489," ")," ")</f>
        <v xml:space="preserve"> </v>
      </c>
      <c r="K493" s="216">
        <f>'Insertion engagement internet'!E489</f>
        <v>0</v>
      </c>
      <c r="L493" s="22"/>
      <c r="M493" s="25" t="str">
        <f>IF(D493&gt;0,'Insertion engagement internet'!M489," ")</f>
        <v xml:space="preserve"> </v>
      </c>
    </row>
    <row r="494" spans="1:13" ht="19.149999999999999" hidden="1" customHeight="1" x14ac:dyDescent="0.2">
      <c r="A494" s="5">
        <f t="shared" si="7"/>
        <v>0</v>
      </c>
      <c r="B494" s="21">
        <v>484</v>
      </c>
      <c r="C494" s="23"/>
      <c r="D494" s="22">
        <f>IF('Insertion engagement internet'!R490&lt;&gt;" ",'Insertion engagement internet'!R490," ")</f>
        <v>0</v>
      </c>
      <c r="E494" s="22" t="str">
        <f>IF(D494&gt;0,'Insertion engagement internet'!F490,"  ")</f>
        <v xml:space="preserve">  </v>
      </c>
      <c r="F494" s="24" t="str">
        <f>IF(D494&gt;0,'Insertion engagement internet'!C490,"  ")</f>
        <v xml:space="preserve">  </v>
      </c>
      <c r="G494" s="24" t="str">
        <f>IF(D494&gt;0,'Insertion engagement internet'!D490,"  ")</f>
        <v xml:space="preserve">  </v>
      </c>
      <c r="H494" s="24" t="str">
        <f>IF(D494&gt;0,'Insertion engagement internet'!J490,"  ")</f>
        <v xml:space="preserve">  </v>
      </c>
      <c r="I494" s="24" t="str">
        <f>IF(D494&gt;0,'Insertion engagement internet'!G490,"  ")</f>
        <v xml:space="preserve">  </v>
      </c>
      <c r="J494" s="22" t="str">
        <f>IF(D494&gt;0,IF('Insertion engagement internet'!G490&lt;&gt;'Insertion engagement internet'!H490,'Insertion engagement internet'!H490," ")," ")</f>
        <v xml:space="preserve"> </v>
      </c>
      <c r="K494" s="216">
        <f>'Insertion engagement internet'!E490</f>
        <v>0</v>
      </c>
      <c r="L494" s="22"/>
      <c r="M494" s="25" t="str">
        <f>IF(D494&gt;0,'Insertion engagement internet'!M490," ")</f>
        <v xml:space="preserve"> </v>
      </c>
    </row>
    <row r="495" spans="1:13" ht="19.149999999999999" hidden="1" customHeight="1" x14ac:dyDescent="0.2">
      <c r="A495" s="5">
        <f t="shared" si="7"/>
        <v>0</v>
      </c>
      <c r="B495" s="21">
        <v>485</v>
      </c>
      <c r="C495" s="23"/>
      <c r="D495" s="22">
        <f>IF('Insertion engagement internet'!R491&lt;&gt;" ",'Insertion engagement internet'!R491," ")</f>
        <v>0</v>
      </c>
      <c r="E495" s="22" t="str">
        <f>IF(D495&gt;0,'Insertion engagement internet'!F491,"  ")</f>
        <v xml:space="preserve">  </v>
      </c>
      <c r="F495" s="24" t="str">
        <f>IF(D495&gt;0,'Insertion engagement internet'!C491,"  ")</f>
        <v xml:space="preserve">  </v>
      </c>
      <c r="G495" s="24" t="str">
        <f>IF(D495&gt;0,'Insertion engagement internet'!D491,"  ")</f>
        <v xml:space="preserve">  </v>
      </c>
      <c r="H495" s="24" t="str">
        <f>IF(D495&gt;0,'Insertion engagement internet'!J491,"  ")</f>
        <v xml:space="preserve">  </v>
      </c>
      <c r="I495" s="24" t="str">
        <f>IF(D495&gt;0,'Insertion engagement internet'!G491,"  ")</f>
        <v xml:space="preserve">  </v>
      </c>
      <c r="J495" s="22" t="str">
        <f>IF(D495&gt;0,IF('Insertion engagement internet'!G491&lt;&gt;'Insertion engagement internet'!H491,'Insertion engagement internet'!H491," ")," ")</f>
        <v xml:space="preserve"> </v>
      </c>
      <c r="K495" s="216">
        <f>'Insertion engagement internet'!E491</f>
        <v>0</v>
      </c>
      <c r="L495" s="22"/>
      <c r="M495" s="25" t="str">
        <f>IF(D495&gt;0,'Insertion engagement internet'!M491," ")</f>
        <v xml:space="preserve"> </v>
      </c>
    </row>
    <row r="496" spans="1:13" ht="19.149999999999999" hidden="1" customHeight="1" x14ac:dyDescent="0.2">
      <c r="A496" s="5">
        <f t="shared" si="7"/>
        <v>0</v>
      </c>
      <c r="B496" s="21">
        <v>486</v>
      </c>
      <c r="C496" s="23"/>
      <c r="D496" s="22">
        <f>IF('Insertion engagement internet'!R492&lt;&gt;" ",'Insertion engagement internet'!R492," ")</f>
        <v>0</v>
      </c>
      <c r="E496" s="22" t="str">
        <f>IF(D496&gt;0,'Insertion engagement internet'!F492,"  ")</f>
        <v xml:space="preserve">  </v>
      </c>
      <c r="F496" s="24" t="str">
        <f>IF(D496&gt;0,'Insertion engagement internet'!C492,"  ")</f>
        <v xml:space="preserve">  </v>
      </c>
      <c r="G496" s="24" t="str">
        <f>IF(D496&gt;0,'Insertion engagement internet'!D492,"  ")</f>
        <v xml:space="preserve">  </v>
      </c>
      <c r="H496" s="24" t="str">
        <f>IF(D496&gt;0,'Insertion engagement internet'!J492,"  ")</f>
        <v xml:space="preserve">  </v>
      </c>
      <c r="I496" s="24" t="str">
        <f>IF(D496&gt;0,'Insertion engagement internet'!G492,"  ")</f>
        <v xml:space="preserve">  </v>
      </c>
      <c r="J496" s="22" t="str">
        <f>IF(D496&gt;0,IF('Insertion engagement internet'!G492&lt;&gt;'Insertion engagement internet'!H492,'Insertion engagement internet'!H492," ")," ")</f>
        <v xml:space="preserve"> </v>
      </c>
      <c r="K496" s="216">
        <f>'Insertion engagement internet'!E492</f>
        <v>0</v>
      </c>
      <c r="L496" s="22"/>
      <c r="M496" s="25" t="str">
        <f>IF(D496&gt;0,'Insertion engagement internet'!M492," ")</f>
        <v xml:space="preserve"> </v>
      </c>
    </row>
    <row r="497" spans="1:13" ht="19.149999999999999" hidden="1" customHeight="1" x14ac:dyDescent="0.2">
      <c r="A497" s="5">
        <f t="shared" si="7"/>
        <v>0</v>
      </c>
      <c r="B497" s="21">
        <v>487</v>
      </c>
      <c r="C497" s="23"/>
      <c r="D497" s="22">
        <f>IF('Insertion engagement internet'!R493&lt;&gt;" ",'Insertion engagement internet'!R493," ")</f>
        <v>0</v>
      </c>
      <c r="E497" s="22" t="str">
        <f>IF(D497&gt;0,'Insertion engagement internet'!F493,"  ")</f>
        <v xml:space="preserve">  </v>
      </c>
      <c r="F497" s="24" t="str">
        <f>IF(D497&gt;0,'Insertion engagement internet'!C493,"  ")</f>
        <v xml:space="preserve">  </v>
      </c>
      <c r="G497" s="24" t="str">
        <f>IF(D497&gt;0,'Insertion engagement internet'!D493,"  ")</f>
        <v xml:space="preserve">  </v>
      </c>
      <c r="H497" s="24" t="str">
        <f>IF(D497&gt;0,'Insertion engagement internet'!J493,"  ")</f>
        <v xml:space="preserve">  </v>
      </c>
      <c r="I497" s="24" t="str">
        <f>IF(D497&gt;0,'Insertion engagement internet'!G493,"  ")</f>
        <v xml:space="preserve">  </v>
      </c>
      <c r="J497" s="22" t="str">
        <f>IF(D497&gt;0,IF('Insertion engagement internet'!G493&lt;&gt;'Insertion engagement internet'!H493,'Insertion engagement internet'!H493," ")," ")</f>
        <v xml:space="preserve"> </v>
      </c>
      <c r="K497" s="216">
        <f>'Insertion engagement internet'!E493</f>
        <v>0</v>
      </c>
      <c r="L497" s="22"/>
      <c r="M497" s="25" t="str">
        <f>IF(D497&gt;0,'Insertion engagement internet'!M493," ")</f>
        <v xml:space="preserve"> </v>
      </c>
    </row>
    <row r="498" spans="1:13" ht="19.149999999999999" hidden="1" customHeight="1" x14ac:dyDescent="0.2">
      <c r="A498" s="5">
        <f t="shared" si="7"/>
        <v>0</v>
      </c>
      <c r="B498" s="21">
        <v>488</v>
      </c>
      <c r="C498" s="23"/>
      <c r="D498" s="22">
        <f>IF('Insertion engagement internet'!R494&lt;&gt;" ",'Insertion engagement internet'!R494," ")</f>
        <v>0</v>
      </c>
      <c r="E498" s="22" t="str">
        <f>IF(D498&gt;0,'Insertion engagement internet'!F494,"  ")</f>
        <v xml:space="preserve">  </v>
      </c>
      <c r="F498" s="24" t="str">
        <f>IF(D498&gt;0,'Insertion engagement internet'!C494,"  ")</f>
        <v xml:space="preserve">  </v>
      </c>
      <c r="G498" s="24" t="str">
        <f>IF(D498&gt;0,'Insertion engagement internet'!D494,"  ")</f>
        <v xml:space="preserve">  </v>
      </c>
      <c r="H498" s="24" t="str">
        <f>IF(D498&gt;0,'Insertion engagement internet'!J494,"  ")</f>
        <v xml:space="preserve">  </v>
      </c>
      <c r="I498" s="24" t="str">
        <f>IF(D498&gt;0,'Insertion engagement internet'!G494,"  ")</f>
        <v xml:space="preserve">  </v>
      </c>
      <c r="J498" s="22" t="str">
        <f>IF(D498&gt;0,IF('Insertion engagement internet'!G494&lt;&gt;'Insertion engagement internet'!H494,'Insertion engagement internet'!H494," ")," ")</f>
        <v xml:space="preserve"> </v>
      </c>
      <c r="K498" s="216">
        <f>'Insertion engagement internet'!E494</f>
        <v>0</v>
      </c>
      <c r="L498" s="22"/>
      <c r="M498" s="25" t="str">
        <f>IF(D498&gt;0,'Insertion engagement internet'!M494," ")</f>
        <v xml:space="preserve"> </v>
      </c>
    </row>
    <row r="499" spans="1:13" ht="19.149999999999999" hidden="1" customHeight="1" x14ac:dyDescent="0.2">
      <c r="A499" s="5">
        <f t="shared" si="7"/>
        <v>0</v>
      </c>
      <c r="B499" s="21">
        <v>489</v>
      </c>
      <c r="C499" s="23"/>
      <c r="D499" s="22">
        <f>IF('Insertion engagement internet'!R495&lt;&gt;" ",'Insertion engagement internet'!R495," ")</f>
        <v>0</v>
      </c>
      <c r="E499" s="22" t="str">
        <f>IF(D499&gt;0,'Insertion engagement internet'!F495,"  ")</f>
        <v xml:space="preserve">  </v>
      </c>
      <c r="F499" s="24" t="str">
        <f>IF(D499&gt;0,'Insertion engagement internet'!C495,"  ")</f>
        <v xml:space="preserve">  </v>
      </c>
      <c r="G499" s="24" t="str">
        <f>IF(D499&gt;0,'Insertion engagement internet'!D495,"  ")</f>
        <v xml:space="preserve">  </v>
      </c>
      <c r="H499" s="24" t="str">
        <f>IF(D499&gt;0,'Insertion engagement internet'!J495,"  ")</f>
        <v xml:space="preserve">  </v>
      </c>
      <c r="I499" s="24" t="str">
        <f>IF(D499&gt;0,'Insertion engagement internet'!G495,"  ")</f>
        <v xml:space="preserve">  </v>
      </c>
      <c r="J499" s="22" t="str">
        <f>IF(D499&gt;0,IF('Insertion engagement internet'!G495&lt;&gt;'Insertion engagement internet'!H495,'Insertion engagement internet'!H495," ")," ")</f>
        <v xml:space="preserve"> </v>
      </c>
      <c r="K499" s="216">
        <f>'Insertion engagement internet'!E495</f>
        <v>0</v>
      </c>
      <c r="L499" s="22"/>
      <c r="M499" s="25" t="str">
        <f>IF(D499&gt;0,'Insertion engagement internet'!M495," ")</f>
        <v xml:space="preserve"> </v>
      </c>
    </row>
    <row r="500" spans="1:13" ht="19.149999999999999" hidden="1" customHeight="1" x14ac:dyDescent="0.2">
      <c r="A500" s="5">
        <f t="shared" si="7"/>
        <v>0</v>
      </c>
      <c r="B500" s="21">
        <v>490</v>
      </c>
      <c r="C500" s="23"/>
      <c r="D500" s="22">
        <f>IF('Insertion engagement internet'!R496&lt;&gt;" ",'Insertion engagement internet'!R496," ")</f>
        <v>0</v>
      </c>
      <c r="E500" s="22" t="str">
        <f>IF(D500&gt;0,'Insertion engagement internet'!F496,"  ")</f>
        <v xml:space="preserve">  </v>
      </c>
      <c r="F500" s="24" t="str">
        <f>IF(D500&gt;0,'Insertion engagement internet'!C496,"  ")</f>
        <v xml:space="preserve">  </v>
      </c>
      <c r="G500" s="24" t="str">
        <f>IF(D500&gt;0,'Insertion engagement internet'!D496,"  ")</f>
        <v xml:space="preserve">  </v>
      </c>
      <c r="H500" s="24" t="str">
        <f>IF(D500&gt;0,'Insertion engagement internet'!J496,"  ")</f>
        <v xml:space="preserve">  </v>
      </c>
      <c r="I500" s="24" t="str">
        <f>IF(D500&gt;0,'Insertion engagement internet'!G496,"  ")</f>
        <v xml:space="preserve">  </v>
      </c>
      <c r="J500" s="22" t="str">
        <f>IF(D500&gt;0,IF('Insertion engagement internet'!G496&lt;&gt;'Insertion engagement internet'!H496,'Insertion engagement internet'!H496," ")," ")</f>
        <v xml:space="preserve"> </v>
      </c>
      <c r="K500" s="216">
        <f>'Insertion engagement internet'!E496</f>
        <v>0</v>
      </c>
      <c r="L500" s="22"/>
      <c r="M500" s="25" t="str">
        <f>IF(D500&gt;0,'Insertion engagement internet'!M496," ")</f>
        <v xml:space="preserve"> </v>
      </c>
    </row>
    <row r="501" spans="1:13" ht="19.149999999999999" hidden="1" customHeight="1" x14ac:dyDescent="0.2">
      <c r="A501" s="5">
        <f t="shared" si="7"/>
        <v>0</v>
      </c>
      <c r="B501" s="21">
        <v>491</v>
      </c>
      <c r="C501" s="23"/>
      <c r="D501" s="22">
        <f>IF('Insertion engagement internet'!R497&lt;&gt;" ",'Insertion engagement internet'!R497," ")</f>
        <v>0</v>
      </c>
      <c r="E501" s="22" t="str">
        <f>IF(D501&gt;0,'Insertion engagement internet'!F497,"  ")</f>
        <v xml:space="preserve">  </v>
      </c>
      <c r="F501" s="24" t="str">
        <f>IF(D501&gt;0,'Insertion engagement internet'!C497,"  ")</f>
        <v xml:space="preserve">  </v>
      </c>
      <c r="G501" s="24" t="str">
        <f>IF(D501&gt;0,'Insertion engagement internet'!D497,"  ")</f>
        <v xml:space="preserve">  </v>
      </c>
      <c r="H501" s="24" t="str">
        <f>IF(D501&gt;0,'Insertion engagement internet'!J497,"  ")</f>
        <v xml:space="preserve">  </v>
      </c>
      <c r="I501" s="24" t="str">
        <f>IF(D501&gt;0,'Insertion engagement internet'!G497,"  ")</f>
        <v xml:space="preserve">  </v>
      </c>
      <c r="J501" s="22" t="str">
        <f>IF(D501&gt;0,IF('Insertion engagement internet'!G497&lt;&gt;'Insertion engagement internet'!H497,'Insertion engagement internet'!H497," ")," ")</f>
        <v xml:space="preserve"> </v>
      </c>
      <c r="K501" s="216">
        <f>'Insertion engagement internet'!E497</f>
        <v>0</v>
      </c>
      <c r="L501" s="22"/>
      <c r="M501" s="25" t="str">
        <f>IF(D501&gt;0,'Insertion engagement internet'!M497," ")</f>
        <v xml:space="preserve"> </v>
      </c>
    </row>
    <row r="502" spans="1:13" ht="19.149999999999999" hidden="1" customHeight="1" x14ac:dyDescent="0.2">
      <c r="A502" s="5">
        <f t="shared" si="7"/>
        <v>0</v>
      </c>
      <c r="B502" s="21">
        <v>492</v>
      </c>
      <c r="C502" s="23"/>
      <c r="D502" s="22">
        <f>IF('Insertion engagement internet'!R498&lt;&gt;" ",'Insertion engagement internet'!R498," ")</f>
        <v>0</v>
      </c>
      <c r="E502" s="22" t="str">
        <f>IF(D502&gt;0,'Insertion engagement internet'!F498,"  ")</f>
        <v xml:space="preserve">  </v>
      </c>
      <c r="F502" s="24" t="str">
        <f>IF(D502&gt;0,'Insertion engagement internet'!C498,"  ")</f>
        <v xml:space="preserve">  </v>
      </c>
      <c r="G502" s="24" t="str">
        <f>IF(D502&gt;0,'Insertion engagement internet'!D498,"  ")</f>
        <v xml:space="preserve">  </v>
      </c>
      <c r="H502" s="24" t="str">
        <f>IF(D502&gt;0,'Insertion engagement internet'!J498,"  ")</f>
        <v xml:space="preserve">  </v>
      </c>
      <c r="I502" s="24" t="str">
        <f>IF(D502&gt;0,'Insertion engagement internet'!G498,"  ")</f>
        <v xml:space="preserve">  </v>
      </c>
      <c r="J502" s="22" t="str">
        <f>IF(D502&gt;0,IF('Insertion engagement internet'!G498&lt;&gt;'Insertion engagement internet'!H498,'Insertion engagement internet'!H498," ")," ")</f>
        <v xml:space="preserve"> </v>
      </c>
      <c r="K502" s="216">
        <f>'Insertion engagement internet'!E498</f>
        <v>0</v>
      </c>
      <c r="L502" s="22"/>
      <c r="M502" s="25" t="str">
        <f>IF(D502&gt;0,'Insertion engagement internet'!M498," ")</f>
        <v xml:space="preserve"> </v>
      </c>
    </row>
    <row r="503" spans="1:13" ht="19.149999999999999" hidden="1" customHeight="1" x14ac:dyDescent="0.2">
      <c r="A503" s="5">
        <f t="shared" si="7"/>
        <v>0</v>
      </c>
      <c r="B503" s="21">
        <v>493</v>
      </c>
      <c r="C503" s="23"/>
      <c r="D503" s="22">
        <f>IF('Insertion engagement internet'!R499&lt;&gt;" ",'Insertion engagement internet'!R499," ")</f>
        <v>0</v>
      </c>
      <c r="E503" s="22" t="str">
        <f>IF(D503&gt;0,'Insertion engagement internet'!F499,"  ")</f>
        <v xml:space="preserve">  </v>
      </c>
      <c r="F503" s="24" t="str">
        <f>IF(D503&gt;0,'Insertion engagement internet'!C499,"  ")</f>
        <v xml:space="preserve">  </v>
      </c>
      <c r="G503" s="24" t="str">
        <f>IF(D503&gt;0,'Insertion engagement internet'!D499,"  ")</f>
        <v xml:space="preserve">  </v>
      </c>
      <c r="H503" s="24" t="str">
        <f>IF(D503&gt;0,'Insertion engagement internet'!J499,"  ")</f>
        <v xml:space="preserve">  </v>
      </c>
      <c r="I503" s="24" t="str">
        <f>IF(D503&gt;0,'Insertion engagement internet'!G499,"  ")</f>
        <v xml:space="preserve">  </v>
      </c>
      <c r="J503" s="22" t="str">
        <f>IF(D503&gt;0,IF('Insertion engagement internet'!G499&lt;&gt;'Insertion engagement internet'!H499,'Insertion engagement internet'!H499," ")," ")</f>
        <v xml:space="preserve"> </v>
      </c>
      <c r="K503" s="216">
        <f>'Insertion engagement internet'!E499</f>
        <v>0</v>
      </c>
      <c r="L503" s="22"/>
      <c r="M503" s="25" t="str">
        <f>IF(D503&gt;0,'Insertion engagement internet'!M499," ")</f>
        <v xml:space="preserve"> </v>
      </c>
    </row>
    <row r="504" spans="1:13" ht="19.149999999999999" hidden="1" customHeight="1" x14ac:dyDescent="0.2">
      <c r="A504" s="5">
        <f t="shared" si="7"/>
        <v>0</v>
      </c>
      <c r="B504" s="21">
        <v>494</v>
      </c>
      <c r="C504" s="23"/>
      <c r="D504" s="22">
        <f>IF('Insertion engagement internet'!R500&lt;&gt;" ",'Insertion engagement internet'!R500," ")</f>
        <v>0</v>
      </c>
      <c r="E504" s="22" t="str">
        <f>IF(D504&gt;0,'Insertion engagement internet'!F500,"  ")</f>
        <v xml:space="preserve">  </v>
      </c>
      <c r="F504" s="24" t="str">
        <f>IF(D504&gt;0,'Insertion engagement internet'!C500,"  ")</f>
        <v xml:space="preserve">  </v>
      </c>
      <c r="G504" s="24" t="str">
        <f>IF(D504&gt;0,'Insertion engagement internet'!D500,"  ")</f>
        <v xml:space="preserve">  </v>
      </c>
      <c r="H504" s="24" t="str">
        <f>IF(D504&gt;0,'Insertion engagement internet'!J500,"  ")</f>
        <v xml:space="preserve">  </v>
      </c>
      <c r="I504" s="24" t="str">
        <f>IF(D504&gt;0,'Insertion engagement internet'!G500,"  ")</f>
        <v xml:space="preserve">  </v>
      </c>
      <c r="J504" s="22" t="str">
        <f>IF(D504&gt;0,IF('Insertion engagement internet'!G500&lt;&gt;'Insertion engagement internet'!H500,'Insertion engagement internet'!H500," ")," ")</f>
        <v xml:space="preserve"> </v>
      </c>
      <c r="K504" s="216">
        <f>'Insertion engagement internet'!E500</f>
        <v>0</v>
      </c>
      <c r="L504" s="22"/>
      <c r="M504" s="25" t="str">
        <f>IF(D504&gt;0,'Insertion engagement internet'!M500," ")</f>
        <v xml:space="preserve"> </v>
      </c>
    </row>
    <row r="505" spans="1:13" ht="19.149999999999999" hidden="1" customHeight="1" x14ac:dyDescent="0.2">
      <c r="A505" s="5">
        <f t="shared" si="7"/>
        <v>0</v>
      </c>
      <c r="B505" s="21">
        <v>495</v>
      </c>
      <c r="C505" s="23"/>
      <c r="D505" s="22">
        <f>IF('Insertion engagement internet'!R501&lt;&gt;" ",'Insertion engagement internet'!R501," ")</f>
        <v>0</v>
      </c>
      <c r="E505" s="22" t="str">
        <f>IF(D505&gt;0,'Insertion engagement internet'!F501,"  ")</f>
        <v xml:space="preserve">  </v>
      </c>
      <c r="F505" s="24" t="str">
        <f>IF(D505&gt;0,'Insertion engagement internet'!C501,"  ")</f>
        <v xml:space="preserve">  </v>
      </c>
      <c r="G505" s="24" t="str">
        <f>IF(D505&gt;0,'Insertion engagement internet'!D501,"  ")</f>
        <v xml:space="preserve">  </v>
      </c>
      <c r="H505" s="24" t="str">
        <f>IF(D505&gt;0,'Insertion engagement internet'!J501,"  ")</f>
        <v xml:space="preserve">  </v>
      </c>
      <c r="I505" s="24" t="str">
        <f>IF(D505&gt;0,'Insertion engagement internet'!G501,"  ")</f>
        <v xml:space="preserve">  </v>
      </c>
      <c r="J505" s="22" t="str">
        <f>IF(D505&gt;0,IF('Insertion engagement internet'!G501&lt;&gt;'Insertion engagement internet'!H501,'Insertion engagement internet'!H501," ")," ")</f>
        <v xml:space="preserve"> </v>
      </c>
      <c r="K505" s="216">
        <f>'Insertion engagement internet'!E501</f>
        <v>0</v>
      </c>
      <c r="L505" s="22"/>
      <c r="M505" s="25" t="str">
        <f>IF(D505&gt;0,'Insertion engagement internet'!M501," ")</f>
        <v xml:space="preserve"> </v>
      </c>
    </row>
    <row r="506" spans="1:13" ht="19.149999999999999" hidden="1" customHeight="1" x14ac:dyDescent="0.2">
      <c r="A506" s="5">
        <f t="shared" si="7"/>
        <v>0</v>
      </c>
      <c r="B506" s="21">
        <v>496</v>
      </c>
      <c r="C506" s="23"/>
      <c r="D506" s="22">
        <f>IF('Insertion engagement internet'!R502&lt;&gt;" ",'Insertion engagement internet'!R502," ")</f>
        <v>0</v>
      </c>
      <c r="E506" s="22" t="str">
        <f>IF(D506&gt;0,'Insertion engagement internet'!F502,"  ")</f>
        <v xml:space="preserve">  </v>
      </c>
      <c r="F506" s="24" t="str">
        <f>IF(D506&gt;0,'Insertion engagement internet'!C502,"  ")</f>
        <v xml:space="preserve">  </v>
      </c>
      <c r="G506" s="24" t="str">
        <f>IF(D506&gt;0,'Insertion engagement internet'!D502,"  ")</f>
        <v xml:space="preserve">  </v>
      </c>
      <c r="H506" s="24" t="str">
        <f>IF(D506&gt;0,'Insertion engagement internet'!J502,"  ")</f>
        <v xml:space="preserve">  </v>
      </c>
      <c r="I506" s="24" t="str">
        <f>IF(D506&gt;0,'Insertion engagement internet'!G502,"  ")</f>
        <v xml:space="preserve">  </v>
      </c>
      <c r="J506" s="22" t="str">
        <f>IF(D506&gt;0,IF('Insertion engagement internet'!G502&lt;&gt;'Insertion engagement internet'!H502,'Insertion engagement internet'!H502," ")," ")</f>
        <v xml:space="preserve"> </v>
      </c>
      <c r="K506" s="216">
        <f>'Insertion engagement internet'!E502</f>
        <v>0</v>
      </c>
      <c r="L506" s="22"/>
      <c r="M506" s="25" t="str">
        <f>IF(D506&gt;0,'Insertion engagement internet'!M502," ")</f>
        <v xml:space="preserve"> </v>
      </c>
    </row>
    <row r="507" spans="1:13" ht="19.149999999999999" hidden="1" customHeight="1" x14ac:dyDescent="0.2">
      <c r="A507" s="5">
        <f t="shared" si="7"/>
        <v>0</v>
      </c>
      <c r="B507" s="21">
        <v>497</v>
      </c>
      <c r="C507" s="23"/>
      <c r="D507" s="22">
        <f>IF('Insertion engagement internet'!R503&lt;&gt;" ",'Insertion engagement internet'!R503," ")</f>
        <v>0</v>
      </c>
      <c r="E507" s="22" t="str">
        <f>IF(D507&gt;0,'Insertion engagement internet'!F503,"  ")</f>
        <v xml:space="preserve">  </v>
      </c>
      <c r="F507" s="24" t="str">
        <f>IF(D507&gt;0,'Insertion engagement internet'!C503,"  ")</f>
        <v xml:space="preserve">  </v>
      </c>
      <c r="G507" s="24" t="str">
        <f>IF(D507&gt;0,'Insertion engagement internet'!D503,"  ")</f>
        <v xml:space="preserve">  </v>
      </c>
      <c r="H507" s="24" t="str">
        <f>IF(D507&gt;0,'Insertion engagement internet'!J503,"  ")</f>
        <v xml:space="preserve">  </v>
      </c>
      <c r="I507" s="24" t="str">
        <f>IF(D507&gt;0,'Insertion engagement internet'!G503,"  ")</f>
        <v xml:space="preserve">  </v>
      </c>
      <c r="J507" s="22" t="str">
        <f>IF(D507&gt;0,IF('Insertion engagement internet'!G503&lt;&gt;'Insertion engagement internet'!H503,'Insertion engagement internet'!H503," ")," ")</f>
        <v xml:space="preserve"> </v>
      </c>
      <c r="K507" s="216">
        <f>'Insertion engagement internet'!E503</f>
        <v>0</v>
      </c>
      <c r="L507" s="22"/>
      <c r="M507" s="25" t="str">
        <f>IF(D507&gt;0,'Insertion engagement internet'!M503," ")</f>
        <v xml:space="preserve"> </v>
      </c>
    </row>
    <row r="508" spans="1:13" ht="19.149999999999999" hidden="1" customHeight="1" x14ac:dyDescent="0.2">
      <c r="A508" s="5">
        <f t="shared" si="7"/>
        <v>0</v>
      </c>
      <c r="B508" s="21">
        <v>498</v>
      </c>
      <c r="C508" s="23"/>
      <c r="D508" s="22">
        <f>IF('Insertion engagement internet'!R504&lt;&gt;" ",'Insertion engagement internet'!R504," ")</f>
        <v>0</v>
      </c>
      <c r="E508" s="22" t="str">
        <f>IF(D508&gt;0,'Insertion engagement internet'!F504,"  ")</f>
        <v xml:space="preserve">  </v>
      </c>
      <c r="F508" s="24" t="str">
        <f>IF(D508&gt;0,'Insertion engagement internet'!C504,"  ")</f>
        <v xml:space="preserve">  </v>
      </c>
      <c r="G508" s="24" t="str">
        <f>IF(D508&gt;0,'Insertion engagement internet'!D504,"  ")</f>
        <v xml:space="preserve">  </v>
      </c>
      <c r="H508" s="24" t="str">
        <f>IF(D508&gt;0,'Insertion engagement internet'!J504,"  ")</f>
        <v xml:space="preserve">  </v>
      </c>
      <c r="I508" s="24" t="str">
        <f>IF(D508&gt;0,'Insertion engagement internet'!G504,"  ")</f>
        <v xml:space="preserve">  </v>
      </c>
      <c r="J508" s="22" t="str">
        <f>IF(D508&gt;0,IF('Insertion engagement internet'!G504&lt;&gt;'Insertion engagement internet'!H504,'Insertion engagement internet'!H504," ")," ")</f>
        <v xml:space="preserve"> </v>
      </c>
      <c r="K508" s="216">
        <f>'Insertion engagement internet'!E504</f>
        <v>0</v>
      </c>
      <c r="L508" s="22"/>
      <c r="M508" s="25" t="str">
        <f>IF(D508&gt;0,'Insertion engagement internet'!M504," ")</f>
        <v xml:space="preserve"> </v>
      </c>
    </row>
    <row r="509" spans="1:13" ht="19.149999999999999" hidden="1" customHeight="1" x14ac:dyDescent="0.2">
      <c r="A509" s="5">
        <f t="shared" si="7"/>
        <v>0</v>
      </c>
      <c r="B509" s="21">
        <v>498</v>
      </c>
      <c r="C509" s="23"/>
      <c r="D509" s="22">
        <f>IF('Insertion engagement internet'!R505&lt;&gt;" ",'Insertion engagement internet'!R505," ")</f>
        <v>0</v>
      </c>
      <c r="E509" s="22" t="str">
        <f>IF(D509&gt;0,'Insertion engagement internet'!F505,"  ")</f>
        <v xml:space="preserve">  </v>
      </c>
      <c r="F509" s="24" t="str">
        <f>IF(D509&gt;0,'Insertion engagement internet'!C505,"  ")</f>
        <v xml:space="preserve">  </v>
      </c>
      <c r="G509" s="24" t="str">
        <f>IF(D509&gt;0,'Insertion engagement internet'!D505,"  ")</f>
        <v xml:space="preserve">  </v>
      </c>
      <c r="H509" s="24" t="str">
        <f>IF(D509&gt;0,'Insertion engagement internet'!J505,"  ")</f>
        <v xml:space="preserve">  </v>
      </c>
      <c r="I509" s="24" t="str">
        <f>IF(D509&gt;0,'Insertion engagement internet'!G505,"  ")</f>
        <v xml:space="preserve">  </v>
      </c>
      <c r="J509" s="22" t="str">
        <f>IF(D509&gt;0,IF('Insertion engagement internet'!G505&lt;&gt;'Insertion engagement internet'!H505,'Insertion engagement internet'!H505," ")," ")</f>
        <v xml:space="preserve"> </v>
      </c>
      <c r="K509" s="216">
        <f>'Insertion engagement internet'!E505</f>
        <v>0</v>
      </c>
      <c r="L509" s="22"/>
      <c r="M509" s="25" t="str">
        <f>IF(D509&gt;0,'Insertion engagement internet'!M505," ")</f>
        <v xml:space="preserve"> </v>
      </c>
    </row>
    <row r="510" spans="1:13" ht="19.149999999999999" hidden="1" customHeight="1" x14ac:dyDescent="0.2">
      <c r="A510" s="5">
        <f t="shared" si="7"/>
        <v>0</v>
      </c>
      <c r="B510" s="21">
        <v>500</v>
      </c>
      <c r="C510" s="23"/>
      <c r="D510" s="22">
        <f>IF('Insertion engagement internet'!R506&lt;&gt;" ",'Insertion engagement internet'!R506," ")</f>
        <v>0</v>
      </c>
      <c r="E510" s="22" t="str">
        <f>IF(D510&gt;0,'Insertion engagement internet'!F506,"  ")</f>
        <v xml:space="preserve">  </v>
      </c>
      <c r="F510" s="24" t="str">
        <f>IF(D510&gt;0,'Insertion engagement internet'!C506,"  ")</f>
        <v xml:space="preserve">  </v>
      </c>
      <c r="G510" s="24" t="str">
        <f>IF(D510&gt;0,'Insertion engagement internet'!D506,"  ")</f>
        <v xml:space="preserve">  </v>
      </c>
      <c r="H510" s="24" t="str">
        <f>IF(D510&gt;0,'Insertion engagement internet'!J506,"  ")</f>
        <v xml:space="preserve">  </v>
      </c>
      <c r="I510" s="24" t="str">
        <f>IF(D510&gt;0,'Insertion engagement internet'!G506,"  ")</f>
        <v xml:space="preserve">  </v>
      </c>
      <c r="J510" s="22" t="str">
        <f>IF(D510&gt;0,IF('Insertion engagement internet'!G506&lt;&gt;'Insertion engagement internet'!H506,'Insertion engagement internet'!H506," ")," ")</f>
        <v xml:space="preserve"> </v>
      </c>
      <c r="K510" s="216">
        <f>'Insertion engagement internet'!E506</f>
        <v>0</v>
      </c>
      <c r="L510" s="22"/>
      <c r="M510" s="25" t="str">
        <f>IF(D510&gt;0,'Insertion engagement internet'!M506," ")</f>
        <v xml:space="preserve"> </v>
      </c>
    </row>
  </sheetData>
  <sheetProtection password="EBFE" sheet="1" objects="1" scenarios="1" formatColumns="0"/>
  <mergeCells count="20">
    <mergeCell ref="J9:J10"/>
    <mergeCell ref="M1:M8"/>
    <mergeCell ref="B9:D9"/>
    <mergeCell ref="B2:C2"/>
    <mergeCell ref="B8:C8"/>
    <mergeCell ref="B4:C4"/>
    <mergeCell ref="F7:F8"/>
    <mergeCell ref="D1:H1"/>
    <mergeCell ref="B5:C5"/>
    <mergeCell ref="D5:F5"/>
    <mergeCell ref="B3:C3"/>
    <mergeCell ref="L9:L10"/>
    <mergeCell ref="B6:C6"/>
    <mergeCell ref="D6:H6"/>
    <mergeCell ref="B7:C7"/>
    <mergeCell ref="B1:C1"/>
    <mergeCell ref="K9:K10"/>
    <mergeCell ref="I9:I10"/>
    <mergeCell ref="G7:G8"/>
    <mergeCell ref="H7:H8"/>
  </mergeCells>
  <conditionalFormatting sqref="C11:C510">
    <cfRule type="cellIs" dxfId="17" priority="12" stopIfTrue="1" operator="notEqual">
      <formula>""</formula>
    </cfRule>
  </conditionalFormatting>
  <conditionalFormatting sqref="G9:H9">
    <cfRule type="cellIs" dxfId="16" priority="1" operator="greaterThan">
      <formula>200</formula>
    </cfRule>
  </conditionalFormatting>
  <dataValidations count="2">
    <dataValidation type="custom" allowBlank="1" showInputMessage="1" showErrorMessage="1" errorTitle="Doublon" error="Dossard en doublon" sqref="B11:B510 IQ11:IQ210 IR211:IR510" xr:uid="{93F78212-96D2-4134-B5B7-932EC4ABAA10}">
      <formula1>COUNTIF($B$11:$B$209,$B11)&lt;2</formula1>
    </dataValidation>
    <dataValidation type="custom" allowBlank="1" showInputMessage="1" showErrorMessage="1" error="Dossard en doublon" sqref="M211:M510 L11:L210" xr:uid="{EC9C8CD7-AF89-4262-92EE-90B0D8135DB1}">
      <formula1>COUNTIF($B$11:$B$209,$B11)&lt;2</formula1>
    </dataValidation>
  </dataValidations>
  <printOptions horizontalCentered="1"/>
  <pageMargins left="0.39370078740157483" right="0.39370078740157483" top="0.39370078740157483" bottom="0.39370078740157483" header="0" footer="0"/>
  <pageSetup paperSize="9" scale="55" fitToHeight="0" orientation="portrait" horizontalDpi="300" verticalDpi="300" r:id="rId1"/>
  <headerFooter alignWithMargins="0">
    <oddFooter>&amp;RPage(s) : &amp;"Arial,Gras"&amp;P&amp;"Arial,Normal" de &amp;"Arial,Gras"&amp;N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17C9D-DCC3-4C77-9037-9727C7011A9F}">
  <sheetPr codeName="Feuil4"/>
  <dimension ref="A1:F112"/>
  <sheetViews>
    <sheetView showGridLines="0" showZeros="0" zoomScale="104" zoomScaleNormal="100" zoomScaleSheetLayoutView="100" workbookViewId="0">
      <selection activeCell="B3" sqref="B3"/>
    </sheetView>
  </sheetViews>
  <sheetFormatPr baseColWidth="10" defaultRowHeight="12.75" x14ac:dyDescent="0.2"/>
  <cols>
    <col min="1" max="1" width="5" style="110" customWidth="1"/>
    <col min="2" max="2" width="19" style="110" customWidth="1"/>
    <col min="3" max="3" width="22.7109375" style="114" customWidth="1"/>
    <col min="4" max="4" width="4.7109375" style="110" customWidth="1"/>
    <col min="5" max="5" width="22" style="110" customWidth="1"/>
    <col min="6" max="6" width="22.7109375" style="110" customWidth="1"/>
    <col min="7" max="16384" width="11.42578125" style="110"/>
  </cols>
  <sheetData>
    <row r="1" spans="1:6" ht="15.75" x14ac:dyDescent="0.2">
      <c r="A1" s="329" t="s">
        <v>64</v>
      </c>
      <c r="B1" s="329"/>
      <c r="C1" s="329"/>
      <c r="D1" s="329"/>
      <c r="E1" s="329"/>
      <c r="F1" s="329"/>
    </row>
    <row r="3" spans="1:6" ht="24.75" customHeight="1" x14ac:dyDescent="0.2">
      <c r="A3" s="111">
        <f>Engagés!B11</f>
        <v>1</v>
      </c>
      <c r="B3" s="220" t="str">
        <f>CONCATENATE(Engagés!F11," ",Engagés!G11)</f>
        <v>BETGHA Abd Djalil</v>
      </c>
      <c r="C3" s="221"/>
      <c r="D3" s="111">
        <f>Engagés!B41</f>
        <v>31</v>
      </c>
      <c r="E3" s="220" t="str">
        <f>CONCATENATE(Engagés!F41," ",Engagés!G41)</f>
        <v>PERRIMAN Rafael</v>
      </c>
      <c r="F3" s="221"/>
    </row>
    <row r="4" spans="1:6" ht="24.75" customHeight="1" x14ac:dyDescent="0.2">
      <c r="A4" s="111">
        <f>Engagés!B12</f>
        <v>2</v>
      </c>
      <c r="B4" s="220" t="str">
        <f>CONCATENATE(Engagés!F12," ",Engagés!G12)</f>
        <v>BABOIN Lucas</v>
      </c>
      <c r="C4" s="221"/>
      <c r="D4" s="111">
        <f>Engagés!B42</f>
        <v>32</v>
      </c>
      <c r="E4" s="220" t="str">
        <f>CONCATENATE(Engagés!F42," ",Engagés!G42)</f>
        <v>SOULAINE Adrien</v>
      </c>
      <c r="F4" s="221"/>
    </row>
    <row r="5" spans="1:6" ht="24.75" customHeight="1" x14ac:dyDescent="0.2">
      <c r="A5" s="111">
        <f>Engagés!B13</f>
        <v>3</v>
      </c>
      <c r="B5" s="220" t="str">
        <f>CONCATENATE(Engagés!F13," ",Engagés!G13)</f>
        <v>BORNET Mathis</v>
      </c>
      <c r="C5" s="221"/>
      <c r="D5" s="111">
        <f>Engagés!B43</f>
        <v>33</v>
      </c>
      <c r="E5" s="220" t="str">
        <f>CONCATENATE(Engagés!F43," ",Engagés!G43)</f>
        <v>CABALLERO GEOFFROY Yann</v>
      </c>
      <c r="F5" s="221"/>
    </row>
    <row r="6" spans="1:6" ht="24.75" customHeight="1" x14ac:dyDescent="0.2">
      <c r="A6" s="111">
        <f>Engagés!B14</f>
        <v>4</v>
      </c>
      <c r="B6" s="220" t="str">
        <f>CONCATENATE(Engagés!F14," ",Engagés!G14)</f>
        <v>BOUTEBTOUB Yanis</v>
      </c>
      <c r="C6" s="221"/>
      <c r="D6" s="111">
        <f>Engagés!B44</f>
        <v>34</v>
      </c>
      <c r="E6" s="220" t="str">
        <f>CONCATENATE(Engagés!F44," ",Engagés!G44)</f>
        <v>GENDRON Tom</v>
      </c>
      <c r="F6" s="221"/>
    </row>
    <row r="7" spans="1:6" ht="24.75" customHeight="1" x14ac:dyDescent="0.2">
      <c r="A7" s="111">
        <f>Engagés!B15</f>
        <v>5</v>
      </c>
      <c r="B7" s="220" t="str">
        <f>CONCATENATE(Engagés!F15," ",Engagés!G15)</f>
        <v>BREGOU Martial</v>
      </c>
      <c r="C7" s="221"/>
      <c r="D7" s="111">
        <f>Engagés!B45</f>
        <v>35</v>
      </c>
      <c r="E7" s="220" t="str">
        <f>CONCATENATE(Engagés!F45," ",Engagés!G45)</f>
        <v>GODIN Maxime</v>
      </c>
      <c r="F7" s="221"/>
    </row>
    <row r="8" spans="1:6" ht="24.75" customHeight="1" x14ac:dyDescent="0.2">
      <c r="A8" s="111">
        <f>Engagés!B16</f>
        <v>6</v>
      </c>
      <c r="B8" s="220" t="str">
        <f>CONCATENATE(Engagés!F16," ",Engagés!G16)</f>
        <v>CLERE François Régis</v>
      </c>
      <c r="C8" s="221"/>
      <c r="D8" s="111">
        <f>Engagés!B46</f>
        <v>36</v>
      </c>
      <c r="E8" s="220" t="str">
        <f>CONCATENATE(Engagés!F46," ",Engagés!G46)</f>
        <v>GUERRIER Romain</v>
      </c>
      <c r="F8" s="221"/>
    </row>
    <row r="9" spans="1:6" ht="24.75" customHeight="1" x14ac:dyDescent="0.2">
      <c r="A9" s="111">
        <f>Engagés!B17</f>
        <v>7</v>
      </c>
      <c r="B9" s="220" t="str">
        <f>CONCATENATE(Engagés!F17," ",Engagés!G17)</f>
        <v>DUMONT MARIUS</v>
      </c>
      <c r="C9" s="221"/>
      <c r="D9" s="111">
        <f>Engagés!B47</f>
        <v>37</v>
      </c>
      <c r="E9" s="220" t="str">
        <f>CONCATENATE(Engagés!F47," ",Engagés!G47)</f>
        <v>JEANDEAU Loic</v>
      </c>
      <c r="F9" s="221"/>
    </row>
    <row r="10" spans="1:6" ht="24.75" customHeight="1" x14ac:dyDescent="0.2">
      <c r="A10" s="111">
        <f>Engagés!B18</f>
        <v>8</v>
      </c>
      <c r="B10" s="220" t="str">
        <f>CONCATENATE(Engagés!F18," ",Engagés!G18)</f>
        <v>FAREY Noa</v>
      </c>
      <c r="C10" s="221"/>
      <c r="D10" s="111">
        <f>Engagés!B48</f>
        <v>38</v>
      </c>
      <c r="E10" s="220" t="str">
        <f>CONCATENATE(Engagés!F48," ",Engagés!G48)</f>
        <v>KURNIKOWSKI Nolan</v>
      </c>
      <c r="F10" s="221"/>
    </row>
    <row r="11" spans="1:6" ht="24.75" customHeight="1" x14ac:dyDescent="0.2">
      <c r="A11" s="111">
        <f>Engagés!B19</f>
        <v>9</v>
      </c>
      <c r="B11" s="220" t="str">
        <f>CONCATENATE(Engagés!F19," ",Engagés!G19)</f>
        <v>GARNIER LE BORGNE Arthur</v>
      </c>
      <c r="C11" s="221"/>
      <c r="D11" s="111">
        <f>Engagés!B49</f>
        <v>39</v>
      </c>
      <c r="E11" s="220" t="str">
        <f>CONCATENATE(Engagés!F49," ",Engagés!G49)</f>
        <v>PLAQUET Sacha</v>
      </c>
      <c r="F11" s="221"/>
    </row>
    <row r="12" spans="1:6" ht="24.75" customHeight="1" x14ac:dyDescent="0.2">
      <c r="A12" s="111">
        <f>Engagés!B20</f>
        <v>10</v>
      </c>
      <c r="B12" s="220" t="str">
        <f>CONCATENATE(Engagés!F20," ",Engagés!G20)</f>
        <v>LE BOURHIS Timéo</v>
      </c>
      <c r="C12" s="221"/>
      <c r="D12" s="111">
        <f>Engagés!B50</f>
        <v>40</v>
      </c>
      <c r="E12" s="220" t="str">
        <f>CONCATENATE(Engagés!F50," ",Engagés!G50)</f>
        <v>BOURDIN Aubin</v>
      </c>
      <c r="F12" s="221"/>
    </row>
    <row r="13" spans="1:6" ht="24.75" customHeight="1" x14ac:dyDescent="0.2">
      <c r="A13" s="111">
        <f>Engagés!B21</f>
        <v>11</v>
      </c>
      <c r="B13" s="220" t="str">
        <f>CONCATENATE(Engagés!F21," ",Engagés!G21)</f>
        <v>BENAHMED mohamed</v>
      </c>
      <c r="C13" s="221"/>
      <c r="D13" s="111">
        <f>Engagés!B51</f>
        <v>41</v>
      </c>
      <c r="E13" s="220" t="str">
        <f>CONCATENATE(Engagés!F51," ",Engagés!G51)</f>
        <v>PAYET Ilan</v>
      </c>
      <c r="F13" s="221"/>
    </row>
    <row r="14" spans="1:6" ht="24.75" customHeight="1" x14ac:dyDescent="0.2">
      <c r="A14" s="111">
        <f>Engagés!B22</f>
        <v>12</v>
      </c>
      <c r="B14" s="220" t="str">
        <f>CONCATENATE(Engagés!F22," ",Engagés!G22)</f>
        <v>ESSAME MBENGALACK Kyliann</v>
      </c>
      <c r="C14" s="221"/>
      <c r="D14" s="111">
        <f>Engagés!B52</f>
        <v>42</v>
      </c>
      <c r="E14" s="220" t="str">
        <f>CONCATENATE(Engagés!F52," ",Engagés!G52)</f>
        <v>L'HOMME Martin</v>
      </c>
      <c r="F14" s="221"/>
    </row>
    <row r="15" spans="1:6" ht="24.75" customHeight="1" x14ac:dyDescent="0.2">
      <c r="A15" s="111">
        <f>Engagés!B23</f>
        <v>13</v>
      </c>
      <c r="B15" s="220" t="str">
        <f>CONCATENATE(Engagés!F23," ",Engagés!G23)</f>
        <v>BAUCAL Mathis</v>
      </c>
      <c r="C15" s="221"/>
      <c r="D15" s="111">
        <f>Engagés!B53</f>
        <v>43</v>
      </c>
      <c r="E15" s="220" t="str">
        <f>CONCATENATE(Engagés!F53," ",Engagés!G53)</f>
        <v>MOROS ARLOT Salvador</v>
      </c>
      <c r="F15" s="221"/>
    </row>
    <row r="16" spans="1:6" ht="24.75" customHeight="1" x14ac:dyDescent="0.2">
      <c r="A16" s="111">
        <f>Engagés!B24</f>
        <v>14</v>
      </c>
      <c r="B16" s="220" t="str">
        <f>CONCATENATE(Engagés!F24," ",Engagés!G24)</f>
        <v>DUPONT VIGNOLES Aurélien</v>
      </c>
      <c r="C16" s="221"/>
      <c r="D16" s="111">
        <f>Engagés!B54</f>
        <v>44</v>
      </c>
      <c r="E16" s="220" t="str">
        <f>CONCATENATE(Engagés!F54," ",Engagés!G54)</f>
        <v>VANDEWEGHE WAKSELMAN Noah</v>
      </c>
      <c r="F16" s="221"/>
    </row>
    <row r="17" spans="1:6" ht="24.75" customHeight="1" x14ac:dyDescent="0.2">
      <c r="A17" s="111">
        <f>Engagés!B25</f>
        <v>15</v>
      </c>
      <c r="B17" s="220" t="str">
        <f>CONCATENATE(Engagés!F25," ",Engagés!G25)</f>
        <v>LUCCHINA Hugo</v>
      </c>
      <c r="C17" s="221"/>
      <c r="D17" s="111">
        <f>Engagés!B55</f>
        <v>45</v>
      </c>
      <c r="E17" s="220" t="str">
        <f>CONCATENATE(Engagés!F55," ",Engagés!G55)</f>
        <v>DROUINEAUD JACQUET Léopold</v>
      </c>
      <c r="F17" s="221"/>
    </row>
    <row r="18" spans="1:6" ht="24.75" customHeight="1" x14ac:dyDescent="0.2">
      <c r="A18" s="111">
        <f>Engagés!B26</f>
        <v>16</v>
      </c>
      <c r="B18" s="220" t="str">
        <f>CONCATENATE(Engagés!F26," ",Engagés!G26)</f>
        <v>ALLAIRE Aliocha</v>
      </c>
      <c r="C18" s="221"/>
      <c r="D18" s="111">
        <f>Engagés!B56</f>
        <v>46</v>
      </c>
      <c r="E18" s="220" t="str">
        <f>CONCATENATE(Engagés!F56," ",Engagés!G56)</f>
        <v>DUBOUSSET FAUGERON Cyrano</v>
      </c>
      <c r="F18" s="221"/>
    </row>
    <row r="19" spans="1:6" ht="24.75" customHeight="1" x14ac:dyDescent="0.2">
      <c r="A19" s="111">
        <f>Engagés!B27</f>
        <v>17</v>
      </c>
      <c r="B19" s="220" t="str">
        <f>CONCATENATE(Engagés!F27," ",Engagés!G27)</f>
        <v>FREMIOT Auguste</v>
      </c>
      <c r="C19" s="221"/>
      <c r="D19" s="111">
        <f>Engagés!B57</f>
        <v>47</v>
      </c>
      <c r="E19" s="220" t="str">
        <f>CONCATENATE(Engagés!F57," ",Engagés!G57)</f>
        <v>GRENIER Noa</v>
      </c>
      <c r="F19" s="221"/>
    </row>
    <row r="20" spans="1:6" ht="24.75" customHeight="1" x14ac:dyDescent="0.2">
      <c r="A20" s="111">
        <f>Engagés!B28</f>
        <v>18</v>
      </c>
      <c r="B20" s="220" t="str">
        <f>CONCATENATE(Engagés!F28," ",Engagés!G28)</f>
        <v>GINEYS Emilien</v>
      </c>
      <c r="C20" s="221"/>
      <c r="D20" s="111">
        <f>Engagés!B58</f>
        <v>48</v>
      </c>
      <c r="E20" s="220" t="str">
        <f>CONCATENATE(Engagés!F58," ",Engagés!G58)</f>
        <v>GUERIF Corentin</v>
      </c>
      <c r="F20" s="221"/>
    </row>
    <row r="21" spans="1:6" ht="24.75" customHeight="1" x14ac:dyDescent="0.2">
      <c r="A21" s="111">
        <f>Engagés!B29</f>
        <v>19</v>
      </c>
      <c r="B21" s="220" t="str">
        <f>CONCATENATE(Engagés!F29," ",Engagés!G29)</f>
        <v>LESPINASSE Gabriel</v>
      </c>
      <c r="C21" s="221"/>
      <c r="D21" s="111">
        <f>Engagés!B59</f>
        <v>49</v>
      </c>
      <c r="E21" s="220" t="str">
        <f>CONCATENATE(Engagés!F59," ",Engagés!G59)</f>
        <v>OUHARZOUNE Aksel</v>
      </c>
      <c r="F21" s="221"/>
    </row>
    <row r="22" spans="1:6" ht="24.75" customHeight="1" x14ac:dyDescent="0.2">
      <c r="A22" s="111">
        <f>Engagés!B30</f>
        <v>20</v>
      </c>
      <c r="B22" s="220" t="str">
        <f>CONCATENATE(Engagés!F30," ",Engagés!G30)</f>
        <v>MAISONHAUTE Augustin</v>
      </c>
      <c r="C22" s="221"/>
      <c r="D22" s="111">
        <f>Engagés!B60</f>
        <v>50</v>
      </c>
      <c r="E22" s="220" t="str">
        <f>CONCATENATE(Engagés!F60," ",Engagés!G60)</f>
        <v>MIRLAND Jules</v>
      </c>
      <c r="F22" s="221"/>
    </row>
    <row r="23" spans="1:6" ht="24.75" customHeight="1" x14ac:dyDescent="0.2">
      <c r="A23" s="111">
        <f>Engagés!B31</f>
        <v>21</v>
      </c>
      <c r="B23" s="220" t="str">
        <f>CONCATENATE(Engagés!F31," ",Engagés!G31)</f>
        <v>BERTOLDI Thomas</v>
      </c>
      <c r="C23" s="221"/>
      <c r="D23" s="111">
        <f>Engagés!B61</f>
        <v>51</v>
      </c>
      <c r="E23" s="220" t="str">
        <f>CONCATENATE(Engagés!F61," ",Engagés!G61)</f>
        <v>BOUTLEUX Matéo</v>
      </c>
      <c r="F23" s="221"/>
    </row>
    <row r="24" spans="1:6" ht="24.75" customHeight="1" x14ac:dyDescent="0.2">
      <c r="A24" s="111">
        <f>Engagés!B32</f>
        <v>22</v>
      </c>
      <c r="B24" s="220" t="str">
        <f>CONCATENATE(Engagés!F32," ",Engagés!G32)</f>
        <v>HAOUAM Soumeyah</v>
      </c>
      <c r="C24" s="221"/>
      <c r="D24" s="111">
        <f>Engagés!B62</f>
        <v>52</v>
      </c>
      <c r="E24" s="220" t="str">
        <f>CONCATENATE(Engagés!F62," ",Engagés!G62)</f>
        <v xml:space="preserve">     </v>
      </c>
      <c r="F24" s="221"/>
    </row>
    <row r="25" spans="1:6" ht="24.75" customHeight="1" x14ac:dyDescent="0.2">
      <c r="A25" s="111">
        <f>Engagés!B33</f>
        <v>23</v>
      </c>
      <c r="B25" s="220" t="str">
        <f>CONCATENATE(Engagés!F33," ",Engagés!G33)</f>
        <v>JEBAHI Khalil</v>
      </c>
      <c r="C25" s="221"/>
      <c r="D25" s="111">
        <f>Engagés!B63</f>
        <v>53</v>
      </c>
      <c r="E25" s="220" t="str">
        <f>CONCATENATE(Engagés!F63," ",Engagés!G63)</f>
        <v xml:space="preserve">     </v>
      </c>
      <c r="F25" s="221"/>
    </row>
    <row r="26" spans="1:6" ht="24.75" customHeight="1" x14ac:dyDescent="0.2">
      <c r="A26" s="111">
        <f>Engagés!B34</f>
        <v>24</v>
      </c>
      <c r="B26" s="220" t="str">
        <f>CONCATENATE(Engagés!F34," ",Engagés!G34)</f>
        <v>MOUMENI Mohamed Hamza</v>
      </c>
      <c r="C26" s="221"/>
      <c r="D26" s="111">
        <f>Engagés!B64</f>
        <v>54</v>
      </c>
      <c r="E26" s="220" t="str">
        <f>CONCATENATE(Engagés!F64," ",Engagés!G64)</f>
        <v xml:space="preserve">     </v>
      </c>
      <c r="F26" s="221"/>
    </row>
    <row r="27" spans="1:6" ht="24.75" customHeight="1" x14ac:dyDescent="0.2">
      <c r="A27" s="111">
        <f>Engagés!B35</f>
        <v>25</v>
      </c>
      <c r="B27" s="220" t="str">
        <f>CONCATENATE(Engagés!F35," ",Engagés!G35)</f>
        <v>ACH Eitan</v>
      </c>
      <c r="C27" s="221"/>
      <c r="D27" s="111">
        <f>Engagés!B65</f>
        <v>55</v>
      </c>
      <c r="E27" s="220" t="str">
        <f>CONCATENATE(Engagés!F65," ",Engagés!G65)</f>
        <v xml:space="preserve">     </v>
      </c>
      <c r="F27" s="221"/>
    </row>
    <row r="28" spans="1:6" ht="24.75" customHeight="1" x14ac:dyDescent="0.2">
      <c r="A28" s="111">
        <f>Engagés!B36</f>
        <v>26</v>
      </c>
      <c r="B28" s="220" t="str">
        <f>CONCATENATE(Engagés!F36," ",Engagés!G36)</f>
        <v>FORÊT Honoré</v>
      </c>
      <c r="C28" s="221"/>
      <c r="D28" s="111">
        <f>Engagés!B66</f>
        <v>56</v>
      </c>
      <c r="E28" s="220" t="str">
        <f>CONCATENATE(Engagés!F66," ",Engagés!G66)</f>
        <v xml:space="preserve">     </v>
      </c>
      <c r="F28" s="221"/>
    </row>
    <row r="29" spans="1:6" ht="24.75" customHeight="1" x14ac:dyDescent="0.2">
      <c r="A29" s="111">
        <f>Engagés!B37</f>
        <v>27</v>
      </c>
      <c r="B29" s="220" t="str">
        <f>CONCATENATE(Engagés!F37," ",Engagés!G37)</f>
        <v>NADAN Arthur</v>
      </c>
      <c r="C29" s="221"/>
      <c r="D29" s="111">
        <f>Engagés!B67</f>
        <v>57</v>
      </c>
      <c r="E29" s="220" t="str">
        <f>CONCATENATE(Engagés!F67," ",Engagés!G67)</f>
        <v xml:space="preserve">     </v>
      </c>
      <c r="F29" s="221"/>
    </row>
    <row r="30" spans="1:6" ht="24.75" customHeight="1" x14ac:dyDescent="0.2">
      <c r="A30" s="111">
        <f>Engagés!B38</f>
        <v>28</v>
      </c>
      <c r="B30" s="220" t="str">
        <f>CONCATENATE(Engagés!F38," ",Engagés!G38)</f>
        <v>VAUDOIR Raphael</v>
      </c>
      <c r="C30" s="221"/>
      <c r="D30" s="111">
        <f>Engagés!B68</f>
        <v>58</v>
      </c>
      <c r="E30" s="220" t="str">
        <f>CONCATENATE(Engagés!F68," ",Engagés!G68)</f>
        <v xml:space="preserve">     </v>
      </c>
      <c r="F30" s="221"/>
    </row>
    <row r="31" spans="1:6" ht="24.75" customHeight="1" x14ac:dyDescent="0.2">
      <c r="A31" s="111">
        <f>Engagés!B39</f>
        <v>29</v>
      </c>
      <c r="B31" s="220" t="str">
        <f>CONCATENATE(Engagés!F39," ",Engagés!G39)</f>
        <v>BENAUT Léo</v>
      </c>
      <c r="C31" s="221"/>
      <c r="D31" s="111">
        <f>Engagés!B69</f>
        <v>59</v>
      </c>
      <c r="E31" s="220" t="str">
        <f>CONCATENATE(Engagés!F69," ",Engagés!G69)</f>
        <v xml:space="preserve">     </v>
      </c>
      <c r="F31" s="221"/>
    </row>
    <row r="32" spans="1:6" ht="24.75" customHeight="1" x14ac:dyDescent="0.2">
      <c r="A32" s="111">
        <f>Engagés!B40</f>
        <v>30</v>
      </c>
      <c r="B32" s="220" t="str">
        <f>CONCATENATE(Engagés!F40," ",Engagés!G40)</f>
        <v>BINET Morgan</v>
      </c>
      <c r="C32" s="221"/>
      <c r="D32" s="111">
        <f>Engagés!B70</f>
        <v>60</v>
      </c>
      <c r="E32" s="220" t="str">
        <f>CONCATENATE(Engagés!F70," ",Engagés!G70)</f>
        <v xml:space="preserve">     </v>
      </c>
      <c r="F32" s="221"/>
    </row>
    <row r="33" spans="1:6" ht="24.75" customHeight="1" x14ac:dyDescent="0.2">
      <c r="A33" s="111">
        <f>Engagés!B71</f>
        <v>61</v>
      </c>
      <c r="B33" s="220" t="str">
        <f>CONCATENATE(Engagés!F71," ",Engagés!G71)</f>
        <v xml:space="preserve">     </v>
      </c>
      <c r="C33" s="221"/>
      <c r="D33" s="111">
        <f>Engagés!B101</f>
        <v>91</v>
      </c>
      <c r="E33" s="220" t="str">
        <f>CONCATENATE(Engagés!F101," ",Engagés!G101)</f>
        <v xml:space="preserve">     </v>
      </c>
      <c r="F33" s="221"/>
    </row>
    <row r="34" spans="1:6" ht="24.75" customHeight="1" x14ac:dyDescent="0.2">
      <c r="A34" s="111">
        <f>Engagés!B72</f>
        <v>62</v>
      </c>
      <c r="B34" s="220" t="str">
        <f>CONCATENATE(Engagés!F72," ",Engagés!G72)</f>
        <v xml:space="preserve">     </v>
      </c>
      <c r="C34" s="221"/>
      <c r="D34" s="111">
        <f>Engagés!B102</f>
        <v>92</v>
      </c>
      <c r="E34" s="220" t="str">
        <f>CONCATENATE(Engagés!F102," ",Engagés!G102)</f>
        <v xml:space="preserve">     </v>
      </c>
      <c r="F34" s="221"/>
    </row>
    <row r="35" spans="1:6" ht="24.75" customHeight="1" x14ac:dyDescent="0.2">
      <c r="A35" s="111">
        <f>Engagés!B73</f>
        <v>63</v>
      </c>
      <c r="B35" s="220" t="str">
        <f>CONCATENATE(Engagés!F73," ",Engagés!G73)</f>
        <v xml:space="preserve">     </v>
      </c>
      <c r="C35" s="221"/>
      <c r="D35" s="111">
        <f>Engagés!B103</f>
        <v>93</v>
      </c>
      <c r="E35" s="220" t="str">
        <f>CONCATENATE(Engagés!F103," ",Engagés!G103)</f>
        <v xml:space="preserve">     </v>
      </c>
      <c r="F35" s="221"/>
    </row>
    <row r="36" spans="1:6" ht="24.75" customHeight="1" x14ac:dyDescent="0.2">
      <c r="A36" s="111">
        <f>Engagés!B74</f>
        <v>64</v>
      </c>
      <c r="B36" s="220" t="str">
        <f>CONCATENATE(Engagés!F74," ",Engagés!G74)</f>
        <v xml:space="preserve">     </v>
      </c>
      <c r="C36" s="221"/>
      <c r="D36" s="111">
        <f>Engagés!B104</f>
        <v>94</v>
      </c>
      <c r="E36" s="220" t="str">
        <f>CONCATENATE(Engagés!F104," ",Engagés!G104)</f>
        <v xml:space="preserve">     </v>
      </c>
      <c r="F36" s="221"/>
    </row>
    <row r="37" spans="1:6" ht="24.75" customHeight="1" x14ac:dyDescent="0.2">
      <c r="A37" s="111">
        <f>Engagés!B75</f>
        <v>65</v>
      </c>
      <c r="B37" s="220" t="str">
        <f>CONCATENATE(Engagés!F75," ",Engagés!G75)</f>
        <v xml:space="preserve">     </v>
      </c>
      <c r="C37" s="221"/>
      <c r="D37" s="111">
        <f>Engagés!B105</f>
        <v>95</v>
      </c>
      <c r="E37" s="220" t="str">
        <f>CONCATENATE(Engagés!F105," ",Engagés!G105)</f>
        <v xml:space="preserve">     </v>
      </c>
      <c r="F37" s="221"/>
    </row>
    <row r="38" spans="1:6" ht="24.75" customHeight="1" x14ac:dyDescent="0.2">
      <c r="A38" s="111">
        <f>Engagés!B76</f>
        <v>66</v>
      </c>
      <c r="B38" s="220" t="str">
        <f>CONCATENATE(Engagés!F76," ",Engagés!G76)</f>
        <v xml:space="preserve">     </v>
      </c>
      <c r="C38" s="221"/>
      <c r="D38" s="111">
        <f>Engagés!B106</f>
        <v>96</v>
      </c>
      <c r="E38" s="220" t="str">
        <f>CONCATENATE(Engagés!F106," ",Engagés!G106)</f>
        <v xml:space="preserve">     </v>
      </c>
      <c r="F38" s="221"/>
    </row>
    <row r="39" spans="1:6" ht="24.75" customHeight="1" x14ac:dyDescent="0.2">
      <c r="A39" s="111">
        <f>Engagés!B77</f>
        <v>67</v>
      </c>
      <c r="B39" s="220" t="str">
        <f>CONCATENATE(Engagés!F77," ",Engagés!G77)</f>
        <v xml:space="preserve">     </v>
      </c>
      <c r="C39" s="221"/>
      <c r="D39" s="111">
        <f>Engagés!B107</f>
        <v>97</v>
      </c>
      <c r="E39" s="220" t="str">
        <f>CONCATENATE(Engagés!F107," ",Engagés!G107)</f>
        <v xml:space="preserve">     </v>
      </c>
      <c r="F39" s="221"/>
    </row>
    <row r="40" spans="1:6" ht="24.75" customHeight="1" x14ac:dyDescent="0.2">
      <c r="A40" s="111">
        <f>Engagés!B78</f>
        <v>68</v>
      </c>
      <c r="B40" s="220" t="str">
        <f>CONCATENATE(Engagés!F78," ",Engagés!G78)</f>
        <v xml:space="preserve">     </v>
      </c>
      <c r="C40" s="221"/>
      <c r="D40" s="111">
        <f>Engagés!B108</f>
        <v>98</v>
      </c>
      <c r="E40" s="220" t="str">
        <f>CONCATENATE(Engagés!F108," ",Engagés!G108)</f>
        <v xml:space="preserve">     </v>
      </c>
      <c r="F40" s="221"/>
    </row>
    <row r="41" spans="1:6" ht="24.75" customHeight="1" x14ac:dyDescent="0.2">
      <c r="A41" s="111">
        <f>Engagés!B79</f>
        <v>69</v>
      </c>
      <c r="B41" s="220" t="str">
        <f>CONCATENATE(Engagés!F79," ",Engagés!G79)</f>
        <v xml:space="preserve">     </v>
      </c>
      <c r="C41" s="221"/>
      <c r="D41" s="111">
        <f>Engagés!B109</f>
        <v>99</v>
      </c>
      <c r="E41" s="220" t="str">
        <f>CONCATENATE(Engagés!F109," ",Engagés!G109)</f>
        <v xml:space="preserve">     </v>
      </c>
      <c r="F41" s="221"/>
    </row>
    <row r="42" spans="1:6" ht="24.75" customHeight="1" x14ac:dyDescent="0.2">
      <c r="A42" s="111">
        <f>Engagés!B80</f>
        <v>70</v>
      </c>
      <c r="B42" s="220" t="str">
        <f>CONCATENATE(Engagés!F80," ",Engagés!G80)</f>
        <v xml:space="preserve">     </v>
      </c>
      <c r="C42" s="221"/>
      <c r="D42" s="111">
        <f>Engagés!B110</f>
        <v>100</v>
      </c>
      <c r="E42" s="220" t="str">
        <f>CONCATENATE(Engagés!F110," ",Engagés!G110)</f>
        <v xml:space="preserve">     </v>
      </c>
      <c r="F42" s="221"/>
    </row>
    <row r="43" spans="1:6" ht="24.75" customHeight="1" x14ac:dyDescent="0.2">
      <c r="A43" s="111">
        <f>Engagés!B81</f>
        <v>71</v>
      </c>
      <c r="B43" s="220" t="str">
        <f>CONCATENATE(Engagés!F81," ",Engagés!G81)</f>
        <v xml:space="preserve">     </v>
      </c>
      <c r="C43" s="221"/>
      <c r="D43" s="111">
        <f>Engagés!B111</f>
        <v>101</v>
      </c>
      <c r="E43" s="220" t="str">
        <f>CONCATENATE(Engagés!F111," ",Engagés!G111)</f>
        <v xml:space="preserve">     </v>
      </c>
      <c r="F43" s="221"/>
    </row>
    <row r="44" spans="1:6" ht="24.75" customHeight="1" x14ac:dyDescent="0.2">
      <c r="A44" s="111">
        <f>Engagés!B82</f>
        <v>72</v>
      </c>
      <c r="B44" s="220" t="str">
        <f>CONCATENATE(Engagés!F82," ",Engagés!G82)</f>
        <v xml:space="preserve">     </v>
      </c>
      <c r="C44" s="221"/>
      <c r="D44" s="111">
        <f>Engagés!B112</f>
        <v>102</v>
      </c>
      <c r="E44" s="220" t="str">
        <f>CONCATENATE(Engagés!F112," ",Engagés!G112)</f>
        <v xml:space="preserve">     </v>
      </c>
      <c r="F44" s="221"/>
    </row>
    <row r="45" spans="1:6" ht="24.75" customHeight="1" x14ac:dyDescent="0.2">
      <c r="A45" s="111">
        <f>Engagés!B83</f>
        <v>73</v>
      </c>
      <c r="B45" s="220" t="str">
        <f>CONCATENATE(Engagés!F83," ",Engagés!G83)</f>
        <v xml:space="preserve">     </v>
      </c>
      <c r="C45" s="221"/>
      <c r="D45" s="111">
        <f>Engagés!B113</f>
        <v>103</v>
      </c>
      <c r="E45" s="220" t="str">
        <f>CONCATENATE(Engagés!F113," ",Engagés!G113)</f>
        <v xml:space="preserve">     </v>
      </c>
      <c r="F45" s="221"/>
    </row>
    <row r="46" spans="1:6" ht="24.75" customHeight="1" x14ac:dyDescent="0.2">
      <c r="A46" s="111">
        <f>Engagés!B84</f>
        <v>74</v>
      </c>
      <c r="B46" s="220" t="str">
        <f>CONCATENATE(Engagés!F84," ",Engagés!G84)</f>
        <v xml:space="preserve">     </v>
      </c>
      <c r="C46" s="221"/>
      <c r="D46" s="111">
        <f>Engagés!B114</f>
        <v>104</v>
      </c>
      <c r="E46" s="220" t="str">
        <f>CONCATENATE(Engagés!F114," ",Engagés!G114)</f>
        <v xml:space="preserve">     </v>
      </c>
      <c r="F46" s="221"/>
    </row>
    <row r="47" spans="1:6" ht="24.75" customHeight="1" x14ac:dyDescent="0.2">
      <c r="A47" s="111">
        <f>Engagés!B85</f>
        <v>75</v>
      </c>
      <c r="B47" s="220" t="str">
        <f>CONCATENATE(Engagés!F85," ",Engagés!G85)</f>
        <v xml:space="preserve">     </v>
      </c>
      <c r="C47" s="221"/>
      <c r="D47" s="111">
        <f>Engagés!B115</f>
        <v>105</v>
      </c>
      <c r="E47" s="220" t="str">
        <f>CONCATENATE(Engagés!F115," ",Engagés!G115)</f>
        <v xml:space="preserve">     </v>
      </c>
      <c r="F47" s="221"/>
    </row>
    <row r="48" spans="1:6" ht="24.75" customHeight="1" x14ac:dyDescent="0.2">
      <c r="A48" s="111">
        <f>Engagés!B86</f>
        <v>76</v>
      </c>
      <c r="B48" s="220" t="str">
        <f>CONCATENATE(Engagés!F86," ",Engagés!G86)</f>
        <v xml:space="preserve">     </v>
      </c>
      <c r="C48" s="221"/>
      <c r="D48" s="111">
        <f>Engagés!B116</f>
        <v>106</v>
      </c>
      <c r="E48" s="220" t="str">
        <f>CONCATENATE(Engagés!F116," ",Engagés!G116)</f>
        <v xml:space="preserve">     </v>
      </c>
      <c r="F48" s="221"/>
    </row>
    <row r="49" spans="1:6" ht="24.75" customHeight="1" x14ac:dyDescent="0.2">
      <c r="A49" s="111">
        <f>Engagés!B87</f>
        <v>77</v>
      </c>
      <c r="B49" s="220" t="str">
        <f>CONCATENATE(Engagés!F87," ",Engagés!G87)</f>
        <v xml:space="preserve">     </v>
      </c>
      <c r="C49" s="221"/>
      <c r="D49" s="111">
        <f>Engagés!B117</f>
        <v>107</v>
      </c>
      <c r="E49" s="220" t="str">
        <f>CONCATENATE(Engagés!F117," ",Engagés!G117)</f>
        <v xml:space="preserve">     </v>
      </c>
      <c r="F49" s="221"/>
    </row>
    <row r="50" spans="1:6" ht="24.75" customHeight="1" x14ac:dyDescent="0.2">
      <c r="A50" s="111">
        <f>Engagés!B88</f>
        <v>78</v>
      </c>
      <c r="B50" s="220" t="str">
        <f>CONCATENATE(Engagés!F88," ",Engagés!G88)</f>
        <v xml:space="preserve">     </v>
      </c>
      <c r="C50" s="221"/>
      <c r="D50" s="111">
        <f>Engagés!B118</f>
        <v>108</v>
      </c>
      <c r="E50" s="220" t="str">
        <f>CONCATENATE(Engagés!F118," ",Engagés!G118)</f>
        <v xml:space="preserve">     </v>
      </c>
      <c r="F50" s="221"/>
    </row>
    <row r="51" spans="1:6" ht="24.75" customHeight="1" x14ac:dyDescent="0.2">
      <c r="A51" s="111">
        <f>Engagés!B89</f>
        <v>79</v>
      </c>
      <c r="B51" s="220" t="str">
        <f>CONCATENATE(Engagés!F89," ",Engagés!G89)</f>
        <v xml:space="preserve">     </v>
      </c>
      <c r="C51" s="221"/>
      <c r="D51" s="111">
        <f>Engagés!B119</f>
        <v>109</v>
      </c>
      <c r="E51" s="220" t="str">
        <f>CONCATENATE(Engagés!F119," ",Engagés!G119)</f>
        <v xml:space="preserve">     </v>
      </c>
      <c r="F51" s="221"/>
    </row>
    <row r="52" spans="1:6" ht="24.75" customHeight="1" x14ac:dyDescent="0.2">
      <c r="A52" s="111">
        <f>Engagés!B90</f>
        <v>80</v>
      </c>
      <c r="B52" s="220" t="str">
        <f>CONCATENATE(Engagés!F90," ",Engagés!G90)</f>
        <v xml:space="preserve">     </v>
      </c>
      <c r="C52" s="221"/>
      <c r="D52" s="111">
        <f>Engagés!B120</f>
        <v>110</v>
      </c>
      <c r="E52" s="220" t="str">
        <f>CONCATENATE(Engagés!F120," ",Engagés!G120)</f>
        <v xml:space="preserve">     </v>
      </c>
      <c r="F52" s="221"/>
    </row>
    <row r="53" spans="1:6" ht="24.75" customHeight="1" x14ac:dyDescent="0.2">
      <c r="A53" s="111">
        <f>Engagés!B91</f>
        <v>81</v>
      </c>
      <c r="B53" s="220" t="str">
        <f>CONCATENATE(Engagés!F91," ",Engagés!G91)</f>
        <v xml:space="preserve">     </v>
      </c>
      <c r="C53" s="221"/>
      <c r="D53" s="111">
        <f>Engagés!B121</f>
        <v>111</v>
      </c>
      <c r="E53" s="220" t="str">
        <f>CONCATENATE(Engagés!F121," ",Engagés!G121)</f>
        <v xml:space="preserve">     </v>
      </c>
      <c r="F53" s="221"/>
    </row>
    <row r="54" spans="1:6" ht="24.75" customHeight="1" x14ac:dyDescent="0.2">
      <c r="A54" s="111">
        <f>Engagés!B92</f>
        <v>82</v>
      </c>
      <c r="B54" s="220" t="str">
        <f>CONCATENATE(Engagés!F92," ",Engagés!G92)</f>
        <v xml:space="preserve">     </v>
      </c>
      <c r="C54" s="221"/>
      <c r="D54" s="111">
        <f>Engagés!B122</f>
        <v>112</v>
      </c>
      <c r="E54" s="220" t="str">
        <f>CONCATENATE(Engagés!F122," ",Engagés!G122)</f>
        <v xml:space="preserve">     </v>
      </c>
      <c r="F54" s="221"/>
    </row>
    <row r="55" spans="1:6" ht="24.75" customHeight="1" x14ac:dyDescent="0.2">
      <c r="A55" s="111">
        <f>Engagés!B93</f>
        <v>83</v>
      </c>
      <c r="B55" s="220" t="str">
        <f>CONCATENATE(Engagés!F93," ",Engagés!G93)</f>
        <v xml:space="preserve">     </v>
      </c>
      <c r="C55" s="221"/>
      <c r="D55" s="111">
        <f>Engagés!B123</f>
        <v>113</v>
      </c>
      <c r="E55" s="220" t="str">
        <f>CONCATENATE(Engagés!F123," ",Engagés!G123)</f>
        <v xml:space="preserve">     </v>
      </c>
      <c r="F55" s="221"/>
    </row>
    <row r="56" spans="1:6" ht="24.75" customHeight="1" x14ac:dyDescent="0.2">
      <c r="A56" s="111">
        <f>Engagés!B94</f>
        <v>84</v>
      </c>
      <c r="B56" s="220" t="str">
        <f>CONCATENATE(Engagés!F94," ",Engagés!G94)</f>
        <v xml:space="preserve">     </v>
      </c>
      <c r="C56" s="221"/>
      <c r="D56" s="111">
        <f>Engagés!B124</f>
        <v>114</v>
      </c>
      <c r="E56" s="220" t="str">
        <f>CONCATENATE(Engagés!F124," ",Engagés!G124)</f>
        <v xml:space="preserve">     </v>
      </c>
      <c r="F56" s="221"/>
    </row>
    <row r="57" spans="1:6" ht="24.75" customHeight="1" x14ac:dyDescent="0.2">
      <c r="A57" s="111">
        <f>Engagés!B95</f>
        <v>85</v>
      </c>
      <c r="B57" s="220" t="str">
        <f>CONCATENATE(Engagés!F95," ",Engagés!G95)</f>
        <v xml:space="preserve">     </v>
      </c>
      <c r="C57" s="221"/>
      <c r="D57" s="111">
        <f>Engagés!B125</f>
        <v>115</v>
      </c>
      <c r="E57" s="220" t="str">
        <f>CONCATENATE(Engagés!F125," ",Engagés!G125)</f>
        <v xml:space="preserve">     </v>
      </c>
      <c r="F57" s="221"/>
    </row>
    <row r="58" spans="1:6" ht="24.75" customHeight="1" x14ac:dyDescent="0.2">
      <c r="A58" s="111">
        <f>Engagés!B96</f>
        <v>86</v>
      </c>
      <c r="B58" s="220" t="str">
        <f>CONCATENATE(Engagés!F96," ",Engagés!G96)</f>
        <v xml:space="preserve">     </v>
      </c>
      <c r="C58" s="221"/>
      <c r="D58" s="111">
        <f>Engagés!B126</f>
        <v>116</v>
      </c>
      <c r="E58" s="220" t="str">
        <f>CONCATENATE(Engagés!F126," ",Engagés!G126)</f>
        <v xml:space="preserve">     </v>
      </c>
      <c r="F58" s="221"/>
    </row>
    <row r="59" spans="1:6" ht="24.75" customHeight="1" x14ac:dyDescent="0.2">
      <c r="A59" s="111">
        <f>Engagés!B97</f>
        <v>87</v>
      </c>
      <c r="B59" s="220" t="str">
        <f>CONCATENATE(Engagés!F97," ",Engagés!G97)</f>
        <v xml:space="preserve">     </v>
      </c>
      <c r="C59" s="221"/>
      <c r="D59" s="111">
        <f>Engagés!B127</f>
        <v>117</v>
      </c>
      <c r="E59" s="220" t="str">
        <f>CONCATENATE(Engagés!F127," ",Engagés!G127)</f>
        <v xml:space="preserve">     </v>
      </c>
      <c r="F59" s="221"/>
    </row>
    <row r="60" spans="1:6" ht="24.75" customHeight="1" x14ac:dyDescent="0.2">
      <c r="A60" s="111">
        <f>Engagés!B98</f>
        <v>88</v>
      </c>
      <c r="B60" s="220" t="str">
        <f>CONCATENATE(Engagés!F98," ",Engagés!G98)</f>
        <v xml:space="preserve">     </v>
      </c>
      <c r="C60" s="221"/>
      <c r="D60" s="111">
        <f>Engagés!B128</f>
        <v>118</v>
      </c>
      <c r="E60" s="220" t="str">
        <f>CONCATENATE(Engagés!F128," ",Engagés!G128)</f>
        <v xml:space="preserve">     </v>
      </c>
      <c r="F60" s="221"/>
    </row>
    <row r="61" spans="1:6" ht="24.75" customHeight="1" x14ac:dyDescent="0.2">
      <c r="A61" s="111">
        <f>Engagés!B99</f>
        <v>89</v>
      </c>
      <c r="B61" s="220" t="str">
        <f>CONCATENATE(Engagés!F99," ",Engagés!G99)</f>
        <v xml:space="preserve">     </v>
      </c>
      <c r="C61" s="221"/>
      <c r="D61" s="111">
        <f>Engagés!B129</f>
        <v>119</v>
      </c>
      <c r="E61" s="220" t="str">
        <f>CONCATENATE(Engagés!F129," ",Engagés!G129)</f>
        <v xml:space="preserve">     </v>
      </c>
      <c r="F61" s="221"/>
    </row>
    <row r="62" spans="1:6" ht="24.75" customHeight="1" x14ac:dyDescent="0.2">
      <c r="A62" s="111">
        <f>Engagés!B100</f>
        <v>90</v>
      </c>
      <c r="B62" s="220" t="str">
        <f>CONCATENATE(Engagés!F100," ",Engagés!G100)</f>
        <v xml:space="preserve">     </v>
      </c>
      <c r="C62" s="221"/>
      <c r="D62" s="111">
        <f>Engagés!B130</f>
        <v>120</v>
      </c>
      <c r="E62" s="220" t="str">
        <f>CONCATENATE(Engagés!F130," ",Engagés!G130)</f>
        <v xml:space="preserve">     </v>
      </c>
      <c r="F62" s="221"/>
    </row>
    <row r="63" spans="1:6" ht="24.75" customHeight="1" x14ac:dyDescent="0.2">
      <c r="A63" s="111">
        <f>Engagés!B131</f>
        <v>121</v>
      </c>
      <c r="B63" s="220" t="str">
        <f>CONCATENATE(Engagés!F131," ",Engagés!G131)</f>
        <v xml:space="preserve">     </v>
      </c>
      <c r="C63" s="221"/>
      <c r="D63" s="111">
        <f>Engagés!B161</f>
        <v>151</v>
      </c>
      <c r="E63" s="220" t="str">
        <f>CONCATENATE(Engagés!F161," ",Engagés!G161)</f>
        <v xml:space="preserve">     </v>
      </c>
      <c r="F63" s="221"/>
    </row>
    <row r="64" spans="1:6" ht="24.75" customHeight="1" x14ac:dyDescent="0.2">
      <c r="A64" s="111">
        <f>Engagés!B132</f>
        <v>122</v>
      </c>
      <c r="B64" s="220" t="str">
        <f>CONCATENATE(Engagés!F132," ",Engagés!G132)</f>
        <v xml:space="preserve">     </v>
      </c>
      <c r="C64" s="221"/>
      <c r="D64" s="111">
        <f>Engagés!B162</f>
        <v>152</v>
      </c>
      <c r="E64" s="220" t="str">
        <f>CONCATENATE(Engagés!F162," ",Engagés!G162)</f>
        <v xml:space="preserve">     </v>
      </c>
      <c r="F64" s="221"/>
    </row>
    <row r="65" spans="1:6" ht="24.75" customHeight="1" x14ac:dyDescent="0.2">
      <c r="A65" s="111">
        <f>Engagés!B133</f>
        <v>123</v>
      </c>
      <c r="B65" s="220" t="str">
        <f>CONCATENATE(Engagés!F133," ",Engagés!G133)</f>
        <v xml:space="preserve">     </v>
      </c>
      <c r="C65" s="221"/>
      <c r="D65" s="111">
        <f>Engagés!B163</f>
        <v>153</v>
      </c>
      <c r="E65" s="220" t="str">
        <f>CONCATENATE(Engagés!F163," ",Engagés!G163)</f>
        <v xml:space="preserve">     </v>
      </c>
      <c r="F65" s="221"/>
    </row>
    <row r="66" spans="1:6" ht="24.75" customHeight="1" x14ac:dyDescent="0.2">
      <c r="A66" s="111">
        <f>Engagés!B134</f>
        <v>124</v>
      </c>
      <c r="B66" s="220" t="str">
        <f>CONCATENATE(Engagés!F134," ",Engagés!G134)</f>
        <v xml:space="preserve">     </v>
      </c>
      <c r="C66" s="221"/>
      <c r="D66" s="111">
        <f>Engagés!B164</f>
        <v>154</v>
      </c>
      <c r="E66" s="220" t="str">
        <f>CONCATENATE(Engagés!F164," ",Engagés!G164)</f>
        <v xml:space="preserve">     </v>
      </c>
      <c r="F66" s="221"/>
    </row>
    <row r="67" spans="1:6" ht="24.75" customHeight="1" x14ac:dyDescent="0.2">
      <c r="A67" s="111">
        <f>Engagés!B135</f>
        <v>125</v>
      </c>
      <c r="B67" s="220" t="str">
        <f>CONCATENATE(Engagés!F135," ",Engagés!G135)</f>
        <v xml:space="preserve">     </v>
      </c>
      <c r="C67" s="221"/>
      <c r="D67" s="111">
        <f>Engagés!B165</f>
        <v>155</v>
      </c>
      <c r="E67" s="220" t="str">
        <f>CONCATENATE(Engagés!F165," ",Engagés!G165)</f>
        <v xml:space="preserve">     </v>
      </c>
      <c r="F67" s="221"/>
    </row>
    <row r="68" spans="1:6" ht="24.75" customHeight="1" x14ac:dyDescent="0.2">
      <c r="A68" s="111">
        <f>Engagés!B136</f>
        <v>126</v>
      </c>
      <c r="B68" s="220" t="str">
        <f>CONCATENATE(Engagés!F136," ",Engagés!G136)</f>
        <v xml:space="preserve">     </v>
      </c>
      <c r="C68" s="221"/>
      <c r="D68" s="111">
        <f>Engagés!B166</f>
        <v>156</v>
      </c>
      <c r="E68" s="220" t="str">
        <f>CONCATENATE(Engagés!F166," ",Engagés!G166)</f>
        <v xml:space="preserve">     </v>
      </c>
      <c r="F68" s="221"/>
    </row>
    <row r="69" spans="1:6" ht="24.75" customHeight="1" x14ac:dyDescent="0.2">
      <c r="A69" s="111">
        <f>Engagés!B137</f>
        <v>127</v>
      </c>
      <c r="B69" s="220" t="str">
        <f>CONCATENATE(Engagés!F137," ",Engagés!G137)</f>
        <v xml:space="preserve">     </v>
      </c>
      <c r="C69" s="221"/>
      <c r="D69" s="111">
        <f>Engagés!B167</f>
        <v>157</v>
      </c>
      <c r="E69" s="220" t="str">
        <f>CONCATENATE(Engagés!F167," ",Engagés!G167)</f>
        <v xml:space="preserve">     </v>
      </c>
      <c r="F69" s="221"/>
    </row>
    <row r="70" spans="1:6" ht="24.75" customHeight="1" x14ac:dyDescent="0.2">
      <c r="A70" s="111">
        <f>Engagés!B138</f>
        <v>128</v>
      </c>
      <c r="B70" s="220" t="str">
        <f>CONCATENATE(Engagés!F138," ",Engagés!G138)</f>
        <v xml:space="preserve">     </v>
      </c>
      <c r="C70" s="221"/>
      <c r="D70" s="111">
        <f>Engagés!B168</f>
        <v>158</v>
      </c>
      <c r="E70" s="220" t="str">
        <f>CONCATENATE(Engagés!F168," ",Engagés!G168)</f>
        <v xml:space="preserve">     </v>
      </c>
      <c r="F70" s="221"/>
    </row>
    <row r="71" spans="1:6" ht="24.75" customHeight="1" x14ac:dyDescent="0.2">
      <c r="A71" s="111">
        <f>Engagés!B139</f>
        <v>129</v>
      </c>
      <c r="B71" s="220" t="str">
        <f>CONCATENATE(Engagés!F139," ",Engagés!G139)</f>
        <v xml:space="preserve">     </v>
      </c>
      <c r="C71" s="221"/>
      <c r="D71" s="111">
        <f>Engagés!B169</f>
        <v>159</v>
      </c>
      <c r="E71" s="220" t="str">
        <f>CONCATENATE(Engagés!F169," ",Engagés!G169)</f>
        <v xml:space="preserve">     </v>
      </c>
      <c r="F71" s="221"/>
    </row>
    <row r="72" spans="1:6" ht="24.75" customHeight="1" x14ac:dyDescent="0.2">
      <c r="A72" s="111">
        <f>Engagés!B140</f>
        <v>130</v>
      </c>
      <c r="B72" s="220" t="str">
        <f>CONCATENATE(Engagés!F140," ",Engagés!G140)</f>
        <v xml:space="preserve">     </v>
      </c>
      <c r="C72" s="221"/>
      <c r="D72" s="111">
        <f>Engagés!B170</f>
        <v>160</v>
      </c>
      <c r="E72" s="220" t="str">
        <f>CONCATENATE(Engagés!F170," ",Engagés!G170)</f>
        <v xml:space="preserve">     </v>
      </c>
      <c r="F72" s="221"/>
    </row>
    <row r="73" spans="1:6" ht="24.75" customHeight="1" x14ac:dyDescent="0.2">
      <c r="A73" s="111">
        <f>Engagés!B141</f>
        <v>131</v>
      </c>
      <c r="B73" s="220" t="str">
        <f>CONCATENATE(Engagés!F141," ",Engagés!G141)</f>
        <v xml:space="preserve">     </v>
      </c>
      <c r="C73" s="221"/>
      <c r="D73" s="111">
        <f>Engagés!B171</f>
        <v>161</v>
      </c>
      <c r="E73" s="220" t="str">
        <f>CONCATENATE(Engagés!F171," ",Engagés!G171)</f>
        <v xml:space="preserve">     </v>
      </c>
      <c r="F73" s="221"/>
    </row>
    <row r="74" spans="1:6" ht="24.75" customHeight="1" x14ac:dyDescent="0.2">
      <c r="A74" s="111">
        <f>Engagés!B142</f>
        <v>132</v>
      </c>
      <c r="B74" s="220" t="str">
        <f>CONCATENATE(Engagés!F142," ",Engagés!G142)</f>
        <v xml:space="preserve">     </v>
      </c>
      <c r="C74" s="221"/>
      <c r="D74" s="111">
        <f>Engagés!B172</f>
        <v>162</v>
      </c>
      <c r="E74" s="220" t="str">
        <f>CONCATENATE(Engagés!F172," ",Engagés!G172)</f>
        <v xml:space="preserve">     </v>
      </c>
      <c r="F74" s="221"/>
    </row>
    <row r="75" spans="1:6" ht="24.75" customHeight="1" x14ac:dyDescent="0.2">
      <c r="A75" s="111">
        <f>Engagés!B143</f>
        <v>133</v>
      </c>
      <c r="B75" s="220" t="str">
        <f>CONCATENATE(Engagés!F143," ",Engagés!G143)</f>
        <v xml:space="preserve">     </v>
      </c>
      <c r="C75" s="221"/>
      <c r="D75" s="111">
        <f>Engagés!B173</f>
        <v>163</v>
      </c>
      <c r="E75" s="220" t="str">
        <f>CONCATENATE(Engagés!F173," ",Engagés!G173)</f>
        <v xml:space="preserve">     </v>
      </c>
      <c r="F75" s="221"/>
    </row>
    <row r="76" spans="1:6" ht="24.75" customHeight="1" x14ac:dyDescent="0.2">
      <c r="A76" s="111">
        <f>Engagés!B144</f>
        <v>134</v>
      </c>
      <c r="B76" s="220" t="str">
        <f>CONCATENATE(Engagés!F144," ",Engagés!G144)</f>
        <v xml:space="preserve">     </v>
      </c>
      <c r="C76" s="221"/>
      <c r="D76" s="111">
        <f>Engagés!B174</f>
        <v>164</v>
      </c>
      <c r="E76" s="220" t="str">
        <f>CONCATENATE(Engagés!F174," ",Engagés!G174)</f>
        <v xml:space="preserve">     </v>
      </c>
      <c r="F76" s="221"/>
    </row>
    <row r="77" spans="1:6" ht="24.75" customHeight="1" x14ac:dyDescent="0.2">
      <c r="A77" s="111">
        <f>Engagés!B145</f>
        <v>135</v>
      </c>
      <c r="B77" s="220" t="str">
        <f>CONCATENATE(Engagés!F145," ",Engagés!G145)</f>
        <v xml:space="preserve">     </v>
      </c>
      <c r="C77" s="221"/>
      <c r="D77" s="111">
        <f>Engagés!B175</f>
        <v>165</v>
      </c>
      <c r="E77" s="220" t="str">
        <f>CONCATENATE(Engagés!F175," ",Engagés!G175)</f>
        <v xml:space="preserve">     </v>
      </c>
      <c r="F77" s="221"/>
    </row>
    <row r="78" spans="1:6" ht="24.75" customHeight="1" x14ac:dyDescent="0.2">
      <c r="A78" s="111">
        <f>Engagés!B146</f>
        <v>136</v>
      </c>
      <c r="B78" s="220" t="str">
        <f>CONCATENATE(Engagés!F146," ",Engagés!G146)</f>
        <v xml:space="preserve">     </v>
      </c>
      <c r="C78" s="221"/>
      <c r="D78" s="111">
        <f>Engagés!B176</f>
        <v>166</v>
      </c>
      <c r="E78" s="220" t="str">
        <f>CONCATENATE(Engagés!F176," ",Engagés!G176)</f>
        <v xml:space="preserve">     </v>
      </c>
      <c r="F78" s="221"/>
    </row>
    <row r="79" spans="1:6" ht="24.75" customHeight="1" x14ac:dyDescent="0.2">
      <c r="A79" s="111">
        <f>Engagés!B147</f>
        <v>137</v>
      </c>
      <c r="B79" s="220" t="str">
        <f>CONCATENATE(Engagés!F147," ",Engagés!G147)</f>
        <v xml:space="preserve">     </v>
      </c>
      <c r="C79" s="221"/>
      <c r="D79" s="111">
        <f>Engagés!B177</f>
        <v>167</v>
      </c>
      <c r="E79" s="220" t="str">
        <f>CONCATENATE(Engagés!F177," ",Engagés!G177)</f>
        <v xml:space="preserve">     </v>
      </c>
      <c r="F79" s="221"/>
    </row>
    <row r="80" spans="1:6" ht="24.75" customHeight="1" x14ac:dyDescent="0.2">
      <c r="A80" s="111">
        <f>Engagés!B148</f>
        <v>138</v>
      </c>
      <c r="B80" s="220" t="str">
        <f>CONCATENATE(Engagés!F148," ",Engagés!G148)</f>
        <v xml:space="preserve">     </v>
      </c>
      <c r="C80" s="221"/>
      <c r="D80" s="111">
        <f>Engagés!B178</f>
        <v>168</v>
      </c>
      <c r="E80" s="220" t="str">
        <f>CONCATENATE(Engagés!F178," ",Engagés!G178)</f>
        <v xml:space="preserve">     </v>
      </c>
      <c r="F80" s="221"/>
    </row>
    <row r="81" spans="1:6" ht="24.75" customHeight="1" x14ac:dyDescent="0.2">
      <c r="A81" s="111">
        <f>Engagés!B149</f>
        <v>139</v>
      </c>
      <c r="B81" s="220" t="str">
        <f>CONCATENATE(Engagés!F149," ",Engagés!G149)</f>
        <v xml:space="preserve">     </v>
      </c>
      <c r="C81" s="221"/>
      <c r="D81" s="111">
        <f>Engagés!B179</f>
        <v>169</v>
      </c>
      <c r="E81" s="220" t="str">
        <f>CONCATENATE(Engagés!F179," ",Engagés!G179)</f>
        <v xml:space="preserve">     </v>
      </c>
      <c r="F81" s="221"/>
    </row>
    <row r="82" spans="1:6" ht="24.75" customHeight="1" x14ac:dyDescent="0.2">
      <c r="A82" s="111">
        <f>Engagés!B150</f>
        <v>140</v>
      </c>
      <c r="B82" s="220" t="str">
        <f>CONCATENATE(Engagés!F150," ",Engagés!G150)</f>
        <v xml:space="preserve">     </v>
      </c>
      <c r="C82" s="221"/>
      <c r="D82" s="111">
        <f>Engagés!B180</f>
        <v>170</v>
      </c>
      <c r="E82" s="220" t="str">
        <f>CONCATENATE(Engagés!F180," ",Engagés!G180)</f>
        <v xml:space="preserve">     </v>
      </c>
      <c r="F82" s="221"/>
    </row>
    <row r="83" spans="1:6" ht="24.75" customHeight="1" x14ac:dyDescent="0.2">
      <c r="A83" s="111">
        <f>Engagés!B151</f>
        <v>141</v>
      </c>
      <c r="B83" s="220" t="str">
        <f>CONCATENATE(Engagés!F151," ",Engagés!G151)</f>
        <v xml:space="preserve">     </v>
      </c>
      <c r="C83" s="221"/>
      <c r="D83" s="111">
        <f>Engagés!B181</f>
        <v>171</v>
      </c>
      <c r="E83" s="220" t="str">
        <f>CONCATENATE(Engagés!F181," ",Engagés!G181)</f>
        <v xml:space="preserve">     </v>
      </c>
      <c r="F83" s="221"/>
    </row>
    <row r="84" spans="1:6" ht="24.75" customHeight="1" x14ac:dyDescent="0.2">
      <c r="A84" s="111">
        <f>Engagés!B152</f>
        <v>142</v>
      </c>
      <c r="B84" s="220" t="str">
        <f>CONCATENATE(Engagés!F152," ",Engagés!G152)</f>
        <v xml:space="preserve">     </v>
      </c>
      <c r="C84" s="221"/>
      <c r="D84" s="111">
        <f>Engagés!B182</f>
        <v>172</v>
      </c>
      <c r="E84" s="220" t="str">
        <f>CONCATENATE(Engagés!F182," ",Engagés!G182)</f>
        <v xml:space="preserve">     </v>
      </c>
      <c r="F84" s="221"/>
    </row>
    <row r="85" spans="1:6" ht="24.75" customHeight="1" x14ac:dyDescent="0.2">
      <c r="A85" s="111">
        <f>Engagés!B153</f>
        <v>143</v>
      </c>
      <c r="B85" s="220" t="str">
        <f>CONCATENATE(Engagés!F153," ",Engagés!G153)</f>
        <v xml:space="preserve">     </v>
      </c>
      <c r="C85" s="221"/>
      <c r="D85" s="111">
        <f>Engagés!B183</f>
        <v>173</v>
      </c>
      <c r="E85" s="220" t="str">
        <f>CONCATENATE(Engagés!F183," ",Engagés!G183)</f>
        <v xml:space="preserve">     </v>
      </c>
      <c r="F85" s="221"/>
    </row>
    <row r="86" spans="1:6" ht="24.75" customHeight="1" x14ac:dyDescent="0.2">
      <c r="A86" s="111">
        <f>Engagés!B154</f>
        <v>144</v>
      </c>
      <c r="B86" s="220" t="str">
        <f>CONCATENATE(Engagés!F154," ",Engagés!G154)</f>
        <v xml:space="preserve">     </v>
      </c>
      <c r="C86" s="221"/>
      <c r="D86" s="111">
        <f>Engagés!B184</f>
        <v>174</v>
      </c>
      <c r="E86" s="220" t="str">
        <f>CONCATENATE(Engagés!F184," ",Engagés!G184)</f>
        <v xml:space="preserve">     </v>
      </c>
      <c r="F86" s="221"/>
    </row>
    <row r="87" spans="1:6" ht="24.75" customHeight="1" x14ac:dyDescent="0.2">
      <c r="A87" s="111">
        <f>Engagés!B155</f>
        <v>145</v>
      </c>
      <c r="B87" s="220" t="str">
        <f>CONCATENATE(Engagés!F155," ",Engagés!G155)</f>
        <v xml:space="preserve">     </v>
      </c>
      <c r="C87" s="221"/>
      <c r="D87" s="111">
        <f>Engagés!B185</f>
        <v>175</v>
      </c>
      <c r="E87" s="220" t="str">
        <f>CONCATENATE(Engagés!F185," ",Engagés!G185)</f>
        <v xml:space="preserve">     </v>
      </c>
      <c r="F87" s="221"/>
    </row>
    <row r="88" spans="1:6" ht="24.75" customHeight="1" x14ac:dyDescent="0.2">
      <c r="A88" s="111">
        <f>Engagés!B156</f>
        <v>146</v>
      </c>
      <c r="B88" s="220" t="str">
        <f>CONCATENATE(Engagés!F156," ",Engagés!G156)</f>
        <v xml:space="preserve">     </v>
      </c>
      <c r="C88" s="221"/>
      <c r="D88" s="111">
        <f>Engagés!B186</f>
        <v>176</v>
      </c>
      <c r="E88" s="220" t="str">
        <f>CONCATENATE(Engagés!F186," ",Engagés!G186)</f>
        <v xml:space="preserve">     </v>
      </c>
      <c r="F88" s="221"/>
    </row>
    <row r="89" spans="1:6" ht="24.75" customHeight="1" x14ac:dyDescent="0.2">
      <c r="A89" s="111">
        <f>Engagés!B157</f>
        <v>147</v>
      </c>
      <c r="B89" s="220" t="str">
        <f>CONCATENATE(Engagés!F157," ",Engagés!G157)</f>
        <v xml:space="preserve">     </v>
      </c>
      <c r="C89" s="221"/>
      <c r="D89" s="111">
        <f>Engagés!B187</f>
        <v>177</v>
      </c>
      <c r="E89" s="220" t="str">
        <f>CONCATENATE(Engagés!F187," ",Engagés!G187)</f>
        <v xml:space="preserve">     </v>
      </c>
      <c r="F89" s="221"/>
    </row>
    <row r="90" spans="1:6" ht="24.75" customHeight="1" x14ac:dyDescent="0.2">
      <c r="A90" s="111">
        <f>Engagés!B158</f>
        <v>148</v>
      </c>
      <c r="B90" s="220" t="str">
        <f>CONCATENATE(Engagés!F158," ",Engagés!G158)</f>
        <v xml:space="preserve">     </v>
      </c>
      <c r="C90" s="221"/>
      <c r="D90" s="111">
        <f>Engagés!B188</f>
        <v>178</v>
      </c>
      <c r="E90" s="220" t="str">
        <f>CONCATENATE(Engagés!F188," ",Engagés!G188)</f>
        <v xml:space="preserve">     </v>
      </c>
      <c r="F90" s="221"/>
    </row>
    <row r="91" spans="1:6" ht="24.75" customHeight="1" x14ac:dyDescent="0.2">
      <c r="A91" s="111">
        <f>Engagés!B159</f>
        <v>149</v>
      </c>
      <c r="B91" s="220" t="str">
        <f>CONCATENATE(Engagés!F159," ",Engagés!G159)</f>
        <v xml:space="preserve">     </v>
      </c>
      <c r="C91" s="221"/>
      <c r="D91" s="111">
        <f>Engagés!B189</f>
        <v>179</v>
      </c>
      <c r="E91" s="220" t="str">
        <f>CONCATENATE(Engagés!F189," ",Engagés!G189)</f>
        <v xml:space="preserve">     </v>
      </c>
      <c r="F91" s="221"/>
    </row>
    <row r="92" spans="1:6" ht="24.75" customHeight="1" x14ac:dyDescent="0.2">
      <c r="A92" s="111">
        <f>Engagés!B160</f>
        <v>150</v>
      </c>
      <c r="B92" s="220" t="str">
        <f>CONCATENATE(Engagés!F160," ",Engagés!G160)</f>
        <v xml:space="preserve">     </v>
      </c>
      <c r="C92" s="221"/>
      <c r="D92" s="111">
        <f>Engagés!B190</f>
        <v>180</v>
      </c>
      <c r="E92" s="220" t="str">
        <f>CONCATENATE(Engagés!F190," ",Engagés!G190)</f>
        <v xml:space="preserve">     </v>
      </c>
      <c r="F92" s="221"/>
    </row>
    <row r="93" spans="1:6" ht="24.75" customHeight="1" x14ac:dyDescent="0.2">
      <c r="A93" s="111">
        <f>Engagés!B191</f>
        <v>181</v>
      </c>
      <c r="B93" s="220" t="str">
        <f>CONCATENATE(Engagés!F191," ",Engagés!G191)</f>
        <v xml:space="preserve">     </v>
      </c>
      <c r="C93" s="221"/>
      <c r="D93" s="222"/>
      <c r="E93" s="112"/>
      <c r="F93" s="113"/>
    </row>
    <row r="94" spans="1:6" ht="24.75" customHeight="1" x14ac:dyDescent="0.2">
      <c r="A94" s="111">
        <f>Engagés!B192</f>
        <v>182</v>
      </c>
      <c r="B94" s="220" t="str">
        <f>CONCATENATE(Engagés!F192," ",Engagés!G192)</f>
        <v xml:space="preserve">     </v>
      </c>
      <c r="C94" s="221"/>
      <c r="D94" s="222"/>
      <c r="E94" s="112"/>
      <c r="F94" s="113"/>
    </row>
    <row r="95" spans="1:6" ht="24.75" customHeight="1" x14ac:dyDescent="0.2">
      <c r="A95" s="111">
        <f>Engagés!B193</f>
        <v>183</v>
      </c>
      <c r="B95" s="220" t="str">
        <f>CONCATENATE(Engagés!F193," ",Engagés!G193)</f>
        <v xml:space="preserve">     </v>
      </c>
      <c r="C95" s="221"/>
      <c r="D95" s="222"/>
      <c r="E95" s="112"/>
      <c r="F95" s="113"/>
    </row>
    <row r="96" spans="1:6" ht="24.75" customHeight="1" x14ac:dyDescent="0.2">
      <c r="A96" s="111">
        <f>Engagés!B194</f>
        <v>184</v>
      </c>
      <c r="B96" s="220" t="str">
        <f>CONCATENATE(Engagés!F194," ",Engagés!G194)</f>
        <v xml:space="preserve">     </v>
      </c>
      <c r="C96" s="221"/>
      <c r="D96" s="222"/>
      <c r="E96" s="112"/>
      <c r="F96" s="113"/>
    </row>
    <row r="97" spans="1:6" ht="24.75" customHeight="1" x14ac:dyDescent="0.2">
      <c r="A97" s="111">
        <f>Engagés!B195</f>
        <v>185</v>
      </c>
      <c r="B97" s="220" t="str">
        <f>CONCATENATE(Engagés!F195," ",Engagés!G195)</f>
        <v xml:space="preserve">     </v>
      </c>
      <c r="C97" s="221"/>
      <c r="D97" s="222"/>
      <c r="E97" s="112"/>
      <c r="F97" s="113"/>
    </row>
    <row r="98" spans="1:6" ht="24.75" customHeight="1" x14ac:dyDescent="0.2">
      <c r="A98" s="111">
        <f>Engagés!B196</f>
        <v>186</v>
      </c>
      <c r="B98" s="220" t="str">
        <f>CONCATENATE(Engagés!F196," ",Engagés!G196)</f>
        <v xml:space="preserve">     </v>
      </c>
      <c r="C98" s="221"/>
      <c r="D98" s="222"/>
      <c r="E98" s="112"/>
      <c r="F98" s="113"/>
    </row>
    <row r="99" spans="1:6" ht="24.75" customHeight="1" x14ac:dyDescent="0.2">
      <c r="A99" s="111">
        <f>Engagés!B197</f>
        <v>187</v>
      </c>
      <c r="B99" s="220" t="str">
        <f>CONCATENATE(Engagés!F197," ",Engagés!G197)</f>
        <v xml:space="preserve">     </v>
      </c>
      <c r="C99" s="221"/>
      <c r="D99" s="222"/>
      <c r="E99" s="112"/>
      <c r="F99" s="113"/>
    </row>
    <row r="100" spans="1:6" ht="24.75" customHeight="1" x14ac:dyDescent="0.2">
      <c r="A100" s="111">
        <f>Engagés!B198</f>
        <v>188</v>
      </c>
      <c r="B100" s="220" t="str">
        <f>CONCATENATE(Engagés!F198," ",Engagés!G198)</f>
        <v xml:space="preserve">     </v>
      </c>
      <c r="C100" s="221"/>
      <c r="D100" s="222"/>
      <c r="E100" s="112"/>
      <c r="F100" s="113"/>
    </row>
    <row r="101" spans="1:6" ht="24.75" customHeight="1" x14ac:dyDescent="0.2">
      <c r="A101" s="111">
        <f>Engagés!B199</f>
        <v>189</v>
      </c>
      <c r="B101" s="220" t="str">
        <f>CONCATENATE(Engagés!F199," ",Engagés!G199)</f>
        <v xml:space="preserve">     </v>
      </c>
      <c r="C101" s="221"/>
      <c r="D101" s="222"/>
      <c r="E101" s="112"/>
      <c r="F101" s="113"/>
    </row>
    <row r="102" spans="1:6" ht="24.75" customHeight="1" x14ac:dyDescent="0.2">
      <c r="A102" s="111">
        <f>Engagés!B200</f>
        <v>190</v>
      </c>
      <c r="B102" s="220" t="str">
        <f>CONCATENATE(Engagés!F200," ",Engagés!G200)</f>
        <v xml:space="preserve">     </v>
      </c>
      <c r="C102" s="221"/>
      <c r="D102" s="222"/>
      <c r="E102" s="112"/>
      <c r="F102" s="113"/>
    </row>
    <row r="103" spans="1:6" ht="24.75" customHeight="1" x14ac:dyDescent="0.2">
      <c r="A103" s="111">
        <f>Engagés!B201</f>
        <v>191</v>
      </c>
      <c r="B103" s="220" t="str">
        <f>CONCATENATE(Engagés!F201," ",Engagés!G201)</f>
        <v xml:space="preserve">     </v>
      </c>
      <c r="C103" s="221"/>
      <c r="D103" s="222"/>
      <c r="E103" s="112"/>
      <c r="F103" s="113"/>
    </row>
    <row r="104" spans="1:6" ht="24.75" customHeight="1" x14ac:dyDescent="0.2">
      <c r="A104" s="111">
        <f>Engagés!B202</f>
        <v>192</v>
      </c>
      <c r="B104" s="220" t="str">
        <f>CONCATENATE(Engagés!F202," ",Engagés!G202)</f>
        <v xml:space="preserve">     </v>
      </c>
      <c r="C104" s="221"/>
      <c r="D104" s="222"/>
      <c r="E104" s="112"/>
      <c r="F104" s="113"/>
    </row>
    <row r="105" spans="1:6" ht="24.75" customHeight="1" x14ac:dyDescent="0.2">
      <c r="A105" s="111">
        <f>Engagés!B203</f>
        <v>193</v>
      </c>
      <c r="B105" s="220" t="str">
        <f>CONCATENATE(Engagés!F203," ",Engagés!G203)</f>
        <v xml:space="preserve">     </v>
      </c>
      <c r="C105" s="221"/>
      <c r="D105" s="222"/>
      <c r="E105" s="112"/>
      <c r="F105" s="113"/>
    </row>
    <row r="106" spans="1:6" ht="24.75" customHeight="1" x14ac:dyDescent="0.2">
      <c r="A106" s="111">
        <f>Engagés!B204</f>
        <v>194</v>
      </c>
      <c r="B106" s="220" t="str">
        <f>CONCATENATE(Engagés!F204," ",Engagés!G204)</f>
        <v xml:space="preserve">     </v>
      </c>
      <c r="C106" s="221"/>
      <c r="D106" s="222"/>
      <c r="E106" s="112"/>
      <c r="F106" s="113"/>
    </row>
    <row r="107" spans="1:6" ht="24.75" customHeight="1" x14ac:dyDescent="0.2">
      <c r="A107" s="111">
        <f>Engagés!B205</f>
        <v>195</v>
      </c>
      <c r="B107" s="220" t="str">
        <f>CONCATENATE(Engagés!F205," ",Engagés!G205)</f>
        <v xml:space="preserve">     </v>
      </c>
      <c r="C107" s="221"/>
      <c r="D107" s="222"/>
      <c r="E107" s="112"/>
      <c r="F107" s="113"/>
    </row>
    <row r="108" spans="1:6" ht="24.75" customHeight="1" x14ac:dyDescent="0.2">
      <c r="A108" s="111">
        <f>Engagés!B206</f>
        <v>196</v>
      </c>
      <c r="B108" s="220" t="str">
        <f>CONCATENATE(Engagés!F206," ",Engagés!G206)</f>
        <v xml:space="preserve">     </v>
      </c>
      <c r="C108" s="221"/>
      <c r="D108" s="222"/>
      <c r="E108" s="112"/>
      <c r="F108" s="113"/>
    </row>
    <row r="109" spans="1:6" ht="24.75" customHeight="1" x14ac:dyDescent="0.2">
      <c r="A109" s="111">
        <f>Engagés!B207</f>
        <v>197</v>
      </c>
      <c r="B109" s="220" t="str">
        <f>CONCATENATE(Engagés!F207," ",Engagés!G207)</f>
        <v xml:space="preserve">     </v>
      </c>
      <c r="C109" s="221"/>
      <c r="D109" s="222"/>
      <c r="E109" s="112"/>
      <c r="F109" s="113"/>
    </row>
    <row r="110" spans="1:6" ht="24.75" customHeight="1" x14ac:dyDescent="0.2">
      <c r="A110" s="111">
        <f>Engagés!B208</f>
        <v>198</v>
      </c>
      <c r="B110" s="220" t="str">
        <f>CONCATENATE(Engagés!F208," ",Engagés!G208)</f>
        <v xml:space="preserve">     </v>
      </c>
      <c r="C110" s="221"/>
      <c r="D110" s="222"/>
      <c r="E110" s="112"/>
      <c r="F110" s="113"/>
    </row>
    <row r="111" spans="1:6" ht="24.75" customHeight="1" x14ac:dyDescent="0.2">
      <c r="A111" s="111">
        <f>Engagés!B209</f>
        <v>199</v>
      </c>
      <c r="B111" s="220" t="str">
        <f>CONCATENATE(Engagés!F209," ",Engagés!G209)</f>
        <v xml:space="preserve">     </v>
      </c>
      <c r="C111" s="221"/>
      <c r="D111" s="222"/>
      <c r="E111" s="112"/>
      <c r="F111" s="113"/>
    </row>
    <row r="112" spans="1:6" ht="24.75" customHeight="1" x14ac:dyDescent="0.2">
      <c r="A112" s="111">
        <f>Engagés!B210</f>
        <v>200</v>
      </c>
      <c r="B112" s="220" t="str">
        <f>CONCATENATE(Engagés!F210," ",Engagés!G210)</f>
        <v xml:space="preserve">     </v>
      </c>
      <c r="C112" s="221"/>
      <c r="D112" s="222"/>
      <c r="E112" s="112"/>
      <c r="F112" s="113"/>
    </row>
  </sheetData>
  <sheetProtection password="EBFE" sheet="1"/>
  <mergeCells count="1">
    <mergeCell ref="A1:F1"/>
  </mergeCells>
  <printOptions horizontalCentered="1"/>
  <pageMargins left="0.31" right="0.33" top="0.43" bottom="0.6" header="0.04" footer="0.46"/>
  <pageSetup paperSize="9" scale="94" orientation="portrait" horizontalDpi="300" verticalDpi="300"/>
  <headerFooter alignWithMargins="0"/>
  <rowBreaks count="3" manualBreakCount="3">
    <brk id="32" max="3" man="1"/>
    <brk id="62" max="3" man="1"/>
    <brk id="92" max="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0578D-E6FD-4BA4-8264-1BDEBA1278D0}">
  <sheetPr codeName="Feuil11">
    <tabColor theme="8" tint="0.59999389629810485"/>
    <pageSetUpPr fitToPage="1"/>
  </sheetPr>
  <dimension ref="B1:Q369"/>
  <sheetViews>
    <sheetView showGridLines="0" showZeros="0" zoomScaleNormal="100" workbookViewId="0">
      <pane ySplit="5" topLeftCell="A6" activePane="bottomLeft" state="frozen"/>
      <selection activeCell="A2" sqref="A2:A600"/>
      <selection pane="bottomLeft" activeCell="I10" sqref="I10"/>
    </sheetView>
  </sheetViews>
  <sheetFormatPr baseColWidth="10" defaultColWidth="14.140625" defaultRowHeight="12.75" x14ac:dyDescent="0.2"/>
  <cols>
    <col min="1" max="1" width="1.42578125" style="65" customWidth="1"/>
    <col min="2" max="5" width="1.42578125" style="65" hidden="1" customWidth="1"/>
    <col min="6" max="6" width="13.7109375" style="65" hidden="1" customWidth="1"/>
    <col min="7" max="7" width="10.140625" style="65" bestFit="1" customWidth="1"/>
    <col min="8" max="8" width="16.140625" style="66" customWidth="1"/>
    <col min="9" max="9" width="14.140625" style="66" customWidth="1"/>
    <col min="10" max="10" width="23.28515625" style="65" customWidth="1"/>
    <col min="11" max="11" width="20.28515625" style="65" customWidth="1"/>
    <col min="12" max="12" width="57.28515625" style="65" bestFit="1" customWidth="1"/>
    <col min="13" max="13" width="19.7109375" style="66" bestFit="1" customWidth="1"/>
    <col min="14" max="15" width="13.7109375" style="66" customWidth="1"/>
    <col min="16" max="16" width="12" style="66" bestFit="1" customWidth="1"/>
    <col min="17" max="17" width="11.42578125" style="66" customWidth="1"/>
    <col min="18" max="253" width="11.42578125" style="65" customWidth="1"/>
    <col min="254" max="254" width="10.140625" style="65" bestFit="1" customWidth="1"/>
    <col min="255" max="255" width="16.140625" style="65" customWidth="1"/>
    <col min="256" max="16384" width="14.140625" style="65"/>
  </cols>
  <sheetData>
    <row r="1" spans="2:17" ht="21.4" customHeight="1" x14ac:dyDescent="0.2">
      <c r="G1" s="251" t="s">
        <v>27</v>
      </c>
      <c r="H1" s="252"/>
      <c r="I1" s="339" t="str">
        <f>Engagés!D1</f>
        <v>: ST-GRATIEN - U17 - 1e Manche Coupe Val d'Oise - SOUVENIR J. GOETZ ET D. HERAULT</v>
      </c>
      <c r="J1" s="340"/>
      <c r="K1" s="340"/>
      <c r="L1" s="340"/>
      <c r="M1" s="340"/>
      <c r="N1" s="340"/>
      <c r="O1" s="340"/>
      <c r="P1" s="340"/>
      <c r="Q1" s="65"/>
    </row>
    <row r="2" spans="2:17" s="67" customFormat="1" ht="15" x14ac:dyDescent="0.2">
      <c r="G2" s="343"/>
      <c r="H2" s="344"/>
      <c r="I2" s="344"/>
      <c r="J2" s="344"/>
      <c r="K2" s="344"/>
      <c r="L2" s="344"/>
      <c r="M2" s="344"/>
      <c r="N2" s="344"/>
      <c r="O2" s="344"/>
      <c r="P2" s="344"/>
      <c r="Q2" s="65"/>
    </row>
    <row r="3" spans="2:17" ht="28.5" customHeight="1" thickBot="1" x14ac:dyDescent="0.25">
      <c r="G3" s="345" t="s">
        <v>234</v>
      </c>
      <c r="H3" s="346"/>
      <c r="I3" s="346"/>
      <c r="J3" s="346"/>
      <c r="K3" s="346"/>
      <c r="L3" s="346"/>
      <c r="M3" s="346"/>
      <c r="N3" s="346"/>
      <c r="O3" s="346"/>
      <c r="P3" s="346"/>
      <c r="Q3" s="65"/>
    </row>
    <row r="4" spans="2:17" ht="19.899999999999999" customHeight="1" thickBot="1" x14ac:dyDescent="0.25">
      <c r="G4" s="335"/>
      <c r="H4" s="336"/>
      <c r="I4" s="336"/>
      <c r="J4" s="71"/>
      <c r="K4" s="337" t="s">
        <v>201</v>
      </c>
      <c r="L4" s="338"/>
      <c r="M4" s="68">
        <f>COUNTA($J6:$J355)</f>
        <v>18</v>
      </c>
      <c r="N4" s="341"/>
      <c r="O4" s="342"/>
      <c r="P4" s="342"/>
      <c r="Q4" s="65"/>
    </row>
    <row r="5" spans="2:17" ht="42.75" customHeight="1" thickTop="1" thickBot="1" x14ac:dyDescent="0.25">
      <c r="F5" s="280" t="s">
        <v>427</v>
      </c>
      <c r="G5" s="69" t="s">
        <v>15</v>
      </c>
      <c r="H5" s="70" t="s">
        <v>17</v>
      </c>
      <c r="I5" s="70" t="s">
        <v>18</v>
      </c>
      <c r="J5" s="253" t="s">
        <v>19</v>
      </c>
      <c r="K5" s="70" t="s">
        <v>20</v>
      </c>
      <c r="L5" s="70" t="s">
        <v>429</v>
      </c>
      <c r="M5" s="253" t="s">
        <v>12</v>
      </c>
      <c r="N5" s="70" t="s">
        <v>13</v>
      </c>
      <c r="O5" s="70" t="s">
        <v>428</v>
      </c>
      <c r="P5" s="70" t="s">
        <v>306</v>
      </c>
      <c r="Q5" s="65"/>
    </row>
    <row r="6" spans="2:17" ht="19.149999999999999" customHeight="1" thickTop="1" thickBot="1" x14ac:dyDescent="0.25">
      <c r="B6" s="279">
        <f>IF(A6&gt;0,VLOOKUP(A6,$C$2:$E$5,3,FALSE),0)</f>
        <v>0</v>
      </c>
      <c r="C6" s="279">
        <f>COUNTIF($A6:A$7,A6)</f>
        <v>0</v>
      </c>
      <c r="D6" s="279">
        <f>(IF(A6&gt;0,VLOOKUP(A6,$C$2:$E$5,2,FALSE),0))+C6+B6*1000</f>
        <v>0</v>
      </c>
      <c r="F6" s="280"/>
      <c r="G6" s="254">
        <f>COUNTIF(Engagés!D11:'Engagés'!D510,"&lt;&gt;0")+1</f>
        <v>52</v>
      </c>
      <c r="H6" s="278" t="str">
        <f>IF(AND($F6&lt;&gt;"OUI",I6&lt;&gt;""),IF(ISNA(VLOOKUP(TEXT($I6,0),LICENCIES!$A:$I,2,FALSE)),VLOOKUP(VALUE($I6),LICENCIES!$A:$I,2,FALSE),VLOOKUP(TEXT($I6,0),LICENCIES!$A:$I,2,FALSE))," ")</f>
        <v xml:space="preserve"> </v>
      </c>
      <c r="I6" s="72"/>
      <c r="J6" s="278" t="str">
        <f>IF(AND($F6&lt;&gt;"OUI",I6&lt;&gt;""),IF(ISNA(VLOOKUP(TEXT($I6,0),LICENCIES!$A:$I,3,FALSE)),VLOOKUP(VALUE($I6),LICENCIES!$A:$I,3,FALSE),VLOOKUP(TEXT($I6,0),LICENCIES!$A:$I,3,FALSE))," ")</f>
        <v xml:space="preserve"> </v>
      </c>
      <c r="K6" s="278" t="str">
        <f>IF(AND($F6&lt;&gt;"OUI",I6&lt;&gt;""),IF(ISNA(VLOOKUP(TEXT($I6,0),LICENCIES!$A:$I,4,FALSE)),VLOOKUP(VALUE($I6),LICENCIES!$A:$I,4,FALSE),VLOOKUP(TEXT($I6,0),LICENCIES!$A:$I,4,FALSE))," ")</f>
        <v xml:space="preserve"> </v>
      </c>
      <c r="L6" s="278" t="str">
        <f>IF(AND($F6&lt;&gt;"OUI",I6&lt;&gt;""),IF(ISNA(VLOOKUP(TEXT($I6,0),LICENCIES!$A:$I,5,FALSE)),VLOOKUP(VALUE($I6),LICENCIES!$A:$I,5,FALSE),VLOOKUP(TEXT($I6,0),LICENCIES!$A:$I,5,FALSE))," ")</f>
        <v xml:space="preserve"> </v>
      </c>
      <c r="M6" s="278" t="str">
        <f>IF(AND($F6&lt;&gt;"OUI",I6&lt;&gt;""),IF(ISNA(VLOOKUP(TEXT($I6,0),LICENCIES!$A:$I,6,FALSE)),VLOOKUP(VALUE($I6),LICENCIES!$A:$I,6,FALSE),VLOOKUP(TEXT($I6,0),LICENCIES!$A:$I,6,FALSE))," ")</f>
        <v xml:space="preserve"> </v>
      </c>
      <c r="N6" s="278" t="str">
        <f>IF(AND($F6&lt;&gt;"OUI",I6&lt;&gt;""),IF(ISNA(VLOOKUP(TEXT($I6,0),LICENCIES!$A:$I,7,FALSE)),VLOOKUP(VALUE($I6),LICENCIES!$A:$I,7,FALSE),VLOOKUP(TEXT($I6,0),LICENCIES!$A:$I,7,FALSE))," ")</f>
        <v xml:space="preserve"> </v>
      </c>
      <c r="O6" s="278" t="str">
        <f>IF(AND($F6&lt;&gt;"OUI",I6&lt;&gt;""),IF(ISNA(VLOOKUP(TEXT($I6,0),LICENCIES!$A:$I,8,FALSE)),VLOOKUP(VALUE($I6),LICENCIES!$A:$I,8,FALSE),VLOOKUP(TEXT($I6,0),LICENCIES!$A:$I,8,FALSE))," ")</f>
        <v xml:space="preserve"> </v>
      </c>
      <c r="P6" s="278" t="str">
        <f>IF(AND($F6&lt;&gt;"OUI",I6&lt;&gt;""),IF(ISNA(VLOOKUP(TEXT($I6,0),LICENCIES!$A:$I,9,FALSE)),VLOOKUP(VALUE($I6),LICENCIES!$A:$I,9,FALSE),VLOOKUP(TEXT($I6,0),LICENCIES!$A:$I,9,FALSE))," ")</f>
        <v xml:space="preserve"> </v>
      </c>
      <c r="Q6" s="65"/>
    </row>
    <row r="7" spans="2:17" ht="19.149999999999999" customHeight="1" thickTop="1" x14ac:dyDescent="0.2">
      <c r="B7" s="279">
        <f>IF(A7&gt;0,VLOOKUP(A7,$C$2:$E$5,3,FALSE),0)</f>
        <v>0</v>
      </c>
      <c r="C7" s="279">
        <f>COUNTIF($A$7:A7,A7)</f>
        <v>0</v>
      </c>
      <c r="D7" s="279">
        <f>(IF(A7&gt;0,VLOOKUP(A7,$C$2:$E$5,2,FALSE),0))+C7+B7*1000</f>
        <v>0</v>
      </c>
      <c r="G7" s="74">
        <f t="shared" ref="G7:G70" si="0">G6+1</f>
        <v>53</v>
      </c>
      <c r="H7" s="278" t="str">
        <f>IF(AND($F7&lt;&gt;"OUI",I7&lt;&gt;""),IF(ISNA(VLOOKUP(TEXT($I7,0),LICENCIES!$A:$I,2,FALSE)),VLOOKUP(VALUE($I7),LICENCIES!$A:$I,2,FALSE),VLOOKUP(TEXT($I7,0),LICENCIES!$A:$I,2,FALSE))," ")</f>
        <v xml:space="preserve"> </v>
      </c>
      <c r="I7" s="72"/>
      <c r="J7" s="278" t="str">
        <f>IF(AND($F7&lt;&gt;"OUI",I7&lt;&gt;""),IF(ISNA(VLOOKUP(TEXT($I7,0),LICENCIES!$A:$I,3,FALSE)),VLOOKUP(VALUE($I7),LICENCIES!$A:$I,3,FALSE),VLOOKUP(TEXT($I7,0),LICENCIES!$A:$I,3,FALSE))," ")</f>
        <v xml:space="preserve"> </v>
      </c>
      <c r="K7" s="278" t="str">
        <f>IF(AND($F7&lt;&gt;"OUI",I7&lt;&gt;""),IF(ISNA(VLOOKUP(TEXT($I7,0),LICENCIES!$A:$I,4,FALSE)),VLOOKUP(VALUE($I7),LICENCIES!$A:$I,4,FALSE),VLOOKUP(TEXT($I7,0),LICENCIES!$A:$I,4,FALSE))," ")</f>
        <v xml:space="preserve"> </v>
      </c>
      <c r="L7" s="278" t="str">
        <f>IF(AND($F7&lt;&gt;"OUI",I7&lt;&gt;""),IF(ISNA(VLOOKUP(TEXT($I7,0),LICENCIES!$A:$I,5,FALSE)),VLOOKUP(VALUE($I7),LICENCIES!$A:$I,5,FALSE),VLOOKUP(TEXT($I7,0),LICENCIES!$A:$I,5,FALSE))," ")</f>
        <v xml:space="preserve"> </v>
      </c>
      <c r="M7" s="278" t="str">
        <f>IF(AND($F7&lt;&gt;"OUI",I7&lt;&gt;""),IF(ISNA(VLOOKUP(TEXT($I7,0),LICENCIES!$A:$I,6,FALSE)),VLOOKUP(VALUE($I7),LICENCIES!$A:$I,6,FALSE),VLOOKUP(TEXT($I7,0),LICENCIES!$A:$I,6,FALSE))," ")</f>
        <v xml:space="preserve"> </v>
      </c>
      <c r="N7" s="278" t="str">
        <f>IF(AND($F7&lt;&gt;"OUI",I7&lt;&gt;""),IF(ISNA(VLOOKUP(TEXT($I7,0),LICENCIES!$A:$I,7,FALSE)),VLOOKUP(VALUE($I7),LICENCIES!$A:$I,7,FALSE),VLOOKUP(TEXT($I7,0),LICENCIES!$A:$I,7,FALSE))," ")</f>
        <v xml:space="preserve"> </v>
      </c>
      <c r="O7" s="278" t="str">
        <f>IF(AND($F7&lt;&gt;"OUI",I7&lt;&gt;""),IF(ISNA(VLOOKUP(TEXT($I7,0),LICENCIES!$A:$I,8,FALSE)),VLOOKUP(VALUE($I7),LICENCIES!$A:$I,8,FALSE),VLOOKUP(TEXT($I7,0),LICENCIES!$A:$I,8,FALSE))," ")</f>
        <v xml:space="preserve"> </v>
      </c>
      <c r="P7" s="278" t="str">
        <f>IF(AND($F7&lt;&gt;"OUI",I7&lt;&gt;""),IF(ISNA(VLOOKUP(TEXT($I7,0),LICENCIES!$A:$I,9,FALSE)),VLOOKUP(VALUE($I7),LICENCIES!$A:$I,9,FALSE),VLOOKUP(TEXT($I7,0),LICENCIES!$A:$I,9,FALSE))," ")</f>
        <v xml:space="preserve"> </v>
      </c>
      <c r="Q7" s="65"/>
    </row>
    <row r="8" spans="2:17" ht="19.149999999999999" customHeight="1" x14ac:dyDescent="0.2">
      <c r="B8" s="279">
        <f t="shared" ref="B8:B23" si="1">IF(A8&gt;0,VLOOKUP(A8,$C$2:$E$5,3,FALSE),0)</f>
        <v>0</v>
      </c>
      <c r="C8" s="279">
        <f>COUNTIF($A$7:A8,A8)</f>
        <v>0</v>
      </c>
      <c r="D8" s="279">
        <f t="shared" ref="D8:D23" si="2">(IF(A8&gt;0,VLOOKUP(A8,$C$2:$E$5,2,FALSE),0))+C8+B8*1000</f>
        <v>0</v>
      </c>
      <c r="G8" s="73">
        <f t="shared" si="0"/>
        <v>54</v>
      </c>
      <c r="H8" s="278" t="str">
        <f>IF(AND($F8&lt;&gt;"OUI",I8&lt;&gt;""),IF(ISNA(VLOOKUP(TEXT($I8,0),LICENCIES!$A:$I,2,FALSE)),VLOOKUP(VALUE($I8),LICENCIES!$A:$I,2,FALSE),VLOOKUP(TEXT($I8,0),LICENCIES!$A:$I,2,FALSE))," ")</f>
        <v xml:space="preserve"> </v>
      </c>
      <c r="I8" s="72"/>
      <c r="J8" s="278" t="str">
        <f>IF(AND($F8&lt;&gt;"OUI",I8&lt;&gt;""),IF(ISNA(VLOOKUP(TEXT($I8,0),LICENCIES!$A:$I,3,FALSE)),VLOOKUP(VALUE($I8),LICENCIES!$A:$I,3,FALSE),VLOOKUP(TEXT($I8,0),LICENCIES!$A:$I,3,FALSE))," ")</f>
        <v xml:space="preserve"> </v>
      </c>
      <c r="K8" s="278" t="str">
        <f>IF(AND($F8&lt;&gt;"OUI",I8&lt;&gt;""),IF(ISNA(VLOOKUP(TEXT($I8,0),LICENCIES!$A:$I,4,FALSE)),VLOOKUP(VALUE($I8),LICENCIES!$A:$I,4,FALSE),VLOOKUP(TEXT($I8,0),LICENCIES!$A:$I,4,FALSE))," ")</f>
        <v xml:space="preserve"> </v>
      </c>
      <c r="L8" s="278" t="str">
        <f>IF(AND($F8&lt;&gt;"OUI",I8&lt;&gt;""),IF(ISNA(VLOOKUP(TEXT($I8,0),LICENCIES!$A:$I,5,FALSE)),VLOOKUP(VALUE($I8),LICENCIES!$A:$I,5,FALSE),VLOOKUP(TEXT($I8,0),LICENCIES!$A:$I,5,FALSE))," ")</f>
        <v xml:space="preserve"> </v>
      </c>
      <c r="M8" s="278" t="str">
        <f>IF(AND($F8&lt;&gt;"OUI",I8&lt;&gt;""),IF(ISNA(VLOOKUP(TEXT($I8,0),LICENCIES!$A:$I,6,FALSE)),VLOOKUP(VALUE($I8),LICENCIES!$A:$I,6,FALSE),VLOOKUP(TEXT($I8,0),LICENCIES!$A:$I,6,FALSE))," ")</f>
        <v xml:space="preserve"> </v>
      </c>
      <c r="N8" s="278" t="str">
        <f>IF(AND($F8&lt;&gt;"OUI",I8&lt;&gt;""),IF(ISNA(VLOOKUP(TEXT($I8,0),LICENCIES!$A:$I,7,FALSE)),VLOOKUP(VALUE($I8),LICENCIES!$A:$I,7,FALSE),VLOOKUP(TEXT($I8,0),LICENCIES!$A:$I,7,FALSE))," ")</f>
        <v xml:space="preserve"> </v>
      </c>
      <c r="O8" s="278" t="str">
        <f>IF(AND($F8&lt;&gt;"OUI",I8&lt;&gt;""),IF(ISNA(VLOOKUP(TEXT($I8,0),LICENCIES!$A:$I,8,FALSE)),VLOOKUP(VALUE($I8),LICENCIES!$A:$I,8,FALSE),VLOOKUP(TEXT($I8,0),LICENCIES!$A:$I,8,FALSE))," ")</f>
        <v xml:space="preserve"> </v>
      </c>
      <c r="P8" s="278" t="str">
        <f>IF(AND($F8&lt;&gt;"OUI",I8&lt;&gt;""),IF(ISNA(VLOOKUP(TEXT($I8,0),LICENCIES!$A:$I,9,FALSE)),VLOOKUP(VALUE($I8),LICENCIES!$A:$I,9,FALSE),VLOOKUP(TEXT($I8,0),LICENCIES!$A:$I,9,FALSE))," ")</f>
        <v xml:space="preserve"> </v>
      </c>
      <c r="Q8" s="65"/>
    </row>
    <row r="9" spans="2:17" ht="19.149999999999999" customHeight="1" x14ac:dyDescent="0.2">
      <c r="B9" s="279">
        <f t="shared" si="1"/>
        <v>0</v>
      </c>
      <c r="C9" s="279">
        <f>COUNTIF($A$7:A9,A9)</f>
        <v>0</v>
      </c>
      <c r="D9" s="279">
        <f t="shared" si="2"/>
        <v>0</v>
      </c>
      <c r="G9" s="74">
        <f t="shared" si="0"/>
        <v>55</v>
      </c>
      <c r="H9" s="278" t="str">
        <f>IF(AND($F9&lt;&gt;"OUI",I9&lt;&gt;""),IF(ISNA(VLOOKUP(TEXT($I9,0),LICENCIES!$A:$I,2,FALSE)),VLOOKUP(VALUE($I9),LICENCIES!$A:$I,2,FALSE),VLOOKUP(TEXT($I9,0),LICENCIES!$A:$I,2,FALSE))," ")</f>
        <v xml:space="preserve"> </v>
      </c>
      <c r="I9" s="72"/>
      <c r="J9" s="278" t="str">
        <f>IF(AND($F9&lt;&gt;"OUI",I9&lt;&gt;""),IF(ISNA(VLOOKUP(TEXT($I9,0),LICENCIES!$A:$I,3,FALSE)),VLOOKUP(VALUE($I9),LICENCIES!$A:$I,3,FALSE),VLOOKUP(TEXT($I9,0),LICENCIES!$A:$I,3,FALSE))," ")</f>
        <v xml:space="preserve"> </v>
      </c>
      <c r="K9" s="278" t="str">
        <f>IF(AND($F9&lt;&gt;"OUI",I9&lt;&gt;""),IF(ISNA(VLOOKUP(TEXT($I9,0),LICENCIES!$A:$I,4,FALSE)),VLOOKUP(VALUE($I9),LICENCIES!$A:$I,4,FALSE),VLOOKUP(TEXT($I9,0),LICENCIES!$A:$I,4,FALSE))," ")</f>
        <v xml:space="preserve"> </v>
      </c>
      <c r="L9" s="278" t="str">
        <f>IF(AND($F9&lt;&gt;"OUI",I9&lt;&gt;""),IF(ISNA(VLOOKUP(TEXT($I9,0),LICENCIES!$A:$I,5,FALSE)),VLOOKUP(VALUE($I9),LICENCIES!$A:$I,5,FALSE),VLOOKUP(TEXT($I9,0),LICENCIES!$A:$I,5,FALSE))," ")</f>
        <v xml:space="preserve"> </v>
      </c>
      <c r="M9" s="278" t="str">
        <f>IF(AND($F9&lt;&gt;"OUI",I9&lt;&gt;""),IF(ISNA(VLOOKUP(TEXT($I9,0),LICENCIES!$A:$I,6,FALSE)),VLOOKUP(VALUE($I9),LICENCIES!$A:$I,6,FALSE),VLOOKUP(TEXT($I9,0),LICENCIES!$A:$I,6,FALSE))," ")</f>
        <v xml:space="preserve"> </v>
      </c>
      <c r="N9" s="278" t="str">
        <f>IF(AND($F9&lt;&gt;"OUI",I9&lt;&gt;""),IF(ISNA(VLOOKUP(TEXT($I9,0),LICENCIES!$A:$I,7,FALSE)),VLOOKUP(VALUE($I9),LICENCIES!$A:$I,7,FALSE),VLOOKUP(TEXT($I9,0),LICENCIES!$A:$I,7,FALSE))," ")</f>
        <v xml:space="preserve"> </v>
      </c>
      <c r="O9" s="278" t="str">
        <f>IF(AND($F9&lt;&gt;"OUI",I9&lt;&gt;""),IF(ISNA(VLOOKUP(TEXT($I9,0),LICENCIES!$A:$I,8,FALSE)),VLOOKUP(VALUE($I9),LICENCIES!$A:$I,8,FALSE),VLOOKUP(TEXT($I9,0),LICENCIES!$A:$I,8,FALSE))," ")</f>
        <v xml:space="preserve"> </v>
      </c>
      <c r="P9" s="278"/>
      <c r="Q9" s="65"/>
    </row>
    <row r="10" spans="2:17" ht="19.149999999999999" customHeight="1" x14ac:dyDescent="0.2">
      <c r="B10" s="279">
        <f t="shared" si="1"/>
        <v>0</v>
      </c>
      <c r="C10" s="279">
        <f>COUNTIF($A$7:A10,A10)</f>
        <v>0</v>
      </c>
      <c r="D10" s="279">
        <f t="shared" si="2"/>
        <v>0</v>
      </c>
      <c r="G10" s="73">
        <f t="shared" si="0"/>
        <v>56</v>
      </c>
      <c r="H10" s="278" t="str">
        <f>IF(AND($F10&lt;&gt;"OUI",I10&lt;&gt;""),IF(ISNA(VLOOKUP(TEXT($I10,0),LICENCIES!$A:$I,2,FALSE)),VLOOKUP(VALUE($I10),LICENCIES!$A:$I,2,FALSE),VLOOKUP(TEXT($I10,0),LICENCIES!$A:$I,2,FALSE))," ")</f>
        <v xml:space="preserve"> </v>
      </c>
      <c r="I10" s="72"/>
      <c r="J10" s="278" t="str">
        <f>IF(AND($F10&lt;&gt;"OUI",I10&lt;&gt;""),IF(ISNA(VLOOKUP(TEXT($I10,0),LICENCIES!$A:$I,3,FALSE)),VLOOKUP(VALUE($I10),LICENCIES!$A:$I,3,FALSE),VLOOKUP(TEXT($I10,0),LICENCIES!$A:$I,3,FALSE))," ")</f>
        <v xml:space="preserve"> </v>
      </c>
      <c r="K10" s="278" t="str">
        <f>IF(AND($F10&lt;&gt;"OUI",I10&lt;&gt;""),IF(ISNA(VLOOKUP(TEXT($I10,0),LICENCIES!$A:$I,4,FALSE)),VLOOKUP(VALUE($I10),LICENCIES!$A:$I,4,FALSE),VLOOKUP(TEXT($I10,0),LICENCIES!$A:$I,4,FALSE))," ")</f>
        <v xml:space="preserve"> </v>
      </c>
      <c r="L10" s="278" t="str">
        <f>IF(AND($F10&lt;&gt;"OUI",I10&lt;&gt;""),IF(ISNA(VLOOKUP(TEXT($I10,0),LICENCIES!$A:$I,5,FALSE)),VLOOKUP(VALUE($I10),LICENCIES!$A:$I,5,FALSE),VLOOKUP(TEXT($I10,0),LICENCIES!$A:$I,5,FALSE))," ")</f>
        <v xml:space="preserve"> </v>
      </c>
      <c r="M10" s="278" t="str">
        <f>IF(AND($F10&lt;&gt;"OUI",I10&lt;&gt;""),IF(ISNA(VLOOKUP(TEXT($I10,0),LICENCIES!$A:$I,6,FALSE)),VLOOKUP(VALUE($I10),LICENCIES!$A:$I,6,FALSE),VLOOKUP(TEXT($I10,0),LICENCIES!$A:$I,6,FALSE))," ")</f>
        <v xml:space="preserve"> </v>
      </c>
      <c r="N10" s="278" t="str">
        <f>IF(AND($F10&lt;&gt;"OUI",I10&lt;&gt;""),IF(ISNA(VLOOKUP(TEXT($I10,0),LICENCIES!$A:$I,7,FALSE)),VLOOKUP(VALUE($I10),LICENCIES!$A:$I,7,FALSE),VLOOKUP(TEXT($I10,0),LICENCIES!$A:$I,7,FALSE))," ")</f>
        <v xml:space="preserve"> </v>
      </c>
      <c r="O10" s="278" t="str">
        <f>IF(AND($F10&lt;&gt;"OUI",I10&lt;&gt;""),IF(ISNA(VLOOKUP(TEXT($I10,0),LICENCIES!$A:$I,8,FALSE)),VLOOKUP(VALUE($I10),LICENCIES!$A:$I,8,FALSE),VLOOKUP(TEXT($I10,0),LICENCIES!$A:$I,8,FALSE))," ")</f>
        <v xml:space="preserve"> </v>
      </c>
      <c r="P10" s="278" t="str">
        <f>IF(AND($F10&lt;&gt;"OUI",I10&lt;&gt;""),IF(ISNA(VLOOKUP(TEXT($I10,0),LICENCIES!$A:$I,9,FALSE)),VLOOKUP(VALUE($I10),LICENCIES!$A:$I,9,FALSE),VLOOKUP(TEXT($I10,0),LICENCIES!$A:$I,9,FALSE))," ")</f>
        <v xml:space="preserve"> </v>
      </c>
      <c r="Q10" s="65"/>
    </row>
    <row r="11" spans="2:17" ht="19.149999999999999" customHeight="1" x14ac:dyDescent="0.2">
      <c r="B11" s="279">
        <f t="shared" si="1"/>
        <v>0</v>
      </c>
      <c r="C11" s="279">
        <f>COUNTIF($A$7:A11,A11)</f>
        <v>0</v>
      </c>
      <c r="D11" s="279">
        <f t="shared" si="2"/>
        <v>0</v>
      </c>
      <c r="G11" s="74">
        <f t="shared" si="0"/>
        <v>57</v>
      </c>
      <c r="H11" s="278" t="str">
        <f>IF(AND($F11&lt;&gt;"OUI",I11&lt;&gt;""),IF(ISNA(VLOOKUP(TEXT($I11,0),LICENCIES!$A:$I,2,FALSE)),VLOOKUP(VALUE($I11),LICENCIES!$A:$I,2,FALSE),VLOOKUP(TEXT($I11,0),LICENCIES!$A:$I,2,FALSE))," ")</f>
        <v xml:space="preserve"> </v>
      </c>
      <c r="I11" s="72"/>
      <c r="J11" s="278" t="str">
        <f>IF(AND($F11&lt;&gt;"OUI",I11&lt;&gt;""),IF(ISNA(VLOOKUP(TEXT($I11,0),LICENCIES!$A:$I,3,FALSE)),VLOOKUP(VALUE($I11),LICENCIES!$A:$I,3,FALSE),VLOOKUP(TEXT($I11,0),LICENCIES!$A:$I,3,FALSE))," ")</f>
        <v xml:space="preserve"> </v>
      </c>
      <c r="K11" s="278" t="str">
        <f>IF(AND($F11&lt;&gt;"OUI",I11&lt;&gt;""),IF(ISNA(VLOOKUP(TEXT($I11,0),LICENCIES!$A:$I,4,FALSE)),VLOOKUP(VALUE($I11),LICENCIES!$A:$I,4,FALSE),VLOOKUP(TEXT($I11,0),LICENCIES!$A:$I,4,FALSE))," ")</f>
        <v xml:space="preserve"> </v>
      </c>
      <c r="L11" s="278" t="str">
        <f>IF(AND($F11&lt;&gt;"OUI",I11&lt;&gt;""),IF(ISNA(VLOOKUP(TEXT($I11,0),LICENCIES!$A:$I,5,FALSE)),VLOOKUP(VALUE($I11),LICENCIES!$A:$I,5,FALSE),VLOOKUP(TEXT($I11,0),LICENCIES!$A:$I,5,FALSE))," ")</f>
        <v xml:space="preserve"> </v>
      </c>
      <c r="M11" s="278" t="str">
        <f>IF(AND($F11&lt;&gt;"OUI",I11&lt;&gt;""),IF(ISNA(VLOOKUP(TEXT($I11,0),LICENCIES!$A:$I,6,FALSE)),VLOOKUP(VALUE($I11),LICENCIES!$A:$I,6,FALSE),VLOOKUP(TEXT($I11,0),LICENCIES!$A:$I,6,FALSE))," ")</f>
        <v xml:space="preserve"> </v>
      </c>
      <c r="N11" s="278" t="str">
        <f>IF(AND($F11&lt;&gt;"OUI",I11&lt;&gt;""),IF(ISNA(VLOOKUP(TEXT($I11,0),LICENCIES!$A:$I,7,FALSE)),VLOOKUP(VALUE($I11),LICENCIES!$A:$I,7,FALSE),VLOOKUP(TEXT($I11,0),LICENCIES!$A:$I,7,FALSE))," ")</f>
        <v xml:space="preserve"> </v>
      </c>
      <c r="O11" s="278" t="str">
        <f>IF(AND($F11&lt;&gt;"OUI",I11&lt;&gt;""),IF(ISNA(VLOOKUP(TEXT($I11,0),LICENCIES!$A:$I,8,FALSE)),VLOOKUP(VALUE($I11),LICENCIES!$A:$I,8,FALSE),VLOOKUP(TEXT($I11,0),LICENCIES!$A:$I,8,FALSE))," ")</f>
        <v xml:space="preserve"> </v>
      </c>
      <c r="P11" s="278" t="str">
        <f>IF(AND($F11&lt;&gt;"OUI",I11&lt;&gt;""),IF(ISNA(VLOOKUP(TEXT($I11,0),LICENCIES!$A:$I,9,FALSE)),VLOOKUP(VALUE($I11),LICENCIES!$A:$I,9,FALSE),VLOOKUP(TEXT($I11,0),LICENCIES!$A:$I,9,FALSE))," ")</f>
        <v xml:space="preserve"> </v>
      </c>
      <c r="Q11" s="65"/>
    </row>
    <row r="12" spans="2:17" ht="19.149999999999999" customHeight="1" x14ac:dyDescent="0.2">
      <c r="B12" s="279">
        <f t="shared" si="1"/>
        <v>0</v>
      </c>
      <c r="C12" s="279">
        <f>COUNTIF($A$7:A12,A12)</f>
        <v>0</v>
      </c>
      <c r="D12" s="279">
        <f t="shared" si="2"/>
        <v>0</v>
      </c>
      <c r="G12" s="73">
        <f t="shared" si="0"/>
        <v>58</v>
      </c>
      <c r="H12" s="278" t="str">
        <f>IF(AND($F12&lt;&gt;"OUI",I12&lt;&gt;""),IF(ISNA(VLOOKUP(TEXT($I12,0),LICENCIES!$A:$I,2,FALSE)),VLOOKUP(VALUE($I12),LICENCIES!$A:$I,2,FALSE),VLOOKUP(TEXT($I12,0),LICENCIES!$A:$I,2,FALSE))," ")</f>
        <v xml:space="preserve"> </v>
      </c>
      <c r="I12" s="72"/>
      <c r="J12" s="278" t="str">
        <f>IF(AND($F12&lt;&gt;"OUI",I12&lt;&gt;""),IF(ISNA(VLOOKUP(TEXT($I12,0),LICENCIES!$A:$I,3,FALSE)),VLOOKUP(VALUE($I12),LICENCIES!$A:$I,3,FALSE),VLOOKUP(TEXT($I12,0),LICENCIES!$A:$I,3,FALSE))," ")</f>
        <v xml:space="preserve"> </v>
      </c>
      <c r="K12" s="278" t="str">
        <f>IF(AND($F12&lt;&gt;"OUI",I12&lt;&gt;""),IF(ISNA(VLOOKUP(TEXT($I12,0),LICENCIES!$A:$I,4,FALSE)),VLOOKUP(VALUE($I12),LICENCIES!$A:$I,4,FALSE),VLOOKUP(TEXT($I12,0),LICENCIES!$A:$I,4,FALSE))," ")</f>
        <v xml:space="preserve"> </v>
      </c>
      <c r="L12" s="278" t="str">
        <f>IF(AND($F12&lt;&gt;"OUI",I12&lt;&gt;""),IF(ISNA(VLOOKUP(TEXT($I12,0),LICENCIES!$A:$I,5,FALSE)),VLOOKUP(VALUE($I12),LICENCIES!$A:$I,5,FALSE),VLOOKUP(TEXT($I12,0),LICENCIES!$A:$I,5,FALSE))," ")</f>
        <v xml:space="preserve"> </v>
      </c>
      <c r="M12" s="278" t="str">
        <f>IF(AND($F12&lt;&gt;"OUI",I12&lt;&gt;""),IF(ISNA(VLOOKUP(TEXT($I12,0),LICENCIES!$A:$I,6,FALSE)),VLOOKUP(VALUE($I12),LICENCIES!$A:$I,6,FALSE),VLOOKUP(TEXT($I12,0),LICENCIES!$A:$I,6,FALSE))," ")</f>
        <v xml:space="preserve"> </v>
      </c>
      <c r="N12" s="278" t="str">
        <f>IF(AND($F12&lt;&gt;"OUI",I12&lt;&gt;""),IF(ISNA(VLOOKUP(TEXT($I12,0),LICENCIES!$A:$I,7,FALSE)),VLOOKUP(VALUE($I12),LICENCIES!$A:$I,7,FALSE),VLOOKUP(TEXT($I12,0),LICENCIES!$A:$I,7,FALSE))," ")</f>
        <v xml:space="preserve"> </v>
      </c>
      <c r="O12" s="278" t="str">
        <f>IF(AND($F12&lt;&gt;"OUI",I12&lt;&gt;""),IF(ISNA(VLOOKUP(TEXT($I12,0),LICENCIES!$A:$I,8,FALSE)),VLOOKUP(VALUE($I12),LICENCIES!$A:$I,8,FALSE),VLOOKUP(TEXT($I12,0),LICENCIES!$A:$I,8,FALSE))," ")</f>
        <v xml:space="preserve"> </v>
      </c>
      <c r="P12" s="278" t="str">
        <f>IF(AND($F12&lt;&gt;"OUI",I12&lt;&gt;""),IF(ISNA(VLOOKUP(TEXT($I12,0),LICENCIES!$A:$I,9,FALSE)),VLOOKUP(VALUE($I12),LICENCIES!$A:$I,9,FALSE),VLOOKUP(TEXT($I12,0),LICENCIES!$A:$I,9,FALSE))," ")</f>
        <v xml:space="preserve"> </v>
      </c>
      <c r="Q12" s="65"/>
    </row>
    <row r="13" spans="2:17" ht="19.149999999999999" customHeight="1" x14ac:dyDescent="0.2">
      <c r="B13" s="279">
        <f t="shared" si="1"/>
        <v>0</v>
      </c>
      <c r="C13" s="279">
        <f>COUNTIF($A$7:A13,A13)</f>
        <v>0</v>
      </c>
      <c r="D13" s="279">
        <f t="shared" si="2"/>
        <v>0</v>
      </c>
      <c r="G13" s="74">
        <f t="shared" si="0"/>
        <v>59</v>
      </c>
      <c r="H13" s="278" t="str">
        <f>IF(AND($F13&lt;&gt;"OUI",I13&lt;&gt;""),IF(ISNA(VLOOKUP(TEXT($I13,0),LICENCIES!$A:$I,2,FALSE)),VLOOKUP(VALUE($I13),LICENCIES!$A:$I,2,FALSE),VLOOKUP(TEXT($I13,0),LICENCIES!$A:$I,2,FALSE))," ")</f>
        <v xml:space="preserve"> </v>
      </c>
      <c r="I13" s="72"/>
      <c r="J13" s="278" t="str">
        <f>IF(AND($F13&lt;&gt;"OUI",I13&lt;&gt;""),IF(ISNA(VLOOKUP(TEXT($I13,0),LICENCIES!$A:$I,3,FALSE)),VLOOKUP(VALUE($I13),LICENCIES!$A:$I,3,FALSE),VLOOKUP(TEXT($I13,0),LICENCIES!$A:$I,3,FALSE))," ")</f>
        <v xml:space="preserve"> </v>
      </c>
      <c r="K13" s="278" t="str">
        <f>IF(AND($F13&lt;&gt;"OUI",I13&lt;&gt;""),IF(ISNA(VLOOKUP(TEXT($I13,0),LICENCIES!$A:$I,4,FALSE)),VLOOKUP(VALUE($I13),LICENCIES!$A:$I,4,FALSE),VLOOKUP(TEXT($I13,0),LICENCIES!$A:$I,4,FALSE))," ")</f>
        <v xml:space="preserve"> </v>
      </c>
      <c r="L13" s="278" t="str">
        <f>IF(AND($F13&lt;&gt;"OUI",I13&lt;&gt;""),IF(ISNA(VLOOKUP(TEXT($I13,0),LICENCIES!$A:$I,5,FALSE)),VLOOKUP(VALUE($I13),LICENCIES!$A:$I,5,FALSE),VLOOKUP(TEXT($I13,0),LICENCIES!$A:$I,5,FALSE))," ")</f>
        <v xml:space="preserve"> </v>
      </c>
      <c r="M13" s="278" t="str">
        <f>IF(AND($F13&lt;&gt;"OUI",I13&lt;&gt;""),IF(ISNA(VLOOKUP(TEXT($I13,0),LICENCIES!$A:$I,6,FALSE)),VLOOKUP(VALUE($I13),LICENCIES!$A:$I,6,FALSE),VLOOKUP(TEXT($I13,0),LICENCIES!$A:$I,6,FALSE))," ")</f>
        <v xml:space="preserve"> </v>
      </c>
      <c r="N13" s="278" t="str">
        <f>IF(AND($F13&lt;&gt;"OUI",I13&lt;&gt;""),IF(ISNA(VLOOKUP(TEXT($I13,0),LICENCIES!$A:$I,7,FALSE)),VLOOKUP(VALUE($I13),LICENCIES!$A:$I,7,FALSE),VLOOKUP(TEXT($I13,0),LICENCIES!$A:$I,7,FALSE))," ")</f>
        <v xml:space="preserve"> </v>
      </c>
      <c r="O13" s="278" t="str">
        <f>IF(AND($F13&lt;&gt;"OUI",I13&lt;&gt;""),IF(ISNA(VLOOKUP(TEXT($I13,0),LICENCIES!$A:$I,8,FALSE)),VLOOKUP(VALUE($I13),LICENCIES!$A:$I,8,FALSE),VLOOKUP(TEXT($I13,0),LICENCIES!$A:$I,8,FALSE))," ")</f>
        <v xml:space="preserve"> </v>
      </c>
      <c r="P13" s="278" t="str">
        <f>IF(AND($F13&lt;&gt;"OUI",I13&lt;&gt;""),IF(ISNA(VLOOKUP(TEXT($I13,0),LICENCIES!$A:$I,9,FALSE)),VLOOKUP(VALUE($I13),LICENCIES!$A:$I,9,FALSE),VLOOKUP(TEXT($I13,0),LICENCIES!$A:$I,9,FALSE))," ")</f>
        <v xml:space="preserve"> </v>
      </c>
      <c r="Q13" s="65"/>
    </row>
    <row r="14" spans="2:17" ht="19.149999999999999" customHeight="1" x14ac:dyDescent="0.2">
      <c r="B14" s="279">
        <f t="shared" si="1"/>
        <v>0</v>
      </c>
      <c r="C14" s="279">
        <f>COUNTIF($A$7:A14,A14)</f>
        <v>0</v>
      </c>
      <c r="D14" s="279">
        <f t="shared" si="2"/>
        <v>0</v>
      </c>
      <c r="G14" s="73">
        <f t="shared" si="0"/>
        <v>60</v>
      </c>
      <c r="H14" s="278" t="str">
        <f>IF(AND($F14&lt;&gt;"OUI",I14&lt;&gt;""),IF(ISNA(VLOOKUP(TEXT($I14,0),LICENCIES!$A:$I,2,FALSE)),VLOOKUP(VALUE($I14),LICENCIES!$A:$I,2,FALSE),VLOOKUP(TEXT($I14,0),LICENCIES!$A:$I,2,FALSE))," ")</f>
        <v xml:space="preserve"> </v>
      </c>
      <c r="I14" s="72"/>
      <c r="J14" s="278" t="str">
        <f>IF(AND($F14&lt;&gt;"OUI",I14&lt;&gt;""),IF(ISNA(VLOOKUP(TEXT($I14,0),LICENCIES!$A:$I,3,FALSE)),VLOOKUP(VALUE($I14),LICENCIES!$A:$I,3,FALSE),VLOOKUP(TEXT($I14,0),LICENCIES!$A:$I,3,FALSE))," ")</f>
        <v xml:space="preserve"> </v>
      </c>
      <c r="K14" s="278" t="str">
        <f>IF(AND($F14&lt;&gt;"OUI",I14&lt;&gt;""),IF(ISNA(VLOOKUP(TEXT($I14,0),LICENCIES!$A:$I,4,FALSE)),VLOOKUP(VALUE($I14),LICENCIES!$A:$I,4,FALSE),VLOOKUP(TEXT($I14,0),LICENCIES!$A:$I,4,FALSE))," ")</f>
        <v xml:space="preserve"> </v>
      </c>
      <c r="L14" s="278"/>
      <c r="M14" s="278" t="str">
        <f>IF(AND($F14&lt;&gt;"OUI",I14&lt;&gt;""),IF(ISNA(VLOOKUP(TEXT($I14,0),LICENCIES!$A:$I,6,FALSE)),VLOOKUP(VALUE($I14),LICENCIES!$A:$I,6,FALSE),VLOOKUP(TEXT($I14,0),LICENCIES!$A:$I,6,FALSE))," ")</f>
        <v xml:space="preserve"> </v>
      </c>
      <c r="N14" s="278" t="str">
        <f>IF(AND($F14&lt;&gt;"OUI",I14&lt;&gt;""),IF(ISNA(VLOOKUP(TEXT($I14,0),LICENCIES!$A:$I,7,FALSE)),VLOOKUP(VALUE($I14),LICENCIES!$A:$I,7,FALSE),VLOOKUP(TEXT($I14,0),LICENCIES!$A:$I,7,FALSE))," ")</f>
        <v xml:space="preserve"> </v>
      </c>
      <c r="O14" s="278" t="str">
        <f>IF(AND($F14&lt;&gt;"OUI",I14&lt;&gt;""),IF(ISNA(VLOOKUP(TEXT($I14,0),LICENCIES!$A:$I,8,FALSE)),VLOOKUP(VALUE($I14),LICENCIES!$A:$I,8,FALSE),VLOOKUP(TEXT($I14,0),LICENCIES!$A:$I,8,FALSE))," ")</f>
        <v xml:space="preserve"> </v>
      </c>
      <c r="P14" s="278" t="str">
        <f>IF(AND($F14&lt;&gt;"OUI",I14&lt;&gt;""),IF(ISNA(VLOOKUP(TEXT($I14,0),LICENCIES!$A:$I,9,FALSE)),VLOOKUP(VALUE($I14),LICENCIES!$A:$I,9,FALSE),VLOOKUP(TEXT($I14,0),LICENCIES!$A:$I,9,FALSE))," ")</f>
        <v xml:space="preserve"> </v>
      </c>
      <c r="Q14" s="65"/>
    </row>
    <row r="15" spans="2:17" ht="19.149999999999999" customHeight="1" x14ac:dyDescent="0.2">
      <c r="B15" s="279">
        <f t="shared" si="1"/>
        <v>0</v>
      </c>
      <c r="C15" s="279">
        <f>COUNTIF($A$7:A15,A15)</f>
        <v>0</v>
      </c>
      <c r="D15" s="279">
        <f t="shared" si="2"/>
        <v>0</v>
      </c>
      <c r="G15" s="74">
        <f t="shared" si="0"/>
        <v>61</v>
      </c>
      <c r="H15" s="278" t="str">
        <f>IF(AND($F15&lt;&gt;"OUI",I15&lt;&gt;""),IF(ISNA(VLOOKUP(TEXT($I15,0),LICENCIES!$A:$I,2,FALSE)),VLOOKUP(VALUE($I15),LICENCIES!$A:$I,2,FALSE),VLOOKUP(TEXT($I15,0),LICENCIES!$A:$I,2,FALSE))," ")</f>
        <v xml:space="preserve"> </v>
      </c>
      <c r="I15" s="72"/>
      <c r="J15" s="278" t="str">
        <f>IF(AND($F15&lt;&gt;"OUI",I15&lt;&gt;""),IF(ISNA(VLOOKUP(TEXT($I15,0),LICENCIES!$A:$I,3,FALSE)),VLOOKUP(VALUE($I15),LICENCIES!$A:$I,3,FALSE),VLOOKUP(TEXT($I15,0),LICENCIES!$A:$I,3,FALSE))," ")</f>
        <v xml:space="preserve"> </v>
      </c>
      <c r="K15" s="278" t="str">
        <f>IF(AND($F15&lt;&gt;"OUI",I15&lt;&gt;""),IF(ISNA(VLOOKUP(TEXT($I15,0),LICENCIES!$A:$I,4,FALSE)),VLOOKUP(VALUE($I15),LICENCIES!$A:$I,4,FALSE),VLOOKUP(TEXT($I15,0),LICENCIES!$A:$I,4,FALSE))," ")</f>
        <v xml:space="preserve"> </v>
      </c>
      <c r="L15" s="278" t="str">
        <f>IF(AND($F15&lt;&gt;"OUI",I15&lt;&gt;""),IF(ISNA(VLOOKUP(TEXT($I15,0),LICENCIES!$A:$I,5,FALSE)),VLOOKUP(VALUE($I15),LICENCIES!$A:$I,5,FALSE),VLOOKUP(TEXT($I15,0),LICENCIES!$A:$I,5,FALSE))," ")</f>
        <v xml:space="preserve"> </v>
      </c>
      <c r="M15" s="278" t="str">
        <f>IF(AND($F15&lt;&gt;"OUI",I15&lt;&gt;""),IF(ISNA(VLOOKUP(TEXT($I15,0),LICENCIES!$A:$I,6,FALSE)),VLOOKUP(VALUE($I15),LICENCIES!$A:$I,6,FALSE),VLOOKUP(TEXT($I15,0),LICENCIES!$A:$I,6,FALSE))," ")</f>
        <v xml:space="preserve"> </v>
      </c>
      <c r="N15" s="278" t="str">
        <f>IF(AND($F15&lt;&gt;"OUI",I15&lt;&gt;""),IF(ISNA(VLOOKUP(TEXT($I15,0),LICENCIES!$A:$I,7,FALSE)),VLOOKUP(VALUE($I15),LICENCIES!$A:$I,7,FALSE),VLOOKUP(TEXT($I15,0),LICENCIES!$A:$I,7,FALSE))," ")</f>
        <v xml:space="preserve"> </v>
      </c>
      <c r="O15" s="278" t="str">
        <f>IF(AND($F15&lt;&gt;"OUI",I15&lt;&gt;""),IF(ISNA(VLOOKUP(TEXT($I15,0),LICENCIES!$A:$I,8,FALSE)),VLOOKUP(VALUE($I15),LICENCIES!$A:$I,8,FALSE),VLOOKUP(TEXT($I15,0),LICENCIES!$A:$I,8,FALSE))," ")</f>
        <v xml:space="preserve"> </v>
      </c>
      <c r="P15" s="278" t="str">
        <f>IF(AND($F15&lt;&gt;"OUI",I15&lt;&gt;""),IF(ISNA(VLOOKUP(TEXT($I15,0),LICENCIES!$A:$I,9,FALSE)),VLOOKUP(VALUE($I15),LICENCIES!$A:$I,9,FALSE),VLOOKUP(TEXT($I15,0),LICENCIES!$A:$I,9,FALSE))," ")</f>
        <v xml:space="preserve"> </v>
      </c>
      <c r="Q15" s="65"/>
    </row>
    <row r="16" spans="2:17" ht="19.149999999999999" customHeight="1" x14ac:dyDescent="0.2">
      <c r="B16" s="279">
        <f t="shared" si="1"/>
        <v>0</v>
      </c>
      <c r="C16" s="279">
        <f>COUNTIF($A$7:A16,A16)</f>
        <v>0</v>
      </c>
      <c r="D16" s="279">
        <f t="shared" si="2"/>
        <v>0</v>
      </c>
      <c r="G16" s="73">
        <f t="shared" si="0"/>
        <v>62</v>
      </c>
      <c r="H16" s="278" t="str">
        <f>IF(AND($F16&lt;&gt;"OUI",I16&lt;&gt;""),IF(ISNA(VLOOKUP(TEXT($I16,0),LICENCIES!$A:$I,2,FALSE)),VLOOKUP(VALUE($I16),LICENCIES!$A:$I,2,FALSE),VLOOKUP(TEXT($I16,0),LICENCIES!$A:$I,2,FALSE))," ")</f>
        <v xml:space="preserve"> </v>
      </c>
      <c r="I16" s="72"/>
      <c r="J16" s="278" t="str">
        <f>IF(AND($F16&lt;&gt;"OUI",I16&lt;&gt;""),IF(ISNA(VLOOKUP(TEXT($I16,0),LICENCIES!$A:$I,3,FALSE)),VLOOKUP(VALUE($I16),LICENCIES!$A:$I,3,FALSE),VLOOKUP(TEXT($I16,0),LICENCIES!$A:$I,3,FALSE))," ")</f>
        <v xml:space="preserve"> </v>
      </c>
      <c r="K16" s="278" t="str">
        <f>IF(AND($F16&lt;&gt;"OUI",I16&lt;&gt;""),IF(ISNA(VLOOKUP(TEXT($I16,0),LICENCIES!$A:$I,4,FALSE)),VLOOKUP(VALUE($I16),LICENCIES!$A:$I,4,FALSE),VLOOKUP(TEXT($I16,0),LICENCIES!$A:$I,4,FALSE))," ")</f>
        <v xml:space="preserve"> </v>
      </c>
      <c r="L16" s="278" t="str">
        <f>IF(AND($F16&lt;&gt;"OUI",I16&lt;&gt;""),IF(ISNA(VLOOKUP(TEXT($I16,0),LICENCIES!$A:$I,5,FALSE)),VLOOKUP(VALUE($I16),LICENCIES!$A:$I,5,FALSE),VLOOKUP(TEXT($I16,0),LICENCIES!$A:$I,5,FALSE))," ")</f>
        <v xml:space="preserve"> </v>
      </c>
      <c r="M16" s="278" t="str">
        <f>IF(AND($F16&lt;&gt;"OUI",I16&lt;&gt;""),IF(ISNA(VLOOKUP(TEXT($I16,0),LICENCIES!$A:$I,6,FALSE)),VLOOKUP(VALUE($I16),LICENCIES!$A:$I,6,FALSE),VLOOKUP(TEXT($I16,0),LICENCIES!$A:$I,6,FALSE))," ")</f>
        <v xml:space="preserve"> </v>
      </c>
      <c r="N16" s="278" t="str">
        <f>IF(AND($F16&lt;&gt;"OUI",I16&lt;&gt;""),IF(ISNA(VLOOKUP(TEXT($I16,0),LICENCIES!$A:$I,7,FALSE)),VLOOKUP(VALUE($I16),LICENCIES!$A:$I,7,FALSE),VLOOKUP(TEXT($I16,0),LICENCIES!$A:$I,7,FALSE))," ")</f>
        <v xml:space="preserve"> </v>
      </c>
      <c r="O16" s="278" t="str">
        <f>IF(AND($F16&lt;&gt;"OUI",I16&lt;&gt;""),IF(ISNA(VLOOKUP(TEXT($I16,0),LICENCIES!$A:$I,8,FALSE)),VLOOKUP(VALUE($I16),LICENCIES!$A:$I,8,FALSE),VLOOKUP(TEXT($I16,0),LICENCIES!$A:$I,8,FALSE))," ")</f>
        <v xml:space="preserve"> </v>
      </c>
      <c r="P16" s="278" t="str">
        <f>IF(AND($F16&lt;&gt;"OUI",I16&lt;&gt;""),IF(ISNA(VLOOKUP(TEXT($I16,0),LICENCIES!$A:$I,9,FALSE)),VLOOKUP(VALUE($I16),LICENCIES!$A:$I,9,FALSE),VLOOKUP(TEXT($I16,0),LICENCIES!$A:$I,9,FALSE))," ")</f>
        <v xml:space="preserve"> </v>
      </c>
      <c r="Q16" s="65"/>
    </row>
    <row r="17" spans="2:17" ht="19.149999999999999" customHeight="1" x14ac:dyDescent="0.2">
      <c r="B17" s="279">
        <f t="shared" si="1"/>
        <v>0</v>
      </c>
      <c r="C17" s="279">
        <f>COUNTIF($A$7:A17,A17)</f>
        <v>0</v>
      </c>
      <c r="D17" s="279">
        <f t="shared" si="2"/>
        <v>0</v>
      </c>
      <c r="G17" s="74">
        <f t="shared" si="0"/>
        <v>63</v>
      </c>
      <c r="H17" s="278" t="str">
        <f>IF(AND($F17&lt;&gt;"OUI",I17&lt;&gt;""),IF(ISNA(VLOOKUP(TEXT($I17,0),LICENCIES!$A:$I,2,FALSE)),VLOOKUP(VALUE($I17),LICENCIES!$A:$I,2,FALSE),VLOOKUP(TEXT($I17,0),LICENCIES!$A:$I,2,FALSE))," ")</f>
        <v xml:space="preserve"> </v>
      </c>
      <c r="I17" s="72"/>
      <c r="J17" s="278" t="str">
        <f>IF(AND($F17&lt;&gt;"OUI",I17&lt;&gt;""),IF(ISNA(VLOOKUP(TEXT($I17,0),LICENCIES!$A:$I,3,FALSE)),VLOOKUP(VALUE($I17),LICENCIES!$A:$I,3,FALSE),VLOOKUP(TEXT($I17,0),LICENCIES!$A:$I,3,FALSE))," ")</f>
        <v xml:space="preserve"> </v>
      </c>
      <c r="K17" s="278" t="str">
        <f>IF(AND($F17&lt;&gt;"OUI",I17&lt;&gt;""),IF(ISNA(VLOOKUP(TEXT($I17,0),LICENCIES!$A:$I,4,FALSE)),VLOOKUP(VALUE($I17),LICENCIES!$A:$I,4,FALSE),VLOOKUP(TEXT($I17,0),LICENCIES!$A:$I,4,FALSE))," ")</f>
        <v xml:space="preserve"> </v>
      </c>
      <c r="L17" s="278" t="str">
        <f>IF(AND($F17&lt;&gt;"OUI",I17&lt;&gt;""),IF(ISNA(VLOOKUP(TEXT($I17,0),LICENCIES!$A:$I,5,FALSE)),VLOOKUP(VALUE($I17),LICENCIES!$A:$I,5,FALSE),VLOOKUP(TEXT($I17,0),LICENCIES!$A:$I,5,FALSE))," ")</f>
        <v xml:space="preserve"> </v>
      </c>
      <c r="M17" s="278" t="str">
        <f>IF(AND($F17&lt;&gt;"OUI",I17&lt;&gt;""),IF(ISNA(VLOOKUP(TEXT($I17,0),LICENCIES!$A:$I,6,FALSE)),VLOOKUP(VALUE($I17),LICENCIES!$A:$I,6,FALSE),VLOOKUP(TEXT($I17,0),LICENCIES!$A:$I,6,FALSE))," ")</f>
        <v xml:space="preserve"> </v>
      </c>
      <c r="N17" s="278" t="str">
        <f>IF(AND($F17&lt;&gt;"OUI",I17&lt;&gt;""),IF(ISNA(VLOOKUP(TEXT($I17,0),LICENCIES!$A:$I,7,FALSE)),VLOOKUP(VALUE($I17),LICENCIES!$A:$I,7,FALSE),VLOOKUP(TEXT($I17,0),LICENCIES!$A:$I,7,FALSE))," ")</f>
        <v xml:space="preserve"> </v>
      </c>
      <c r="O17" s="278" t="str">
        <f>IF(AND($F17&lt;&gt;"OUI",I17&lt;&gt;""),IF(ISNA(VLOOKUP(TEXT($I17,0),LICENCIES!$A:$I,8,FALSE)),VLOOKUP(VALUE($I17),LICENCIES!$A:$I,8,FALSE),VLOOKUP(TEXT($I17,0),LICENCIES!$A:$I,8,FALSE))," ")</f>
        <v xml:space="preserve"> </v>
      </c>
      <c r="P17" s="278" t="str">
        <f>IF(AND($F17&lt;&gt;"OUI",I17&lt;&gt;""),IF(ISNA(VLOOKUP(TEXT($I17,0),LICENCIES!$A:$I,9,FALSE)),VLOOKUP(VALUE($I17),LICENCIES!$A:$I,9,FALSE),VLOOKUP(TEXT($I17,0),LICENCIES!$A:$I,9,FALSE))," ")</f>
        <v xml:space="preserve"> </v>
      </c>
      <c r="Q17" s="65"/>
    </row>
    <row r="18" spans="2:17" ht="19.149999999999999" customHeight="1" x14ac:dyDescent="0.2">
      <c r="B18" s="279">
        <f t="shared" si="1"/>
        <v>0</v>
      </c>
      <c r="C18" s="279">
        <f>COUNTIF($A$7:A18,A18)</f>
        <v>0</v>
      </c>
      <c r="D18" s="279">
        <f t="shared" si="2"/>
        <v>0</v>
      </c>
      <c r="G18" s="73">
        <f t="shared" si="0"/>
        <v>64</v>
      </c>
      <c r="H18" s="278" t="str">
        <f>IF(AND($F18&lt;&gt;"OUI",I18&lt;&gt;""),IF(ISNA(VLOOKUP(TEXT($I18,0),LICENCIES!$A:$I,2,FALSE)),VLOOKUP(VALUE($I18),LICENCIES!$A:$I,2,FALSE),VLOOKUP(TEXT($I18,0),LICENCIES!$A:$I,2,FALSE))," ")</f>
        <v xml:space="preserve"> </v>
      </c>
      <c r="I18" s="72"/>
      <c r="J18" s="278" t="str">
        <f>IF(AND($F18&lt;&gt;"OUI",I18&lt;&gt;""),IF(ISNA(VLOOKUP(TEXT($I18,0),LICENCIES!$A:$I,3,FALSE)),VLOOKUP(VALUE($I18),LICENCIES!$A:$I,3,FALSE),VLOOKUP(TEXT($I18,0),LICENCIES!$A:$I,3,FALSE))," ")</f>
        <v xml:space="preserve"> </v>
      </c>
      <c r="K18" s="278" t="str">
        <f>IF(AND($F18&lt;&gt;"OUI",I18&lt;&gt;""),IF(ISNA(VLOOKUP(TEXT($I18,0),LICENCIES!$A:$I,4,FALSE)),VLOOKUP(VALUE($I18),LICENCIES!$A:$I,4,FALSE),VLOOKUP(TEXT($I18,0),LICENCIES!$A:$I,4,FALSE))," ")</f>
        <v xml:space="preserve"> </v>
      </c>
      <c r="L18" s="278" t="str">
        <f>IF(AND($F18&lt;&gt;"OUI",I18&lt;&gt;""),IF(ISNA(VLOOKUP(TEXT($I18,0),LICENCIES!$A:$I,5,FALSE)),VLOOKUP(VALUE($I18),LICENCIES!$A:$I,5,FALSE),VLOOKUP(TEXT($I18,0),LICENCIES!$A:$I,5,FALSE))," ")</f>
        <v xml:space="preserve"> </v>
      </c>
      <c r="M18" s="278" t="str">
        <f>IF(AND($F18&lt;&gt;"OUI",I18&lt;&gt;""),IF(ISNA(VLOOKUP(TEXT($I18,0),LICENCIES!$A:$I,6,FALSE)),VLOOKUP(VALUE($I18),LICENCIES!$A:$I,6,FALSE),VLOOKUP(TEXT($I18,0),LICENCIES!$A:$I,6,FALSE))," ")</f>
        <v xml:space="preserve"> </v>
      </c>
      <c r="N18" s="278" t="str">
        <f>IF(AND($F18&lt;&gt;"OUI",I18&lt;&gt;""),IF(ISNA(VLOOKUP(TEXT($I18,0),LICENCIES!$A:$I,7,FALSE)),VLOOKUP(VALUE($I18),LICENCIES!$A:$I,7,FALSE),VLOOKUP(TEXT($I18,0),LICENCIES!$A:$I,7,FALSE))," ")</f>
        <v xml:space="preserve"> </v>
      </c>
      <c r="O18" s="278" t="str">
        <f>IF(AND($F18&lt;&gt;"OUI",I18&lt;&gt;""),IF(ISNA(VLOOKUP(TEXT($I18,0),LICENCIES!$A:$I,8,FALSE)),VLOOKUP(VALUE($I18),LICENCIES!$A:$I,8,FALSE),VLOOKUP(TEXT($I18,0),LICENCIES!$A:$I,8,FALSE))," ")</f>
        <v xml:space="preserve"> </v>
      </c>
      <c r="P18" s="278" t="str">
        <f>IF(AND($F18&lt;&gt;"OUI",I18&lt;&gt;""),IF(ISNA(VLOOKUP(TEXT($I18,0),LICENCIES!$A:$I,9,FALSE)),VLOOKUP(VALUE($I18),LICENCIES!$A:$I,9,FALSE),VLOOKUP(TEXT($I18,0),LICENCIES!$A:$I,9,FALSE))," ")</f>
        <v xml:space="preserve"> </v>
      </c>
      <c r="Q18" s="65"/>
    </row>
    <row r="19" spans="2:17" ht="19.149999999999999" customHeight="1" x14ac:dyDescent="0.2">
      <c r="B19" s="279">
        <f t="shared" si="1"/>
        <v>0</v>
      </c>
      <c r="C19" s="279">
        <f>COUNTIF($A$7:A19,A19)</f>
        <v>0</v>
      </c>
      <c r="D19" s="279">
        <f t="shared" si="2"/>
        <v>0</v>
      </c>
      <c r="G19" s="74">
        <f t="shared" si="0"/>
        <v>65</v>
      </c>
      <c r="H19" s="278" t="str">
        <f>IF(AND($F19&lt;&gt;"OUI",I19&lt;&gt;""),IF(ISNA(VLOOKUP(TEXT($I19,0),LICENCIES!$A:$I,2,FALSE)),VLOOKUP(VALUE($I19),LICENCIES!$A:$I,2,FALSE),VLOOKUP(TEXT($I19,0),LICENCIES!$A:$I,2,FALSE))," ")</f>
        <v xml:space="preserve"> </v>
      </c>
      <c r="I19" s="72"/>
      <c r="J19" s="278" t="str">
        <f>IF(AND($F19&lt;&gt;"OUI",I19&lt;&gt;""),IF(ISNA(VLOOKUP(TEXT($I19,0),LICENCIES!$A:$I,3,FALSE)),VLOOKUP(VALUE($I19),LICENCIES!$A:$I,3,FALSE),VLOOKUP(TEXT($I19,0),LICENCIES!$A:$I,3,FALSE))," ")</f>
        <v xml:space="preserve"> </v>
      </c>
      <c r="K19" s="278" t="str">
        <f>IF(AND($F19&lt;&gt;"OUI",I19&lt;&gt;""),IF(ISNA(VLOOKUP(TEXT($I19,0),LICENCIES!$A:$I,4,FALSE)),VLOOKUP(VALUE($I19),LICENCIES!$A:$I,4,FALSE),VLOOKUP(TEXT($I19,0),LICENCIES!$A:$I,4,FALSE))," ")</f>
        <v xml:space="preserve"> </v>
      </c>
      <c r="L19" s="278" t="str">
        <f>IF(AND($F19&lt;&gt;"OUI",I19&lt;&gt;""),IF(ISNA(VLOOKUP(TEXT($I19,0),LICENCIES!$A:$I,5,FALSE)),VLOOKUP(VALUE($I19),LICENCIES!$A:$I,5,FALSE),VLOOKUP(TEXT($I19,0),LICENCIES!$A:$I,5,FALSE))," ")</f>
        <v xml:space="preserve"> </v>
      </c>
      <c r="M19" s="278" t="str">
        <f>IF(AND($F19&lt;&gt;"OUI",I19&lt;&gt;""),IF(ISNA(VLOOKUP(TEXT($I19,0),LICENCIES!$A:$I,6,FALSE)),VLOOKUP(VALUE($I19),LICENCIES!$A:$I,6,FALSE),VLOOKUP(TEXT($I19,0),LICENCIES!$A:$I,6,FALSE))," ")</f>
        <v xml:space="preserve"> </v>
      </c>
      <c r="N19" s="278" t="str">
        <f>IF(AND($F19&lt;&gt;"OUI",I19&lt;&gt;""),IF(ISNA(VLOOKUP(TEXT($I19,0),LICENCIES!$A:$I,7,FALSE)),VLOOKUP(VALUE($I19),LICENCIES!$A:$I,7,FALSE),VLOOKUP(TEXT($I19,0),LICENCIES!$A:$I,7,FALSE))," ")</f>
        <v xml:space="preserve"> </v>
      </c>
      <c r="O19" s="278" t="str">
        <f>IF(AND($F19&lt;&gt;"OUI",I19&lt;&gt;""),IF(ISNA(VLOOKUP(TEXT($I19,0),LICENCIES!$A:$I,8,FALSE)),VLOOKUP(VALUE($I19),LICENCIES!$A:$I,8,FALSE),VLOOKUP(TEXT($I19,0),LICENCIES!$A:$I,8,FALSE))," ")</f>
        <v xml:space="preserve"> </v>
      </c>
      <c r="P19" s="278" t="str">
        <f>IF(AND($F19&lt;&gt;"OUI",I19&lt;&gt;""),IF(ISNA(VLOOKUP(TEXT($I19,0),LICENCIES!$A:$I,9,FALSE)),VLOOKUP(VALUE($I19),LICENCIES!$A:$I,9,FALSE),VLOOKUP(TEXT($I19,0),LICENCIES!$A:$I,9,FALSE))," ")</f>
        <v xml:space="preserve"> </v>
      </c>
      <c r="Q19" s="65"/>
    </row>
    <row r="20" spans="2:17" ht="19.149999999999999" customHeight="1" x14ac:dyDescent="0.2">
      <c r="B20" s="279">
        <f t="shared" si="1"/>
        <v>0</v>
      </c>
      <c r="C20" s="279">
        <f>COUNTIF($A$7:A20,A20)</f>
        <v>0</v>
      </c>
      <c r="D20" s="279">
        <f t="shared" si="2"/>
        <v>0</v>
      </c>
      <c r="G20" s="73">
        <f t="shared" si="0"/>
        <v>66</v>
      </c>
      <c r="H20" s="278" t="str">
        <f>IF(AND($F20&lt;&gt;"OUI",I20&lt;&gt;""),IF(ISNA(VLOOKUP(TEXT($I20,0),LICENCIES!$A:$I,2,FALSE)),VLOOKUP(VALUE($I20),LICENCIES!$A:$I,2,FALSE),VLOOKUP(TEXT($I20,0),LICENCIES!$A:$I,2,FALSE))," ")</f>
        <v xml:space="preserve"> </v>
      </c>
      <c r="I20" s="72"/>
      <c r="J20" s="278" t="str">
        <f>IF(AND($F20&lt;&gt;"OUI",I20&lt;&gt;""),IF(ISNA(VLOOKUP(TEXT($I20,0),LICENCIES!$A:$I,3,FALSE)),VLOOKUP(VALUE($I20),LICENCIES!$A:$I,3,FALSE),VLOOKUP(TEXT($I20,0),LICENCIES!$A:$I,3,FALSE))," ")</f>
        <v xml:space="preserve"> </v>
      </c>
      <c r="K20" s="278" t="str">
        <f>IF(AND($F20&lt;&gt;"OUI",I20&lt;&gt;""),IF(ISNA(VLOOKUP(TEXT($I20,0),LICENCIES!$A:$I,4,FALSE)),VLOOKUP(VALUE($I20),LICENCIES!$A:$I,4,FALSE),VLOOKUP(TEXT($I20,0),LICENCIES!$A:$I,4,FALSE))," ")</f>
        <v xml:space="preserve"> </v>
      </c>
      <c r="L20" s="278" t="str">
        <f>IF(AND($F20&lt;&gt;"OUI",I20&lt;&gt;""),IF(ISNA(VLOOKUP(TEXT($I20,0),LICENCIES!$A:$I,5,FALSE)),VLOOKUP(VALUE($I20),LICENCIES!$A:$I,5,FALSE),VLOOKUP(TEXT($I20,0),LICENCIES!$A:$I,5,FALSE))," ")</f>
        <v xml:space="preserve"> </v>
      </c>
      <c r="M20" s="278" t="str">
        <f>IF(AND($F20&lt;&gt;"OUI",I20&lt;&gt;""),IF(ISNA(VLOOKUP(TEXT($I20,0),LICENCIES!$A:$I,6,FALSE)),VLOOKUP(VALUE($I20),LICENCIES!$A:$I,6,FALSE),VLOOKUP(TEXT($I20,0),LICENCIES!$A:$I,6,FALSE))," ")</f>
        <v xml:space="preserve"> </v>
      </c>
      <c r="N20" s="278" t="str">
        <f>IF(AND($F20&lt;&gt;"OUI",I20&lt;&gt;""),IF(ISNA(VLOOKUP(TEXT($I20,0),LICENCIES!$A:$I,7,FALSE)),VLOOKUP(VALUE($I20),LICENCIES!$A:$I,7,FALSE),VLOOKUP(TEXT($I20,0),LICENCIES!$A:$I,7,FALSE))," ")</f>
        <v xml:space="preserve"> </v>
      </c>
      <c r="O20" s="278" t="str">
        <f>IF(AND($F20&lt;&gt;"OUI",I20&lt;&gt;""),IF(ISNA(VLOOKUP(TEXT($I20,0),LICENCIES!$A:$I,8,FALSE)),VLOOKUP(VALUE($I20),LICENCIES!$A:$I,8,FALSE),VLOOKUP(TEXT($I20,0),LICENCIES!$A:$I,8,FALSE))," ")</f>
        <v xml:space="preserve"> </v>
      </c>
      <c r="P20" s="278" t="str">
        <f>IF(AND($F20&lt;&gt;"OUI",I20&lt;&gt;""),IF(ISNA(VLOOKUP(TEXT($I20,0),LICENCIES!$A:$I,9,FALSE)),VLOOKUP(VALUE($I20),LICENCIES!$A:$I,9,FALSE),VLOOKUP(TEXT($I20,0),LICENCIES!$A:$I,9,FALSE))," ")</f>
        <v xml:space="preserve"> </v>
      </c>
      <c r="Q20" s="65"/>
    </row>
    <row r="21" spans="2:17" ht="19.149999999999999" customHeight="1" x14ac:dyDescent="0.2">
      <c r="B21" s="279">
        <f t="shared" si="1"/>
        <v>0</v>
      </c>
      <c r="C21" s="279">
        <f>COUNTIF($A$7:A21,A21)</f>
        <v>0</v>
      </c>
      <c r="D21" s="279">
        <f t="shared" si="2"/>
        <v>0</v>
      </c>
      <c r="G21" s="74">
        <f t="shared" si="0"/>
        <v>67</v>
      </c>
      <c r="H21" s="278" t="str">
        <f>IF(AND($F21&lt;&gt;"OUI",I21&lt;&gt;""),IF(ISNA(VLOOKUP(TEXT($I21,0),LICENCIES!$A:$I,2,FALSE)),VLOOKUP(VALUE($I21),LICENCIES!$A:$I,2,FALSE),VLOOKUP(TEXT($I21,0),LICENCIES!$A:$I,2,FALSE))," ")</f>
        <v xml:space="preserve"> </v>
      </c>
      <c r="I21" s="72"/>
      <c r="J21" s="278" t="str">
        <f>IF(AND($F21&lt;&gt;"OUI",I21&lt;&gt;""),IF(ISNA(VLOOKUP(TEXT($I21,0),LICENCIES!$A:$I,3,FALSE)),VLOOKUP(VALUE($I21),LICENCIES!$A:$I,3,FALSE),VLOOKUP(TEXT($I21,0),LICENCIES!$A:$I,3,FALSE))," ")</f>
        <v xml:space="preserve"> </v>
      </c>
      <c r="K21" s="278" t="str">
        <f>IF(AND($F21&lt;&gt;"OUI",I21&lt;&gt;""),IF(ISNA(VLOOKUP(TEXT($I21,0),LICENCIES!$A:$I,4,FALSE)),VLOOKUP(VALUE($I21),LICENCIES!$A:$I,4,FALSE),VLOOKUP(TEXT($I21,0),LICENCIES!$A:$I,4,FALSE))," ")</f>
        <v xml:space="preserve"> </v>
      </c>
      <c r="L21" s="278" t="str">
        <f>IF(AND($F21&lt;&gt;"OUI",I21&lt;&gt;""),IF(ISNA(VLOOKUP(TEXT($I21,0),LICENCIES!$A:$I,5,FALSE)),VLOOKUP(VALUE($I21),LICENCIES!$A:$I,5,FALSE),VLOOKUP(TEXT($I21,0),LICENCIES!$A:$I,5,FALSE))," ")</f>
        <v xml:space="preserve"> </v>
      </c>
      <c r="M21" s="278" t="str">
        <f>IF(AND($F21&lt;&gt;"OUI",I21&lt;&gt;""),IF(ISNA(VLOOKUP(TEXT($I21,0),LICENCIES!$A:$I,6,FALSE)),VLOOKUP(VALUE($I21),LICENCIES!$A:$I,6,FALSE),VLOOKUP(TEXT($I21,0),LICENCIES!$A:$I,6,FALSE))," ")</f>
        <v xml:space="preserve"> </v>
      </c>
      <c r="N21" s="278" t="str">
        <f>IF(AND($F21&lt;&gt;"OUI",I21&lt;&gt;""),IF(ISNA(VLOOKUP(TEXT($I21,0),LICENCIES!$A:$I,7,FALSE)),VLOOKUP(VALUE($I21),LICENCIES!$A:$I,7,FALSE),VLOOKUP(TEXT($I21,0),LICENCIES!$A:$I,7,FALSE))," ")</f>
        <v xml:space="preserve"> </v>
      </c>
      <c r="O21" s="278" t="str">
        <f>IF(AND($F21&lt;&gt;"OUI",I21&lt;&gt;""),IF(ISNA(VLOOKUP(TEXT($I21,0),LICENCIES!$A:$I,8,FALSE)),VLOOKUP(VALUE($I21),LICENCIES!$A:$I,8,FALSE),VLOOKUP(TEXT($I21,0),LICENCIES!$A:$I,8,FALSE))," ")</f>
        <v xml:space="preserve"> </v>
      </c>
      <c r="P21" s="278" t="str">
        <f>IF(AND($F21&lt;&gt;"OUI",I21&lt;&gt;""),IF(ISNA(VLOOKUP(TEXT($I21,0),LICENCIES!$A:$I,9,FALSE)),VLOOKUP(VALUE($I21),LICENCIES!$A:$I,9,FALSE),VLOOKUP(TEXT($I21,0),LICENCIES!$A:$I,9,FALSE))," ")</f>
        <v xml:space="preserve"> </v>
      </c>
      <c r="Q21" s="65"/>
    </row>
    <row r="22" spans="2:17" ht="19.149999999999999" customHeight="1" x14ac:dyDescent="0.2">
      <c r="B22" s="279">
        <f t="shared" si="1"/>
        <v>0</v>
      </c>
      <c r="C22" s="279">
        <f>COUNTIF($A$7:A22,A22)</f>
        <v>0</v>
      </c>
      <c r="D22" s="279">
        <f t="shared" si="2"/>
        <v>0</v>
      </c>
      <c r="G22" s="73">
        <f t="shared" si="0"/>
        <v>68</v>
      </c>
      <c r="H22" s="278" t="str">
        <f>IF(AND($F22&lt;&gt;"OUI",I22&lt;&gt;""),IF(ISNA(VLOOKUP(TEXT($I22,0),LICENCIES!$A:$I,2,FALSE)),VLOOKUP(VALUE($I22),LICENCIES!$A:$I,2,FALSE),VLOOKUP(TEXT($I22,0),LICENCIES!$A:$I,2,FALSE))," ")</f>
        <v xml:space="preserve"> </v>
      </c>
      <c r="I22" s="72"/>
      <c r="J22" s="278" t="str">
        <f>IF(AND($F22&lt;&gt;"OUI",I22&lt;&gt;""),IF(ISNA(VLOOKUP(TEXT($I22,0),LICENCIES!$A:$I,3,FALSE)),VLOOKUP(VALUE($I22),LICENCIES!$A:$I,3,FALSE),VLOOKUP(TEXT($I22,0),LICENCIES!$A:$I,3,FALSE))," ")</f>
        <v xml:space="preserve"> </v>
      </c>
      <c r="K22" s="278" t="str">
        <f>IF(AND($F22&lt;&gt;"OUI",I22&lt;&gt;""),IF(ISNA(VLOOKUP(TEXT($I22,0),LICENCIES!$A:$I,4,FALSE)),VLOOKUP(VALUE($I22),LICENCIES!$A:$I,4,FALSE),VLOOKUP(TEXT($I22,0),LICENCIES!$A:$I,4,FALSE))," ")</f>
        <v xml:space="preserve"> </v>
      </c>
      <c r="L22" s="278" t="str">
        <f>IF(AND($F22&lt;&gt;"OUI",I22&lt;&gt;""),IF(ISNA(VLOOKUP(TEXT($I22,0),LICENCIES!$A:$I,5,FALSE)),VLOOKUP(VALUE($I22),LICENCIES!$A:$I,5,FALSE),VLOOKUP(TEXT($I22,0),LICENCIES!$A:$I,5,FALSE))," ")</f>
        <v xml:space="preserve"> </v>
      </c>
      <c r="M22" s="278" t="str">
        <f>IF(AND($F22&lt;&gt;"OUI",I22&lt;&gt;""),IF(ISNA(VLOOKUP(TEXT($I22,0),LICENCIES!$A:$I,6,FALSE)),VLOOKUP(VALUE($I22),LICENCIES!$A:$I,6,FALSE),VLOOKUP(TEXT($I22,0),LICENCIES!$A:$I,6,FALSE))," ")</f>
        <v xml:space="preserve"> </v>
      </c>
      <c r="N22" s="278" t="str">
        <f>IF(AND($F22&lt;&gt;"OUI",I22&lt;&gt;""),IF(ISNA(VLOOKUP(TEXT($I22,0),LICENCIES!$A:$I,7,FALSE)),VLOOKUP(VALUE($I22),LICENCIES!$A:$I,7,FALSE),VLOOKUP(TEXT($I22,0),LICENCIES!$A:$I,7,FALSE))," ")</f>
        <v xml:space="preserve"> </v>
      </c>
      <c r="O22" s="278" t="str">
        <f>IF(AND($F22&lt;&gt;"OUI",I22&lt;&gt;""),IF(ISNA(VLOOKUP(TEXT($I22,0),LICENCIES!$A:$I,8,FALSE)),VLOOKUP(VALUE($I22),LICENCIES!$A:$I,8,FALSE),VLOOKUP(TEXT($I22,0),LICENCIES!$A:$I,8,FALSE))," ")</f>
        <v xml:space="preserve"> </v>
      </c>
      <c r="P22" s="278" t="str">
        <f>IF(AND($F22&lt;&gt;"OUI",I22&lt;&gt;""),IF(ISNA(VLOOKUP(TEXT($I22,0),LICENCIES!$A:$I,9,FALSE)),VLOOKUP(VALUE($I22),LICENCIES!$A:$I,9,FALSE),VLOOKUP(TEXT($I22,0),LICENCIES!$A:$I,9,FALSE))," ")</f>
        <v xml:space="preserve"> </v>
      </c>
      <c r="Q22" s="65"/>
    </row>
    <row r="23" spans="2:17" ht="19.149999999999999" customHeight="1" x14ac:dyDescent="0.2">
      <c r="B23" s="279">
        <f t="shared" si="1"/>
        <v>0</v>
      </c>
      <c r="C23" s="279">
        <f>COUNTIF($A$7:A23,A23)</f>
        <v>0</v>
      </c>
      <c r="D23" s="279">
        <f t="shared" si="2"/>
        <v>0</v>
      </c>
      <c r="G23" s="74">
        <f t="shared" si="0"/>
        <v>69</v>
      </c>
      <c r="H23" s="278" t="str">
        <f>IF(AND($F23&lt;&gt;"OUI",I23&lt;&gt;""),IF(ISNA(VLOOKUP(TEXT($I23,0),LICENCIES!$A:$I,2,FALSE)),VLOOKUP(VALUE($I23),LICENCIES!$A:$I,2,FALSE),VLOOKUP(TEXT($I23,0),LICENCIES!$A:$I,2,FALSE))," ")</f>
        <v xml:space="preserve"> </v>
      </c>
      <c r="I23" s="72"/>
      <c r="J23" s="278" t="str">
        <f>IF(AND($F23&lt;&gt;"OUI",I23&lt;&gt;""),IF(ISNA(VLOOKUP(TEXT($I23,0),LICENCIES!$A:$I,3,FALSE)),VLOOKUP(VALUE($I23),LICENCIES!$A:$I,3,FALSE),VLOOKUP(TEXT($I23,0),LICENCIES!$A:$I,3,FALSE))," ")</f>
        <v xml:space="preserve"> </v>
      </c>
      <c r="K23" s="278" t="str">
        <f>IF(AND($F23&lt;&gt;"OUI",I23&lt;&gt;""),IF(ISNA(VLOOKUP(TEXT($I23,0),LICENCIES!$A:$I,4,FALSE)),VLOOKUP(VALUE($I23),LICENCIES!$A:$I,4,FALSE),VLOOKUP(TEXT($I23,0),LICENCIES!$A:$I,4,FALSE))," ")</f>
        <v xml:space="preserve"> </v>
      </c>
      <c r="L23" s="278" t="str">
        <f>IF(AND($F23&lt;&gt;"OUI",I23&lt;&gt;""),IF(ISNA(VLOOKUP(TEXT($I23,0),LICENCIES!$A:$I,5,FALSE)),VLOOKUP(VALUE($I23),LICENCIES!$A:$I,5,FALSE),VLOOKUP(TEXT($I23,0),LICENCIES!$A:$I,5,FALSE))," ")</f>
        <v xml:space="preserve"> </v>
      </c>
      <c r="M23" s="278" t="str">
        <f>IF(AND($F23&lt;&gt;"OUI",I23&lt;&gt;""),IF(ISNA(VLOOKUP(TEXT($I23,0),LICENCIES!$A:$I,6,FALSE)),VLOOKUP(VALUE($I23),LICENCIES!$A:$I,6,FALSE),VLOOKUP(TEXT($I23,0),LICENCIES!$A:$I,6,FALSE))," ")</f>
        <v xml:space="preserve"> </v>
      </c>
      <c r="N23" s="278" t="str">
        <f>IF(AND($F23&lt;&gt;"OUI",I23&lt;&gt;""),IF(ISNA(VLOOKUP(TEXT($I23,0),LICENCIES!$A:$I,7,FALSE)),VLOOKUP(VALUE($I23),LICENCIES!$A:$I,7,FALSE),VLOOKUP(TEXT($I23,0),LICENCIES!$A:$I,7,FALSE))," ")</f>
        <v xml:space="preserve"> </v>
      </c>
      <c r="O23" s="278" t="str">
        <f>IF(AND($F23&lt;&gt;"OUI",I23&lt;&gt;""),IF(ISNA(VLOOKUP(TEXT($I23,0),LICENCIES!$A:$I,8,FALSE)),VLOOKUP(VALUE($I23),LICENCIES!$A:$I,8,FALSE),VLOOKUP(TEXT($I23,0),LICENCIES!$A:$I,8,FALSE))," ")</f>
        <v xml:space="preserve"> </v>
      </c>
      <c r="P23" s="278" t="str">
        <f>IF(AND($F23&lt;&gt;"OUI",I23&lt;&gt;""),IF(ISNA(VLOOKUP(TEXT($I23,0),LICENCIES!$A:$I,9,FALSE)),VLOOKUP(VALUE($I23),LICENCIES!$A:$I,9,FALSE),VLOOKUP(TEXT($I23,0),LICENCIES!$A:$I,9,FALSE))," ")</f>
        <v xml:space="preserve"> </v>
      </c>
      <c r="Q23" s="65"/>
    </row>
    <row r="24" spans="2:17" ht="19.149999999999999" customHeight="1" x14ac:dyDescent="0.2">
      <c r="G24" s="73">
        <f t="shared" si="0"/>
        <v>70</v>
      </c>
      <c r="H24" s="281"/>
      <c r="I24" s="282"/>
      <c r="J24" s="283"/>
      <c r="K24" s="283"/>
      <c r="L24" s="284"/>
      <c r="M24" s="283"/>
      <c r="N24" s="285"/>
      <c r="O24" s="286"/>
      <c r="P24" s="287"/>
      <c r="Q24" s="65"/>
    </row>
    <row r="25" spans="2:17" ht="19.149999999999999" customHeight="1" x14ac:dyDescent="0.2">
      <c r="G25" s="74">
        <f t="shared" si="0"/>
        <v>71</v>
      </c>
      <c r="H25" s="281"/>
      <c r="I25" s="282"/>
      <c r="J25" s="283"/>
      <c r="K25" s="283"/>
      <c r="L25" s="284"/>
      <c r="M25" s="283"/>
      <c r="N25" s="285"/>
      <c r="O25" s="286"/>
      <c r="P25" s="287"/>
      <c r="Q25" s="65"/>
    </row>
    <row r="26" spans="2:17" ht="19.149999999999999" customHeight="1" x14ac:dyDescent="0.2">
      <c r="G26" s="73">
        <f t="shared" si="0"/>
        <v>72</v>
      </c>
      <c r="H26" s="281"/>
      <c r="I26" s="282"/>
      <c r="J26" s="283"/>
      <c r="K26" s="283"/>
      <c r="L26" s="284"/>
      <c r="M26" s="283"/>
      <c r="N26" s="285"/>
      <c r="O26" s="286"/>
      <c r="P26" s="287"/>
      <c r="Q26" s="65"/>
    </row>
    <row r="27" spans="2:17" ht="19.149999999999999" customHeight="1" x14ac:dyDescent="0.2">
      <c r="G27" s="74">
        <f t="shared" si="0"/>
        <v>73</v>
      </c>
      <c r="H27" s="281"/>
      <c r="I27" s="282"/>
      <c r="J27" s="283"/>
      <c r="K27" s="283"/>
      <c r="L27" s="284"/>
      <c r="M27" s="283"/>
      <c r="N27" s="285"/>
      <c r="O27" s="286"/>
      <c r="P27" s="287"/>
      <c r="Q27" s="65"/>
    </row>
    <row r="28" spans="2:17" ht="19.149999999999999" customHeight="1" x14ac:dyDescent="0.2">
      <c r="G28" s="73">
        <f t="shared" si="0"/>
        <v>74</v>
      </c>
      <c r="H28" s="281"/>
      <c r="I28" s="282"/>
      <c r="J28" s="283"/>
      <c r="K28" s="283"/>
      <c r="L28" s="284"/>
      <c r="M28" s="283"/>
      <c r="N28" s="285"/>
      <c r="O28" s="286"/>
      <c r="P28" s="287"/>
      <c r="Q28" s="65"/>
    </row>
    <row r="29" spans="2:17" ht="19.149999999999999" customHeight="1" x14ac:dyDescent="0.2">
      <c r="G29" s="74">
        <f t="shared" si="0"/>
        <v>75</v>
      </c>
      <c r="H29" s="281"/>
      <c r="I29" s="282"/>
      <c r="J29" s="283"/>
      <c r="K29" s="283"/>
      <c r="L29" s="284"/>
      <c r="M29" s="283"/>
      <c r="N29" s="285"/>
      <c r="O29" s="286"/>
      <c r="P29" s="287"/>
      <c r="Q29" s="65"/>
    </row>
    <row r="30" spans="2:17" ht="19.149999999999999" customHeight="1" x14ac:dyDescent="0.2">
      <c r="G30" s="73">
        <f t="shared" si="0"/>
        <v>76</v>
      </c>
      <c r="H30" s="281"/>
      <c r="I30" s="282"/>
      <c r="J30" s="283"/>
      <c r="K30" s="283"/>
      <c r="L30" s="284"/>
      <c r="M30" s="283"/>
      <c r="N30" s="285"/>
      <c r="O30" s="286"/>
      <c r="P30" s="287"/>
      <c r="Q30" s="65"/>
    </row>
    <row r="31" spans="2:17" ht="19.149999999999999" customHeight="1" x14ac:dyDescent="0.2">
      <c r="G31" s="74">
        <f t="shared" si="0"/>
        <v>77</v>
      </c>
      <c r="H31" s="281"/>
      <c r="I31" s="282"/>
      <c r="J31" s="283"/>
      <c r="K31" s="283"/>
      <c r="L31" s="284"/>
      <c r="M31" s="283"/>
      <c r="N31" s="285"/>
      <c r="O31" s="286"/>
      <c r="P31" s="287"/>
      <c r="Q31" s="65"/>
    </row>
    <row r="32" spans="2:17" ht="19.149999999999999" customHeight="1" x14ac:dyDescent="0.2">
      <c r="G32" s="73">
        <f t="shared" si="0"/>
        <v>78</v>
      </c>
      <c r="H32" s="281"/>
      <c r="I32" s="282"/>
      <c r="J32" s="283"/>
      <c r="K32" s="283"/>
      <c r="L32" s="284"/>
      <c r="M32" s="283"/>
      <c r="N32" s="285"/>
      <c r="O32" s="286"/>
      <c r="P32" s="287"/>
      <c r="Q32" s="65"/>
    </row>
    <row r="33" spans="7:17" ht="19.149999999999999" customHeight="1" x14ac:dyDescent="0.2">
      <c r="G33" s="74">
        <f t="shared" si="0"/>
        <v>79</v>
      </c>
      <c r="H33" s="281"/>
      <c r="I33" s="282"/>
      <c r="J33" s="283"/>
      <c r="K33" s="283"/>
      <c r="L33" s="284"/>
      <c r="M33" s="283"/>
      <c r="N33" s="285"/>
      <c r="O33" s="286"/>
      <c r="P33" s="287"/>
      <c r="Q33" s="65"/>
    </row>
    <row r="34" spans="7:17" ht="19.149999999999999" customHeight="1" x14ac:dyDescent="0.2">
      <c r="G34" s="73">
        <f t="shared" si="0"/>
        <v>80</v>
      </c>
      <c r="H34" s="281"/>
      <c r="I34" s="282"/>
      <c r="J34" s="283"/>
      <c r="K34" s="283"/>
      <c r="L34" s="284"/>
      <c r="M34" s="283"/>
      <c r="N34" s="285"/>
      <c r="O34" s="286"/>
      <c r="P34" s="287"/>
      <c r="Q34" s="65"/>
    </row>
    <row r="35" spans="7:17" ht="19.149999999999999" customHeight="1" x14ac:dyDescent="0.2">
      <c r="G35" s="74">
        <f t="shared" si="0"/>
        <v>81</v>
      </c>
      <c r="H35" s="281"/>
      <c r="I35" s="282"/>
      <c r="J35" s="283"/>
      <c r="K35" s="283"/>
      <c r="L35" s="284"/>
      <c r="M35" s="283"/>
      <c r="N35" s="285"/>
      <c r="O35" s="286"/>
      <c r="P35" s="287"/>
      <c r="Q35" s="65"/>
    </row>
    <row r="36" spans="7:17" ht="19.149999999999999" customHeight="1" x14ac:dyDescent="0.2">
      <c r="G36" s="73">
        <f t="shared" si="0"/>
        <v>82</v>
      </c>
      <c r="H36" s="281"/>
      <c r="I36" s="282"/>
      <c r="J36" s="283"/>
      <c r="K36" s="283"/>
      <c r="L36" s="284"/>
      <c r="M36" s="283"/>
      <c r="N36" s="285"/>
      <c r="O36" s="286"/>
      <c r="P36" s="287"/>
      <c r="Q36" s="65"/>
    </row>
    <row r="37" spans="7:17" ht="19.149999999999999" customHeight="1" x14ac:dyDescent="0.2">
      <c r="G37" s="74">
        <f t="shared" si="0"/>
        <v>83</v>
      </c>
      <c r="H37" s="281"/>
      <c r="I37" s="282"/>
      <c r="J37" s="283"/>
      <c r="K37" s="283"/>
      <c r="L37" s="284"/>
      <c r="M37" s="283"/>
      <c r="N37" s="285"/>
      <c r="O37" s="286"/>
      <c r="P37" s="287"/>
      <c r="Q37" s="65"/>
    </row>
    <row r="38" spans="7:17" ht="19.149999999999999" customHeight="1" x14ac:dyDescent="0.2">
      <c r="G38" s="73">
        <f t="shared" si="0"/>
        <v>84</v>
      </c>
      <c r="H38" s="281"/>
      <c r="I38" s="282"/>
      <c r="J38" s="283"/>
      <c r="K38" s="283"/>
      <c r="L38" s="284"/>
      <c r="M38" s="283"/>
      <c r="N38" s="285"/>
      <c r="O38" s="286"/>
      <c r="P38" s="287"/>
      <c r="Q38" s="65"/>
    </row>
    <row r="39" spans="7:17" ht="19.149999999999999" customHeight="1" x14ac:dyDescent="0.2">
      <c r="G39" s="74">
        <f t="shared" si="0"/>
        <v>85</v>
      </c>
      <c r="H39" s="281"/>
      <c r="I39" s="282"/>
      <c r="J39" s="283"/>
      <c r="K39" s="283"/>
      <c r="L39" s="284"/>
      <c r="M39" s="283"/>
      <c r="N39" s="285"/>
      <c r="O39" s="286"/>
      <c r="P39" s="287"/>
      <c r="Q39" s="65"/>
    </row>
    <row r="40" spans="7:17" ht="19.149999999999999" customHeight="1" x14ac:dyDescent="0.2">
      <c r="G40" s="73">
        <f t="shared" si="0"/>
        <v>86</v>
      </c>
      <c r="H40" s="281"/>
      <c r="I40" s="282"/>
      <c r="J40" s="283"/>
      <c r="K40" s="283"/>
      <c r="L40" s="284"/>
      <c r="M40" s="283"/>
      <c r="N40" s="285"/>
      <c r="O40" s="286"/>
      <c r="P40" s="287"/>
      <c r="Q40" s="65"/>
    </row>
    <row r="41" spans="7:17" ht="19.149999999999999" customHeight="1" x14ac:dyDescent="0.2">
      <c r="G41" s="74">
        <f t="shared" si="0"/>
        <v>87</v>
      </c>
      <c r="H41" s="281"/>
      <c r="I41" s="282"/>
      <c r="J41" s="283"/>
      <c r="K41" s="283"/>
      <c r="L41" s="284"/>
      <c r="M41" s="283"/>
      <c r="N41" s="285"/>
      <c r="O41" s="286"/>
      <c r="P41" s="287"/>
      <c r="Q41" s="65"/>
    </row>
    <row r="42" spans="7:17" ht="19.149999999999999" customHeight="1" x14ac:dyDescent="0.2">
      <c r="G42" s="73">
        <f t="shared" si="0"/>
        <v>88</v>
      </c>
      <c r="H42" s="281"/>
      <c r="I42" s="282"/>
      <c r="J42" s="283"/>
      <c r="K42" s="283"/>
      <c r="L42" s="284"/>
      <c r="M42" s="283"/>
      <c r="N42" s="285"/>
      <c r="O42" s="286"/>
      <c r="P42" s="287"/>
      <c r="Q42" s="65"/>
    </row>
    <row r="43" spans="7:17" ht="19.149999999999999" customHeight="1" x14ac:dyDescent="0.2">
      <c r="G43" s="74">
        <f t="shared" si="0"/>
        <v>89</v>
      </c>
      <c r="H43" s="281"/>
      <c r="I43" s="282"/>
      <c r="J43" s="283"/>
      <c r="K43" s="283"/>
      <c r="L43" s="284"/>
      <c r="M43" s="283"/>
      <c r="N43" s="285"/>
      <c r="O43" s="286"/>
      <c r="P43" s="287"/>
      <c r="Q43" s="65"/>
    </row>
    <row r="44" spans="7:17" ht="19.149999999999999" customHeight="1" x14ac:dyDescent="0.2">
      <c r="G44" s="73">
        <f t="shared" si="0"/>
        <v>90</v>
      </c>
      <c r="H44" s="281"/>
      <c r="I44" s="282"/>
      <c r="J44" s="283"/>
      <c r="K44" s="283"/>
      <c r="L44" s="284"/>
      <c r="M44" s="283"/>
      <c r="N44" s="285"/>
      <c r="O44" s="286"/>
      <c r="P44" s="287"/>
      <c r="Q44" s="65"/>
    </row>
    <row r="45" spans="7:17" ht="19.149999999999999" customHeight="1" x14ac:dyDescent="0.2">
      <c r="G45" s="74">
        <f t="shared" si="0"/>
        <v>91</v>
      </c>
      <c r="H45" s="281"/>
      <c r="I45" s="282"/>
      <c r="J45" s="283"/>
      <c r="K45" s="283"/>
      <c r="L45" s="284"/>
      <c r="M45" s="283"/>
      <c r="N45" s="285"/>
      <c r="O45" s="286"/>
      <c r="P45" s="287"/>
      <c r="Q45" s="65"/>
    </row>
    <row r="46" spans="7:17" ht="19.149999999999999" customHeight="1" x14ac:dyDescent="0.2">
      <c r="G46" s="73">
        <f t="shared" si="0"/>
        <v>92</v>
      </c>
      <c r="H46" s="281"/>
      <c r="I46" s="282"/>
      <c r="J46" s="283"/>
      <c r="K46" s="283"/>
      <c r="L46" s="284"/>
      <c r="M46" s="283"/>
      <c r="N46" s="285"/>
      <c r="O46" s="286"/>
      <c r="P46" s="287"/>
      <c r="Q46" s="65"/>
    </row>
    <row r="47" spans="7:17" ht="19.149999999999999" customHeight="1" x14ac:dyDescent="0.2">
      <c r="G47" s="74">
        <f t="shared" si="0"/>
        <v>93</v>
      </c>
      <c r="H47" s="281"/>
      <c r="I47" s="282"/>
      <c r="J47" s="283"/>
      <c r="K47" s="283"/>
      <c r="L47" s="284"/>
      <c r="M47" s="283"/>
      <c r="N47" s="285"/>
      <c r="O47" s="286"/>
      <c r="P47" s="287"/>
      <c r="Q47" s="65"/>
    </row>
    <row r="48" spans="7:17" ht="19.149999999999999" customHeight="1" x14ac:dyDescent="0.2">
      <c r="G48" s="73">
        <f t="shared" si="0"/>
        <v>94</v>
      </c>
      <c r="H48" s="281"/>
      <c r="I48" s="282"/>
      <c r="J48" s="283"/>
      <c r="K48" s="283"/>
      <c r="L48" s="284"/>
      <c r="M48" s="283"/>
      <c r="N48" s="285"/>
      <c r="O48" s="286"/>
      <c r="P48" s="287"/>
      <c r="Q48" s="65"/>
    </row>
    <row r="49" spans="7:17" ht="19.149999999999999" customHeight="1" x14ac:dyDescent="0.2">
      <c r="G49" s="74">
        <f t="shared" si="0"/>
        <v>95</v>
      </c>
      <c r="H49" s="281"/>
      <c r="I49" s="282"/>
      <c r="J49" s="283"/>
      <c r="K49" s="283"/>
      <c r="L49" s="284"/>
      <c r="M49" s="283"/>
      <c r="N49" s="285"/>
      <c r="O49" s="286"/>
      <c r="P49" s="287"/>
      <c r="Q49" s="65"/>
    </row>
    <row r="50" spans="7:17" ht="19.149999999999999" customHeight="1" x14ac:dyDescent="0.2">
      <c r="G50" s="73">
        <f t="shared" si="0"/>
        <v>96</v>
      </c>
      <c r="H50" s="281"/>
      <c r="I50" s="282"/>
      <c r="J50" s="283"/>
      <c r="K50" s="283"/>
      <c r="L50" s="284"/>
      <c r="M50" s="283"/>
      <c r="N50" s="285"/>
      <c r="O50" s="286"/>
      <c r="P50" s="287"/>
      <c r="Q50" s="65"/>
    </row>
    <row r="51" spans="7:17" ht="19.149999999999999" customHeight="1" x14ac:dyDescent="0.2">
      <c r="G51" s="74">
        <f t="shared" si="0"/>
        <v>97</v>
      </c>
      <c r="H51" s="281"/>
      <c r="I51" s="282"/>
      <c r="J51" s="283"/>
      <c r="K51" s="283"/>
      <c r="L51" s="284"/>
      <c r="M51" s="283"/>
      <c r="N51" s="285"/>
      <c r="O51" s="286"/>
      <c r="P51" s="287"/>
      <c r="Q51" s="65"/>
    </row>
    <row r="52" spans="7:17" ht="19.149999999999999" customHeight="1" x14ac:dyDescent="0.2">
      <c r="G52" s="73">
        <f t="shared" si="0"/>
        <v>98</v>
      </c>
      <c r="H52" s="281"/>
      <c r="I52" s="282"/>
      <c r="J52" s="283"/>
      <c r="K52" s="283"/>
      <c r="L52" s="284"/>
      <c r="M52" s="283"/>
      <c r="N52" s="285"/>
      <c r="O52" s="286"/>
      <c r="P52" s="287"/>
      <c r="Q52" s="65"/>
    </row>
    <row r="53" spans="7:17" ht="19.149999999999999" customHeight="1" x14ac:dyDescent="0.2">
      <c r="G53" s="74">
        <f t="shared" si="0"/>
        <v>99</v>
      </c>
      <c r="H53" s="281"/>
      <c r="I53" s="282"/>
      <c r="J53" s="283"/>
      <c r="K53" s="283"/>
      <c r="L53" s="284"/>
      <c r="M53" s="283"/>
      <c r="N53" s="285"/>
      <c r="O53" s="286"/>
      <c r="P53" s="287"/>
      <c r="Q53" s="65"/>
    </row>
    <row r="54" spans="7:17" ht="19.149999999999999" customHeight="1" x14ac:dyDescent="0.2">
      <c r="G54" s="73">
        <f t="shared" si="0"/>
        <v>100</v>
      </c>
      <c r="H54" s="281"/>
      <c r="I54" s="282"/>
      <c r="J54" s="283"/>
      <c r="K54" s="283"/>
      <c r="L54" s="284"/>
      <c r="M54" s="283"/>
      <c r="N54" s="285"/>
      <c r="O54" s="286"/>
      <c r="P54" s="287"/>
      <c r="Q54" s="65"/>
    </row>
    <row r="55" spans="7:17" ht="19.149999999999999" customHeight="1" x14ac:dyDescent="0.2">
      <c r="G55" s="74">
        <f t="shared" si="0"/>
        <v>101</v>
      </c>
      <c r="H55" s="281"/>
      <c r="I55" s="282"/>
      <c r="J55" s="283"/>
      <c r="K55" s="283"/>
      <c r="L55" s="284"/>
      <c r="M55" s="283"/>
      <c r="N55" s="285"/>
      <c r="O55" s="286"/>
      <c r="P55" s="287"/>
      <c r="Q55" s="65"/>
    </row>
    <row r="56" spans="7:17" ht="19.149999999999999" customHeight="1" x14ac:dyDescent="0.2">
      <c r="G56" s="73">
        <f t="shared" si="0"/>
        <v>102</v>
      </c>
      <c r="H56" s="281"/>
      <c r="I56" s="282"/>
      <c r="J56" s="283"/>
      <c r="K56" s="283"/>
      <c r="L56" s="284"/>
      <c r="M56" s="283"/>
      <c r="N56" s="285"/>
      <c r="O56" s="286"/>
      <c r="P56" s="287"/>
      <c r="Q56" s="65"/>
    </row>
    <row r="57" spans="7:17" ht="19.149999999999999" customHeight="1" x14ac:dyDescent="0.2">
      <c r="G57" s="74">
        <f t="shared" si="0"/>
        <v>103</v>
      </c>
      <c r="H57" s="281"/>
      <c r="I57" s="282"/>
      <c r="J57" s="283"/>
      <c r="K57" s="283"/>
      <c r="L57" s="284"/>
      <c r="M57" s="283"/>
      <c r="N57" s="285"/>
      <c r="O57" s="286"/>
      <c r="P57" s="287"/>
      <c r="Q57" s="65"/>
    </row>
    <row r="58" spans="7:17" ht="19.149999999999999" customHeight="1" x14ac:dyDescent="0.2">
      <c r="G58" s="73">
        <f t="shared" si="0"/>
        <v>104</v>
      </c>
      <c r="H58" s="281"/>
      <c r="I58" s="282"/>
      <c r="J58" s="283"/>
      <c r="K58" s="283"/>
      <c r="L58" s="284"/>
      <c r="M58" s="283"/>
      <c r="N58" s="285"/>
      <c r="O58" s="286"/>
      <c r="P58" s="287"/>
      <c r="Q58" s="65"/>
    </row>
    <row r="59" spans="7:17" ht="19.149999999999999" customHeight="1" x14ac:dyDescent="0.2">
      <c r="G59" s="74">
        <f t="shared" si="0"/>
        <v>105</v>
      </c>
      <c r="H59" s="281"/>
      <c r="I59" s="282"/>
      <c r="J59" s="283"/>
      <c r="K59" s="283"/>
      <c r="L59" s="284"/>
      <c r="M59" s="283"/>
      <c r="N59" s="285"/>
      <c r="O59" s="286"/>
      <c r="P59" s="287"/>
      <c r="Q59" s="65"/>
    </row>
    <row r="60" spans="7:17" ht="19.149999999999999" customHeight="1" x14ac:dyDescent="0.2">
      <c r="G60" s="73">
        <f t="shared" si="0"/>
        <v>106</v>
      </c>
      <c r="H60" s="281"/>
      <c r="I60" s="282"/>
      <c r="J60" s="283"/>
      <c r="K60" s="283"/>
      <c r="L60" s="284"/>
      <c r="M60" s="283"/>
      <c r="N60" s="285"/>
      <c r="O60" s="286"/>
      <c r="P60" s="287"/>
      <c r="Q60" s="65"/>
    </row>
    <row r="61" spans="7:17" ht="19.149999999999999" customHeight="1" x14ac:dyDescent="0.2">
      <c r="G61" s="74">
        <f t="shared" si="0"/>
        <v>107</v>
      </c>
      <c r="H61" s="281"/>
      <c r="I61" s="282"/>
      <c r="J61" s="283"/>
      <c r="K61" s="283"/>
      <c r="L61" s="284"/>
      <c r="M61" s="283"/>
      <c r="N61" s="285"/>
      <c r="O61" s="286"/>
      <c r="P61" s="287"/>
      <c r="Q61" s="65"/>
    </row>
    <row r="62" spans="7:17" ht="19.149999999999999" customHeight="1" x14ac:dyDescent="0.2">
      <c r="G62" s="73">
        <f t="shared" si="0"/>
        <v>108</v>
      </c>
      <c r="H62" s="281"/>
      <c r="I62" s="282"/>
      <c r="J62" s="283"/>
      <c r="K62" s="283"/>
      <c r="L62" s="284"/>
      <c r="M62" s="283"/>
      <c r="N62" s="285"/>
      <c r="O62" s="286"/>
      <c r="P62" s="287"/>
      <c r="Q62" s="65"/>
    </row>
    <row r="63" spans="7:17" ht="19.149999999999999" customHeight="1" x14ac:dyDescent="0.2">
      <c r="G63" s="74">
        <f t="shared" si="0"/>
        <v>109</v>
      </c>
      <c r="H63" s="281"/>
      <c r="I63" s="282"/>
      <c r="J63" s="283"/>
      <c r="K63" s="283"/>
      <c r="L63" s="284"/>
      <c r="M63" s="283"/>
      <c r="N63" s="285"/>
      <c r="O63" s="286"/>
      <c r="P63" s="287"/>
      <c r="Q63" s="65"/>
    </row>
    <row r="64" spans="7:17" ht="19.149999999999999" customHeight="1" x14ac:dyDescent="0.2">
      <c r="G64" s="73">
        <f t="shared" si="0"/>
        <v>110</v>
      </c>
      <c r="H64" s="281"/>
      <c r="I64" s="282"/>
      <c r="J64" s="283"/>
      <c r="K64" s="283"/>
      <c r="L64" s="284"/>
      <c r="M64" s="283"/>
      <c r="N64" s="285"/>
      <c r="O64" s="286"/>
      <c r="P64" s="287"/>
      <c r="Q64" s="65"/>
    </row>
    <row r="65" spans="7:17" ht="19.149999999999999" customHeight="1" x14ac:dyDescent="0.2">
      <c r="G65" s="74">
        <f t="shared" si="0"/>
        <v>111</v>
      </c>
      <c r="H65" s="281"/>
      <c r="I65" s="282"/>
      <c r="J65" s="283"/>
      <c r="K65" s="283"/>
      <c r="L65" s="284"/>
      <c r="M65" s="283"/>
      <c r="N65" s="285"/>
      <c r="O65" s="286"/>
      <c r="P65" s="287"/>
      <c r="Q65" s="65"/>
    </row>
    <row r="66" spans="7:17" ht="19.149999999999999" customHeight="1" x14ac:dyDescent="0.2">
      <c r="G66" s="73">
        <f t="shared" si="0"/>
        <v>112</v>
      </c>
      <c r="H66" s="281"/>
      <c r="I66" s="282"/>
      <c r="J66" s="283"/>
      <c r="K66" s="283"/>
      <c r="L66" s="284"/>
      <c r="M66" s="283"/>
      <c r="N66" s="285"/>
      <c r="O66" s="286"/>
      <c r="P66" s="287"/>
      <c r="Q66" s="65"/>
    </row>
    <row r="67" spans="7:17" ht="19.149999999999999" customHeight="1" x14ac:dyDescent="0.2">
      <c r="G67" s="74">
        <f t="shared" si="0"/>
        <v>113</v>
      </c>
      <c r="H67" s="281"/>
      <c r="I67" s="282"/>
      <c r="J67" s="283"/>
      <c r="K67" s="283"/>
      <c r="L67" s="284"/>
      <c r="M67" s="283"/>
      <c r="N67" s="285"/>
      <c r="O67" s="286"/>
      <c r="P67" s="287"/>
      <c r="Q67" s="65"/>
    </row>
    <row r="68" spans="7:17" ht="19.149999999999999" customHeight="1" x14ac:dyDescent="0.2">
      <c r="G68" s="73">
        <f t="shared" si="0"/>
        <v>114</v>
      </c>
      <c r="H68" s="281"/>
      <c r="I68" s="282"/>
      <c r="J68" s="283"/>
      <c r="K68" s="283"/>
      <c r="L68" s="284"/>
      <c r="M68" s="283"/>
      <c r="N68" s="285"/>
      <c r="O68" s="286"/>
      <c r="P68" s="287"/>
      <c r="Q68" s="65"/>
    </row>
    <row r="69" spans="7:17" ht="19.149999999999999" customHeight="1" x14ac:dyDescent="0.2">
      <c r="G69" s="74">
        <f t="shared" si="0"/>
        <v>115</v>
      </c>
      <c r="H69" s="281"/>
      <c r="I69" s="282"/>
      <c r="J69" s="283"/>
      <c r="K69" s="283"/>
      <c r="L69" s="284"/>
      <c r="M69" s="283"/>
      <c r="N69" s="285"/>
      <c r="O69" s="286"/>
      <c r="P69" s="287"/>
      <c r="Q69" s="65"/>
    </row>
    <row r="70" spans="7:17" ht="19.149999999999999" customHeight="1" x14ac:dyDescent="0.2">
      <c r="G70" s="73">
        <f t="shared" si="0"/>
        <v>116</v>
      </c>
      <c r="H70" s="281"/>
      <c r="I70" s="282"/>
      <c r="J70" s="283"/>
      <c r="K70" s="283"/>
      <c r="L70" s="284"/>
      <c r="M70" s="283"/>
      <c r="N70" s="285"/>
      <c r="O70" s="286"/>
      <c r="P70" s="287"/>
      <c r="Q70" s="65"/>
    </row>
    <row r="71" spans="7:17" ht="19.149999999999999" customHeight="1" x14ac:dyDescent="0.2">
      <c r="G71" s="74">
        <f t="shared" ref="G71:G134" si="3">G70+1</f>
        <v>117</v>
      </c>
      <c r="H71" s="281"/>
      <c r="I71" s="282"/>
      <c r="J71" s="283"/>
      <c r="K71" s="283"/>
      <c r="L71" s="284"/>
      <c r="M71" s="283"/>
      <c r="N71" s="285"/>
      <c r="O71" s="286"/>
      <c r="P71" s="287"/>
      <c r="Q71" s="65"/>
    </row>
    <row r="72" spans="7:17" ht="19.149999999999999" customHeight="1" x14ac:dyDescent="0.2">
      <c r="G72" s="73">
        <f t="shared" si="3"/>
        <v>118</v>
      </c>
      <c r="H72" s="281"/>
      <c r="I72" s="282"/>
      <c r="J72" s="283"/>
      <c r="K72" s="283"/>
      <c r="L72" s="284"/>
      <c r="M72" s="283"/>
      <c r="N72" s="285"/>
      <c r="O72" s="286"/>
      <c r="P72" s="287"/>
      <c r="Q72" s="65"/>
    </row>
    <row r="73" spans="7:17" ht="19.149999999999999" customHeight="1" x14ac:dyDescent="0.2">
      <c r="G73" s="74">
        <f t="shared" si="3"/>
        <v>119</v>
      </c>
      <c r="H73" s="281"/>
      <c r="I73" s="282"/>
      <c r="J73" s="283"/>
      <c r="K73" s="283"/>
      <c r="L73" s="284"/>
      <c r="M73" s="283"/>
      <c r="N73" s="285"/>
      <c r="O73" s="286"/>
      <c r="P73" s="287"/>
      <c r="Q73" s="65"/>
    </row>
    <row r="74" spans="7:17" ht="19.149999999999999" customHeight="1" x14ac:dyDescent="0.2">
      <c r="G74" s="73">
        <f t="shared" si="3"/>
        <v>120</v>
      </c>
      <c r="H74" s="281"/>
      <c r="I74" s="282"/>
      <c r="J74" s="283"/>
      <c r="K74" s="283"/>
      <c r="L74" s="284"/>
      <c r="M74" s="283"/>
      <c r="N74" s="285"/>
      <c r="O74" s="286"/>
      <c r="P74" s="287"/>
      <c r="Q74" s="65"/>
    </row>
    <row r="75" spans="7:17" ht="19.149999999999999" customHeight="1" x14ac:dyDescent="0.2">
      <c r="G75" s="74">
        <f t="shared" si="3"/>
        <v>121</v>
      </c>
      <c r="H75" s="281"/>
      <c r="I75" s="282"/>
      <c r="J75" s="283"/>
      <c r="K75" s="283"/>
      <c r="L75" s="284"/>
      <c r="M75" s="283"/>
      <c r="N75" s="285"/>
      <c r="O75" s="286"/>
      <c r="P75" s="287"/>
      <c r="Q75" s="65"/>
    </row>
    <row r="76" spans="7:17" ht="19.149999999999999" customHeight="1" x14ac:dyDescent="0.2">
      <c r="G76" s="73">
        <f t="shared" si="3"/>
        <v>122</v>
      </c>
      <c r="H76" s="281"/>
      <c r="I76" s="282"/>
      <c r="J76" s="283"/>
      <c r="K76" s="283"/>
      <c r="L76" s="284"/>
      <c r="M76" s="283"/>
      <c r="N76" s="285"/>
      <c r="O76" s="286"/>
      <c r="P76" s="287"/>
      <c r="Q76" s="65"/>
    </row>
    <row r="77" spans="7:17" ht="19.149999999999999" customHeight="1" x14ac:dyDescent="0.2">
      <c r="G77" s="74">
        <f t="shared" si="3"/>
        <v>123</v>
      </c>
      <c r="H77" s="281"/>
      <c r="I77" s="282"/>
      <c r="J77" s="283"/>
      <c r="K77" s="283"/>
      <c r="L77" s="284"/>
      <c r="M77" s="283"/>
      <c r="N77" s="285"/>
      <c r="O77" s="286"/>
      <c r="P77" s="287"/>
      <c r="Q77" s="65"/>
    </row>
    <row r="78" spans="7:17" ht="19.149999999999999" customHeight="1" x14ac:dyDescent="0.2">
      <c r="G78" s="73">
        <f t="shared" si="3"/>
        <v>124</v>
      </c>
      <c r="H78" s="281"/>
      <c r="I78" s="282"/>
      <c r="J78" s="283"/>
      <c r="K78" s="283"/>
      <c r="L78" s="284"/>
      <c r="M78" s="283"/>
      <c r="N78" s="285"/>
      <c r="O78" s="286"/>
      <c r="P78" s="287"/>
      <c r="Q78" s="65"/>
    </row>
    <row r="79" spans="7:17" ht="19.149999999999999" customHeight="1" x14ac:dyDescent="0.2">
      <c r="G79" s="74">
        <f t="shared" si="3"/>
        <v>125</v>
      </c>
      <c r="H79" s="281"/>
      <c r="I79" s="282"/>
      <c r="J79" s="283"/>
      <c r="K79" s="283"/>
      <c r="L79" s="284"/>
      <c r="M79" s="283"/>
      <c r="N79" s="285"/>
      <c r="O79" s="286"/>
      <c r="P79" s="287"/>
      <c r="Q79" s="65"/>
    </row>
    <row r="80" spans="7:17" ht="19.149999999999999" customHeight="1" x14ac:dyDescent="0.2">
      <c r="G80" s="73">
        <f t="shared" si="3"/>
        <v>126</v>
      </c>
      <c r="H80" s="281"/>
      <c r="I80" s="282"/>
      <c r="J80" s="283"/>
      <c r="K80" s="283"/>
      <c r="L80" s="284"/>
      <c r="M80" s="283"/>
      <c r="N80" s="285"/>
      <c r="O80" s="286"/>
      <c r="P80" s="287"/>
      <c r="Q80" s="65"/>
    </row>
    <row r="81" spans="7:17" ht="19.149999999999999" customHeight="1" x14ac:dyDescent="0.2">
      <c r="G81" s="74">
        <f t="shared" si="3"/>
        <v>127</v>
      </c>
      <c r="H81" s="281"/>
      <c r="I81" s="282"/>
      <c r="J81" s="283"/>
      <c r="K81" s="283"/>
      <c r="L81" s="284"/>
      <c r="M81" s="283"/>
      <c r="N81" s="285"/>
      <c r="O81" s="286"/>
      <c r="P81" s="287"/>
      <c r="Q81" s="65"/>
    </row>
    <row r="82" spans="7:17" ht="19.149999999999999" customHeight="1" x14ac:dyDescent="0.2">
      <c r="G82" s="73">
        <f t="shared" si="3"/>
        <v>128</v>
      </c>
      <c r="H82" s="281"/>
      <c r="I82" s="282"/>
      <c r="J82" s="283"/>
      <c r="K82" s="283"/>
      <c r="L82" s="284"/>
      <c r="M82" s="283"/>
      <c r="N82" s="285"/>
      <c r="O82" s="286"/>
      <c r="P82" s="287"/>
      <c r="Q82" s="65"/>
    </row>
    <row r="83" spans="7:17" ht="19.149999999999999" customHeight="1" x14ac:dyDescent="0.2">
      <c r="G83" s="74">
        <f t="shared" si="3"/>
        <v>129</v>
      </c>
      <c r="H83" s="281"/>
      <c r="I83" s="282"/>
      <c r="J83" s="283"/>
      <c r="K83" s="283"/>
      <c r="L83" s="284"/>
      <c r="M83" s="283"/>
      <c r="N83" s="285"/>
      <c r="O83" s="286"/>
      <c r="P83" s="287"/>
      <c r="Q83" s="65"/>
    </row>
    <row r="84" spans="7:17" ht="19.149999999999999" customHeight="1" x14ac:dyDescent="0.2">
      <c r="G84" s="73">
        <f t="shared" si="3"/>
        <v>130</v>
      </c>
      <c r="H84" s="281"/>
      <c r="I84" s="282"/>
      <c r="J84" s="283"/>
      <c r="K84" s="283"/>
      <c r="L84" s="284"/>
      <c r="M84" s="283"/>
      <c r="N84" s="285"/>
      <c r="O84" s="286"/>
      <c r="P84" s="287"/>
      <c r="Q84" s="65"/>
    </row>
    <row r="85" spans="7:17" ht="19.149999999999999" customHeight="1" x14ac:dyDescent="0.2">
      <c r="G85" s="74">
        <f t="shared" si="3"/>
        <v>131</v>
      </c>
      <c r="H85" s="281"/>
      <c r="I85" s="282"/>
      <c r="J85" s="283"/>
      <c r="K85" s="283"/>
      <c r="L85" s="284"/>
      <c r="M85" s="283"/>
      <c r="N85" s="285"/>
      <c r="O85" s="286"/>
      <c r="P85" s="287"/>
      <c r="Q85" s="65"/>
    </row>
    <row r="86" spans="7:17" ht="19.149999999999999" customHeight="1" x14ac:dyDescent="0.2">
      <c r="G86" s="73">
        <f t="shared" si="3"/>
        <v>132</v>
      </c>
      <c r="H86" s="281"/>
      <c r="I86" s="282"/>
      <c r="J86" s="283"/>
      <c r="K86" s="283"/>
      <c r="L86" s="284"/>
      <c r="M86" s="283"/>
      <c r="N86" s="285"/>
      <c r="O86" s="286"/>
      <c r="P86" s="287"/>
      <c r="Q86" s="65"/>
    </row>
    <row r="87" spans="7:17" ht="19.149999999999999" customHeight="1" x14ac:dyDescent="0.2">
      <c r="G87" s="74">
        <f t="shared" si="3"/>
        <v>133</v>
      </c>
      <c r="H87" s="281"/>
      <c r="I87" s="282"/>
      <c r="J87" s="283"/>
      <c r="K87" s="283"/>
      <c r="L87" s="284"/>
      <c r="M87" s="283"/>
      <c r="N87" s="285"/>
      <c r="O87" s="286"/>
      <c r="P87" s="287"/>
      <c r="Q87" s="65"/>
    </row>
    <row r="88" spans="7:17" ht="19.149999999999999" customHeight="1" x14ac:dyDescent="0.2">
      <c r="G88" s="73">
        <f t="shared" si="3"/>
        <v>134</v>
      </c>
      <c r="H88" s="281"/>
      <c r="I88" s="282"/>
      <c r="J88" s="283"/>
      <c r="K88" s="283"/>
      <c r="L88" s="284"/>
      <c r="M88" s="283"/>
      <c r="N88" s="285"/>
      <c r="O88" s="286"/>
      <c r="P88" s="287"/>
      <c r="Q88" s="65"/>
    </row>
    <row r="89" spans="7:17" ht="19.149999999999999" customHeight="1" x14ac:dyDescent="0.2">
      <c r="G89" s="74">
        <f t="shared" si="3"/>
        <v>135</v>
      </c>
      <c r="H89" s="281"/>
      <c r="I89" s="282"/>
      <c r="J89" s="283"/>
      <c r="K89" s="283"/>
      <c r="L89" s="284"/>
      <c r="M89" s="283"/>
      <c r="N89" s="285"/>
      <c r="O89" s="286"/>
      <c r="P89" s="287"/>
      <c r="Q89" s="65"/>
    </row>
    <row r="90" spans="7:17" ht="19.149999999999999" customHeight="1" x14ac:dyDescent="0.2">
      <c r="G90" s="73">
        <f t="shared" si="3"/>
        <v>136</v>
      </c>
      <c r="H90" s="281"/>
      <c r="I90" s="282"/>
      <c r="J90" s="283"/>
      <c r="K90" s="283"/>
      <c r="L90" s="284"/>
      <c r="M90" s="283"/>
      <c r="N90" s="286"/>
      <c r="O90" s="286"/>
      <c r="P90" s="287"/>
      <c r="Q90" s="65"/>
    </row>
    <row r="91" spans="7:17" ht="19.149999999999999" customHeight="1" x14ac:dyDescent="0.2">
      <c r="G91" s="74">
        <f t="shared" si="3"/>
        <v>137</v>
      </c>
      <c r="H91" s="288"/>
      <c r="I91" s="282"/>
      <c r="J91" s="283"/>
      <c r="K91" s="283"/>
      <c r="L91" s="284"/>
      <c r="M91" s="283"/>
      <c r="N91" s="286"/>
      <c r="O91" s="286"/>
      <c r="P91" s="287"/>
      <c r="Q91" s="65"/>
    </row>
    <row r="92" spans="7:17" ht="19.149999999999999" customHeight="1" x14ac:dyDescent="0.2">
      <c r="G92" s="73">
        <f t="shared" si="3"/>
        <v>138</v>
      </c>
      <c r="H92" s="288"/>
      <c r="I92" s="282"/>
      <c r="J92" s="283"/>
      <c r="K92" s="283"/>
      <c r="L92" s="284"/>
      <c r="M92" s="283"/>
      <c r="N92" s="286"/>
      <c r="O92" s="286"/>
      <c r="P92" s="287"/>
      <c r="Q92" s="65"/>
    </row>
    <row r="93" spans="7:17" ht="19.149999999999999" customHeight="1" x14ac:dyDescent="0.2">
      <c r="G93" s="74">
        <f t="shared" si="3"/>
        <v>139</v>
      </c>
      <c r="H93" s="288"/>
      <c r="I93" s="282"/>
      <c r="J93" s="283"/>
      <c r="K93" s="283"/>
      <c r="L93" s="284"/>
      <c r="M93" s="283"/>
      <c r="N93" s="286"/>
      <c r="O93" s="286"/>
      <c r="P93" s="287"/>
      <c r="Q93" s="65"/>
    </row>
    <row r="94" spans="7:17" ht="19.149999999999999" customHeight="1" x14ac:dyDescent="0.2">
      <c r="G94" s="73">
        <f t="shared" si="3"/>
        <v>140</v>
      </c>
      <c r="H94" s="288"/>
      <c r="I94" s="282"/>
      <c r="J94" s="283"/>
      <c r="K94" s="283"/>
      <c r="L94" s="284"/>
      <c r="M94" s="283"/>
      <c r="N94" s="286"/>
      <c r="O94" s="286"/>
      <c r="P94" s="287"/>
      <c r="Q94" s="65"/>
    </row>
    <row r="95" spans="7:17" ht="19.149999999999999" customHeight="1" x14ac:dyDescent="0.2">
      <c r="G95" s="74">
        <f t="shared" si="3"/>
        <v>141</v>
      </c>
      <c r="H95" s="288"/>
      <c r="I95" s="282"/>
      <c r="J95" s="283"/>
      <c r="K95" s="283"/>
      <c r="L95" s="284"/>
      <c r="M95" s="283"/>
      <c r="N95" s="286"/>
      <c r="O95" s="286"/>
      <c r="P95" s="287"/>
      <c r="Q95" s="65"/>
    </row>
    <row r="96" spans="7:17" ht="19.149999999999999" customHeight="1" x14ac:dyDescent="0.2">
      <c r="G96" s="73">
        <f t="shared" si="3"/>
        <v>142</v>
      </c>
      <c r="H96" s="288"/>
      <c r="I96" s="282"/>
      <c r="J96" s="283"/>
      <c r="K96" s="283"/>
      <c r="L96" s="284"/>
      <c r="M96" s="283"/>
      <c r="N96" s="286"/>
      <c r="O96" s="286"/>
      <c r="P96" s="287"/>
      <c r="Q96" s="65"/>
    </row>
    <row r="97" spans="7:17" ht="19.149999999999999" customHeight="1" x14ac:dyDescent="0.2">
      <c r="G97" s="74">
        <f t="shared" si="3"/>
        <v>143</v>
      </c>
      <c r="H97" s="288"/>
      <c r="I97" s="282"/>
      <c r="J97" s="283"/>
      <c r="K97" s="283"/>
      <c r="L97" s="284"/>
      <c r="M97" s="283"/>
      <c r="N97" s="286"/>
      <c r="O97" s="286"/>
      <c r="P97" s="287"/>
      <c r="Q97" s="65"/>
    </row>
    <row r="98" spans="7:17" ht="19.149999999999999" customHeight="1" x14ac:dyDescent="0.2">
      <c r="G98" s="73">
        <f t="shared" si="3"/>
        <v>144</v>
      </c>
      <c r="H98" s="288"/>
      <c r="I98" s="282"/>
      <c r="J98" s="283"/>
      <c r="K98" s="283"/>
      <c r="L98" s="284"/>
      <c r="M98" s="283"/>
      <c r="N98" s="286"/>
      <c r="O98" s="286"/>
      <c r="P98" s="287"/>
      <c r="Q98" s="65"/>
    </row>
    <row r="99" spans="7:17" ht="19.149999999999999" customHeight="1" x14ac:dyDescent="0.2">
      <c r="G99" s="74">
        <f t="shared" si="3"/>
        <v>145</v>
      </c>
      <c r="H99" s="288"/>
      <c r="I99" s="282"/>
      <c r="J99" s="283"/>
      <c r="K99" s="283"/>
      <c r="L99" s="284"/>
      <c r="M99" s="283"/>
      <c r="N99" s="286"/>
      <c r="O99" s="286"/>
      <c r="P99" s="287"/>
      <c r="Q99" s="65"/>
    </row>
    <row r="100" spans="7:17" ht="19.149999999999999" customHeight="1" x14ac:dyDescent="0.2">
      <c r="G100" s="73">
        <f t="shared" si="3"/>
        <v>146</v>
      </c>
      <c r="H100" s="288"/>
      <c r="I100" s="282"/>
      <c r="J100" s="283"/>
      <c r="K100" s="283"/>
      <c r="L100" s="284"/>
      <c r="M100" s="283"/>
      <c r="N100" s="286"/>
      <c r="O100" s="286"/>
      <c r="P100" s="287"/>
      <c r="Q100" s="65"/>
    </row>
    <row r="101" spans="7:17" ht="19.149999999999999" customHeight="1" x14ac:dyDescent="0.2">
      <c r="G101" s="74">
        <f t="shared" si="3"/>
        <v>147</v>
      </c>
      <c r="H101" s="288"/>
      <c r="I101" s="282"/>
      <c r="J101" s="283"/>
      <c r="K101" s="283"/>
      <c r="L101" s="284"/>
      <c r="M101" s="283"/>
      <c r="N101" s="286"/>
      <c r="O101" s="286"/>
      <c r="P101" s="287"/>
      <c r="Q101" s="65"/>
    </row>
    <row r="102" spans="7:17" ht="19.149999999999999" customHeight="1" x14ac:dyDescent="0.2">
      <c r="G102" s="73">
        <f t="shared" si="3"/>
        <v>148</v>
      </c>
      <c r="H102" s="288"/>
      <c r="I102" s="282"/>
      <c r="J102" s="283"/>
      <c r="K102" s="283"/>
      <c r="L102" s="284"/>
      <c r="M102" s="283"/>
      <c r="N102" s="286"/>
      <c r="O102" s="286"/>
      <c r="P102" s="287"/>
      <c r="Q102" s="65"/>
    </row>
    <row r="103" spans="7:17" ht="19.149999999999999" customHeight="1" x14ac:dyDescent="0.2">
      <c r="G103" s="74">
        <f t="shared" si="3"/>
        <v>149</v>
      </c>
      <c r="H103" s="288"/>
      <c r="I103" s="282"/>
      <c r="J103" s="283"/>
      <c r="K103" s="283"/>
      <c r="L103" s="284"/>
      <c r="M103" s="283"/>
      <c r="N103" s="286"/>
      <c r="O103" s="286"/>
      <c r="P103" s="287"/>
      <c r="Q103" s="65"/>
    </row>
    <row r="104" spans="7:17" ht="19.149999999999999" customHeight="1" x14ac:dyDescent="0.2">
      <c r="G104" s="73">
        <f t="shared" si="3"/>
        <v>150</v>
      </c>
      <c r="H104" s="288"/>
      <c r="I104" s="282"/>
      <c r="J104" s="283"/>
      <c r="K104" s="283"/>
      <c r="L104" s="284"/>
      <c r="M104" s="283"/>
      <c r="N104" s="286"/>
      <c r="O104" s="286"/>
      <c r="P104" s="287"/>
      <c r="Q104" s="65"/>
    </row>
    <row r="105" spans="7:17" ht="19.149999999999999" customHeight="1" x14ac:dyDescent="0.2">
      <c r="G105" s="74">
        <f t="shared" si="3"/>
        <v>151</v>
      </c>
      <c r="H105" s="288"/>
      <c r="I105" s="282"/>
      <c r="J105" s="283"/>
      <c r="K105" s="283"/>
      <c r="L105" s="284"/>
      <c r="M105" s="283"/>
      <c r="N105" s="286"/>
      <c r="O105" s="286"/>
      <c r="P105" s="287"/>
      <c r="Q105" s="65"/>
    </row>
    <row r="106" spans="7:17" ht="19.149999999999999" customHeight="1" x14ac:dyDescent="0.2">
      <c r="G106" s="73">
        <f t="shared" si="3"/>
        <v>152</v>
      </c>
      <c r="H106" s="288"/>
      <c r="I106" s="282"/>
      <c r="J106" s="283"/>
      <c r="K106" s="283"/>
      <c r="L106" s="284"/>
      <c r="M106" s="283"/>
      <c r="N106" s="286"/>
      <c r="O106" s="286"/>
      <c r="P106" s="287"/>
      <c r="Q106" s="65"/>
    </row>
    <row r="107" spans="7:17" ht="19.149999999999999" customHeight="1" x14ac:dyDescent="0.2">
      <c r="G107" s="74">
        <f t="shared" si="3"/>
        <v>153</v>
      </c>
      <c r="H107" s="288"/>
      <c r="I107" s="282"/>
      <c r="J107" s="283"/>
      <c r="K107" s="283"/>
      <c r="L107" s="284"/>
      <c r="M107" s="283"/>
      <c r="N107" s="286"/>
      <c r="O107" s="286"/>
      <c r="P107" s="287"/>
      <c r="Q107" s="65"/>
    </row>
    <row r="108" spans="7:17" ht="19.149999999999999" customHeight="1" x14ac:dyDescent="0.2">
      <c r="G108" s="73">
        <f t="shared" si="3"/>
        <v>154</v>
      </c>
      <c r="H108" s="288"/>
      <c r="I108" s="282"/>
      <c r="J108" s="283"/>
      <c r="K108" s="283"/>
      <c r="L108" s="284"/>
      <c r="M108" s="283"/>
      <c r="N108" s="286"/>
      <c r="O108" s="286"/>
      <c r="P108" s="287"/>
      <c r="Q108" s="65"/>
    </row>
    <row r="109" spans="7:17" ht="19.149999999999999" customHeight="1" x14ac:dyDescent="0.2">
      <c r="G109" s="74">
        <f t="shared" si="3"/>
        <v>155</v>
      </c>
      <c r="H109" s="288"/>
      <c r="I109" s="282"/>
      <c r="J109" s="283"/>
      <c r="K109" s="283"/>
      <c r="L109" s="284"/>
      <c r="M109" s="283"/>
      <c r="N109" s="286"/>
      <c r="O109" s="286"/>
      <c r="P109" s="287"/>
      <c r="Q109" s="65"/>
    </row>
    <row r="110" spans="7:17" ht="19.149999999999999" customHeight="1" x14ac:dyDescent="0.2">
      <c r="G110" s="73">
        <f t="shared" si="3"/>
        <v>156</v>
      </c>
      <c r="H110" s="288"/>
      <c r="I110" s="282"/>
      <c r="J110" s="283"/>
      <c r="K110" s="283"/>
      <c r="L110" s="284"/>
      <c r="M110" s="283"/>
      <c r="N110" s="286"/>
      <c r="O110" s="286"/>
      <c r="P110" s="287"/>
      <c r="Q110" s="65"/>
    </row>
    <row r="111" spans="7:17" ht="19.149999999999999" customHeight="1" x14ac:dyDescent="0.2">
      <c r="G111" s="74">
        <f t="shared" si="3"/>
        <v>157</v>
      </c>
      <c r="H111" s="288"/>
      <c r="I111" s="282"/>
      <c r="J111" s="283"/>
      <c r="K111" s="283"/>
      <c r="L111" s="284"/>
      <c r="M111" s="283"/>
      <c r="N111" s="286"/>
      <c r="O111" s="286"/>
      <c r="P111" s="287"/>
      <c r="Q111" s="65"/>
    </row>
    <row r="112" spans="7:17" ht="19.149999999999999" customHeight="1" x14ac:dyDescent="0.2">
      <c r="G112" s="73">
        <f t="shared" si="3"/>
        <v>158</v>
      </c>
      <c r="H112" s="288"/>
      <c r="I112" s="282"/>
      <c r="J112" s="283"/>
      <c r="K112" s="283"/>
      <c r="L112" s="284"/>
      <c r="M112" s="283"/>
      <c r="N112" s="286"/>
      <c r="O112" s="286"/>
      <c r="P112" s="287"/>
      <c r="Q112" s="65"/>
    </row>
    <row r="113" spans="7:17" ht="19.149999999999999" customHeight="1" x14ac:dyDescent="0.2">
      <c r="G113" s="74">
        <f t="shared" si="3"/>
        <v>159</v>
      </c>
      <c r="H113" s="288"/>
      <c r="I113" s="282"/>
      <c r="J113" s="283"/>
      <c r="K113" s="283"/>
      <c r="L113" s="284"/>
      <c r="M113" s="283"/>
      <c r="N113" s="286"/>
      <c r="O113" s="286"/>
      <c r="P113" s="287"/>
      <c r="Q113" s="65"/>
    </row>
    <row r="114" spans="7:17" ht="19.149999999999999" customHeight="1" x14ac:dyDescent="0.2">
      <c r="G114" s="73">
        <f t="shared" si="3"/>
        <v>160</v>
      </c>
      <c r="H114" s="288"/>
      <c r="I114" s="282"/>
      <c r="J114" s="283"/>
      <c r="K114" s="283"/>
      <c r="L114" s="284"/>
      <c r="M114" s="283"/>
      <c r="N114" s="286"/>
      <c r="O114" s="286"/>
      <c r="P114" s="287"/>
      <c r="Q114" s="65"/>
    </row>
    <row r="115" spans="7:17" ht="19.149999999999999" customHeight="1" x14ac:dyDescent="0.2">
      <c r="G115" s="74">
        <f t="shared" si="3"/>
        <v>161</v>
      </c>
      <c r="H115" s="288"/>
      <c r="I115" s="282"/>
      <c r="J115" s="283"/>
      <c r="K115" s="283"/>
      <c r="L115" s="284"/>
      <c r="M115" s="283"/>
      <c r="N115" s="286"/>
      <c r="O115" s="286"/>
      <c r="P115" s="287"/>
      <c r="Q115" s="65"/>
    </row>
    <row r="116" spans="7:17" ht="19.149999999999999" customHeight="1" x14ac:dyDescent="0.2">
      <c r="G116" s="73">
        <f t="shared" si="3"/>
        <v>162</v>
      </c>
      <c r="H116" s="288"/>
      <c r="I116" s="282"/>
      <c r="J116" s="283"/>
      <c r="K116" s="283"/>
      <c r="L116" s="284"/>
      <c r="M116" s="283"/>
      <c r="N116" s="286"/>
      <c r="O116" s="286"/>
      <c r="P116" s="287"/>
      <c r="Q116" s="65"/>
    </row>
    <row r="117" spans="7:17" ht="19.149999999999999" customHeight="1" x14ac:dyDescent="0.2">
      <c r="G117" s="74">
        <f t="shared" si="3"/>
        <v>163</v>
      </c>
      <c r="H117" s="288"/>
      <c r="I117" s="282"/>
      <c r="J117" s="283"/>
      <c r="K117" s="283"/>
      <c r="L117" s="284"/>
      <c r="M117" s="283"/>
      <c r="N117" s="286"/>
      <c r="O117" s="286"/>
      <c r="P117" s="287"/>
      <c r="Q117" s="65"/>
    </row>
    <row r="118" spans="7:17" ht="19.149999999999999" customHeight="1" x14ac:dyDescent="0.2">
      <c r="G118" s="73">
        <f t="shared" si="3"/>
        <v>164</v>
      </c>
      <c r="H118" s="288"/>
      <c r="I118" s="282"/>
      <c r="J118" s="283"/>
      <c r="K118" s="283"/>
      <c r="L118" s="284"/>
      <c r="M118" s="283"/>
      <c r="N118" s="286"/>
      <c r="O118" s="286"/>
      <c r="P118" s="287"/>
      <c r="Q118" s="65"/>
    </row>
    <row r="119" spans="7:17" ht="19.149999999999999" customHeight="1" x14ac:dyDescent="0.2">
      <c r="G119" s="74">
        <f t="shared" si="3"/>
        <v>165</v>
      </c>
      <c r="H119" s="288"/>
      <c r="I119" s="282"/>
      <c r="J119" s="283"/>
      <c r="K119" s="283"/>
      <c r="L119" s="284"/>
      <c r="M119" s="283"/>
      <c r="N119" s="286"/>
      <c r="O119" s="286"/>
      <c r="P119" s="287"/>
      <c r="Q119" s="65"/>
    </row>
    <row r="120" spans="7:17" ht="19.149999999999999" customHeight="1" x14ac:dyDescent="0.2">
      <c r="G120" s="73">
        <f t="shared" si="3"/>
        <v>166</v>
      </c>
      <c r="H120" s="288"/>
      <c r="I120" s="282"/>
      <c r="J120" s="283"/>
      <c r="K120" s="283"/>
      <c r="L120" s="284"/>
      <c r="M120" s="283"/>
      <c r="N120" s="286"/>
      <c r="O120" s="286"/>
      <c r="P120" s="287"/>
      <c r="Q120" s="65"/>
    </row>
    <row r="121" spans="7:17" ht="19.149999999999999" customHeight="1" x14ac:dyDescent="0.2">
      <c r="G121" s="74">
        <f t="shared" si="3"/>
        <v>167</v>
      </c>
      <c r="H121" s="288"/>
      <c r="I121" s="282"/>
      <c r="J121" s="283"/>
      <c r="K121" s="283"/>
      <c r="L121" s="284"/>
      <c r="M121" s="283"/>
      <c r="N121" s="286"/>
      <c r="O121" s="286"/>
      <c r="P121" s="287"/>
      <c r="Q121" s="65"/>
    </row>
    <row r="122" spans="7:17" ht="19.149999999999999" customHeight="1" x14ac:dyDescent="0.2">
      <c r="G122" s="73">
        <f t="shared" si="3"/>
        <v>168</v>
      </c>
      <c r="H122" s="288"/>
      <c r="I122" s="282"/>
      <c r="J122" s="283"/>
      <c r="K122" s="283"/>
      <c r="L122" s="284"/>
      <c r="M122" s="283"/>
      <c r="N122" s="286"/>
      <c r="O122" s="286"/>
      <c r="P122" s="287"/>
      <c r="Q122" s="65"/>
    </row>
    <row r="123" spans="7:17" ht="19.149999999999999" customHeight="1" x14ac:dyDescent="0.2">
      <c r="G123" s="74">
        <f t="shared" si="3"/>
        <v>169</v>
      </c>
      <c r="H123" s="288"/>
      <c r="I123" s="282"/>
      <c r="J123" s="283"/>
      <c r="K123" s="283"/>
      <c r="L123" s="284"/>
      <c r="M123" s="283"/>
      <c r="N123" s="286"/>
      <c r="O123" s="286"/>
      <c r="P123" s="287"/>
      <c r="Q123" s="65"/>
    </row>
    <row r="124" spans="7:17" ht="19.149999999999999" customHeight="1" x14ac:dyDescent="0.2">
      <c r="G124" s="73">
        <f t="shared" si="3"/>
        <v>170</v>
      </c>
      <c r="H124" s="288"/>
      <c r="I124" s="282"/>
      <c r="J124" s="283"/>
      <c r="K124" s="283"/>
      <c r="L124" s="284"/>
      <c r="M124" s="283"/>
      <c r="N124" s="286"/>
      <c r="O124" s="289"/>
      <c r="P124" s="287"/>
      <c r="Q124" s="65"/>
    </row>
    <row r="125" spans="7:17" ht="19.149999999999999" customHeight="1" x14ac:dyDescent="0.2">
      <c r="G125" s="74">
        <f t="shared" si="3"/>
        <v>171</v>
      </c>
      <c r="H125" s="288"/>
      <c r="I125" s="282"/>
      <c r="J125" s="283"/>
      <c r="K125" s="283"/>
      <c r="L125" s="284"/>
      <c r="M125" s="283"/>
      <c r="N125" s="286"/>
      <c r="O125" s="286"/>
      <c r="P125" s="287"/>
      <c r="Q125" s="65"/>
    </row>
    <row r="126" spans="7:17" ht="19.149999999999999" customHeight="1" x14ac:dyDescent="0.2">
      <c r="G126" s="73">
        <f t="shared" si="3"/>
        <v>172</v>
      </c>
      <c r="H126" s="288"/>
      <c r="I126" s="282"/>
      <c r="J126" s="283"/>
      <c r="K126" s="283"/>
      <c r="L126" s="284"/>
      <c r="M126" s="283"/>
      <c r="N126" s="286"/>
      <c r="O126" s="286"/>
      <c r="P126" s="287"/>
      <c r="Q126" s="65"/>
    </row>
    <row r="127" spans="7:17" ht="19.149999999999999" customHeight="1" x14ac:dyDescent="0.2">
      <c r="G127" s="74">
        <f t="shared" si="3"/>
        <v>173</v>
      </c>
      <c r="H127" s="288"/>
      <c r="I127" s="282"/>
      <c r="J127" s="283"/>
      <c r="K127" s="283"/>
      <c r="L127" s="284"/>
      <c r="M127" s="283"/>
      <c r="N127" s="286"/>
      <c r="O127" s="286"/>
      <c r="P127" s="287"/>
      <c r="Q127" s="65"/>
    </row>
    <row r="128" spans="7:17" ht="19.149999999999999" customHeight="1" x14ac:dyDescent="0.2">
      <c r="G128" s="73">
        <f t="shared" si="3"/>
        <v>174</v>
      </c>
      <c r="H128" s="288"/>
      <c r="I128" s="282"/>
      <c r="J128" s="283"/>
      <c r="K128" s="283"/>
      <c r="L128" s="284"/>
      <c r="M128" s="283"/>
      <c r="N128" s="286"/>
      <c r="O128" s="286"/>
      <c r="P128" s="287"/>
      <c r="Q128" s="65"/>
    </row>
    <row r="129" spans="7:17" ht="19.149999999999999" customHeight="1" x14ac:dyDescent="0.2">
      <c r="G129" s="74">
        <f t="shared" si="3"/>
        <v>175</v>
      </c>
      <c r="H129" s="288"/>
      <c r="I129" s="282"/>
      <c r="J129" s="283"/>
      <c r="K129" s="283"/>
      <c r="L129" s="284"/>
      <c r="M129" s="283"/>
      <c r="N129" s="286"/>
      <c r="O129" s="286"/>
      <c r="P129" s="287"/>
      <c r="Q129" s="65"/>
    </row>
    <row r="130" spans="7:17" ht="19.149999999999999" customHeight="1" x14ac:dyDescent="0.2">
      <c r="G130" s="73">
        <f t="shared" si="3"/>
        <v>176</v>
      </c>
      <c r="H130" s="288"/>
      <c r="I130" s="282"/>
      <c r="J130" s="283"/>
      <c r="K130" s="283"/>
      <c r="L130" s="284"/>
      <c r="M130" s="283"/>
      <c r="N130" s="286"/>
      <c r="O130" s="286"/>
      <c r="P130" s="287"/>
      <c r="Q130" s="65"/>
    </row>
    <row r="131" spans="7:17" ht="19.149999999999999" customHeight="1" x14ac:dyDescent="0.2">
      <c r="G131" s="74">
        <f t="shared" si="3"/>
        <v>177</v>
      </c>
      <c r="H131" s="288"/>
      <c r="I131" s="282"/>
      <c r="J131" s="283"/>
      <c r="K131" s="283"/>
      <c r="L131" s="284"/>
      <c r="M131" s="283"/>
      <c r="N131" s="286"/>
      <c r="O131" s="286"/>
      <c r="P131" s="287"/>
      <c r="Q131" s="65"/>
    </row>
    <row r="132" spans="7:17" ht="19.149999999999999" customHeight="1" x14ac:dyDescent="0.2">
      <c r="G132" s="73">
        <f t="shared" si="3"/>
        <v>178</v>
      </c>
      <c r="H132" s="288"/>
      <c r="I132" s="282"/>
      <c r="J132" s="283"/>
      <c r="K132" s="283"/>
      <c r="L132" s="284"/>
      <c r="M132" s="283"/>
      <c r="N132" s="286"/>
      <c r="O132" s="289"/>
      <c r="P132" s="287"/>
      <c r="Q132" s="65"/>
    </row>
    <row r="133" spans="7:17" ht="19.149999999999999" customHeight="1" x14ac:dyDescent="0.2">
      <c r="G133" s="74">
        <f t="shared" si="3"/>
        <v>179</v>
      </c>
      <c r="H133" s="288"/>
      <c r="I133" s="282"/>
      <c r="J133" s="283"/>
      <c r="K133" s="283"/>
      <c r="L133" s="284"/>
      <c r="M133" s="283"/>
      <c r="N133" s="286"/>
      <c r="O133" s="286"/>
      <c r="P133" s="287"/>
      <c r="Q133" s="65"/>
    </row>
    <row r="134" spans="7:17" ht="19.149999999999999" customHeight="1" x14ac:dyDescent="0.2">
      <c r="G134" s="73">
        <f t="shared" si="3"/>
        <v>180</v>
      </c>
      <c r="H134" s="288"/>
      <c r="I134" s="282"/>
      <c r="J134" s="283"/>
      <c r="K134" s="283"/>
      <c r="L134" s="284"/>
      <c r="M134" s="283"/>
      <c r="N134" s="286"/>
      <c r="O134" s="286"/>
      <c r="P134" s="287"/>
      <c r="Q134" s="65"/>
    </row>
    <row r="135" spans="7:17" ht="19.149999999999999" customHeight="1" x14ac:dyDescent="0.2">
      <c r="G135" s="74">
        <f t="shared" ref="G135:G198" si="4">G134+1</f>
        <v>181</v>
      </c>
      <c r="H135" s="288"/>
      <c r="I135" s="282"/>
      <c r="J135" s="283"/>
      <c r="K135" s="283"/>
      <c r="L135" s="284"/>
      <c r="M135" s="283"/>
      <c r="N135" s="286"/>
      <c r="O135" s="286"/>
      <c r="P135" s="287"/>
      <c r="Q135" s="65"/>
    </row>
    <row r="136" spans="7:17" ht="19.149999999999999" customHeight="1" x14ac:dyDescent="0.2">
      <c r="G136" s="73">
        <f t="shared" si="4"/>
        <v>182</v>
      </c>
      <c r="H136" s="288"/>
      <c r="I136" s="282"/>
      <c r="J136" s="283"/>
      <c r="K136" s="283"/>
      <c r="L136" s="284"/>
      <c r="M136" s="283"/>
      <c r="N136" s="286"/>
      <c r="O136" s="286"/>
      <c r="P136" s="287"/>
      <c r="Q136" s="65"/>
    </row>
    <row r="137" spans="7:17" ht="19.149999999999999" customHeight="1" x14ac:dyDescent="0.2">
      <c r="G137" s="74">
        <f t="shared" si="4"/>
        <v>183</v>
      </c>
      <c r="H137" s="288"/>
      <c r="I137" s="282"/>
      <c r="J137" s="283"/>
      <c r="K137" s="283"/>
      <c r="L137" s="284"/>
      <c r="M137" s="283"/>
      <c r="N137" s="286"/>
      <c r="O137" s="286"/>
      <c r="P137" s="287"/>
      <c r="Q137" s="65"/>
    </row>
    <row r="138" spans="7:17" ht="19.149999999999999" customHeight="1" x14ac:dyDescent="0.2">
      <c r="G138" s="73">
        <f t="shared" si="4"/>
        <v>184</v>
      </c>
      <c r="H138" s="288"/>
      <c r="I138" s="282"/>
      <c r="J138" s="283"/>
      <c r="K138" s="283"/>
      <c r="L138" s="284"/>
      <c r="M138" s="283"/>
      <c r="N138" s="286"/>
      <c r="O138" s="286"/>
      <c r="P138" s="287"/>
      <c r="Q138" s="65"/>
    </row>
    <row r="139" spans="7:17" ht="19.149999999999999" customHeight="1" x14ac:dyDescent="0.2">
      <c r="G139" s="74">
        <f t="shared" si="4"/>
        <v>185</v>
      </c>
      <c r="H139" s="288"/>
      <c r="I139" s="282"/>
      <c r="J139" s="283"/>
      <c r="K139" s="283"/>
      <c r="L139" s="284"/>
      <c r="M139" s="283"/>
      <c r="N139" s="286"/>
      <c r="O139" s="286"/>
      <c r="P139" s="287"/>
      <c r="Q139" s="65"/>
    </row>
    <row r="140" spans="7:17" ht="19.149999999999999" customHeight="1" x14ac:dyDescent="0.2">
      <c r="G140" s="73">
        <f t="shared" si="4"/>
        <v>186</v>
      </c>
      <c r="H140" s="288"/>
      <c r="I140" s="282"/>
      <c r="J140" s="283"/>
      <c r="K140" s="283"/>
      <c r="L140" s="284"/>
      <c r="M140" s="283"/>
      <c r="N140" s="286"/>
      <c r="O140" s="286"/>
      <c r="P140" s="287"/>
      <c r="Q140" s="65"/>
    </row>
    <row r="141" spans="7:17" ht="19.149999999999999" customHeight="1" x14ac:dyDescent="0.2">
      <c r="G141" s="74">
        <f t="shared" si="4"/>
        <v>187</v>
      </c>
      <c r="H141" s="288"/>
      <c r="I141" s="282"/>
      <c r="J141" s="283"/>
      <c r="K141" s="283"/>
      <c r="L141" s="284"/>
      <c r="M141" s="283"/>
      <c r="N141" s="286"/>
      <c r="O141" s="286"/>
      <c r="P141" s="287"/>
      <c r="Q141" s="65"/>
    </row>
    <row r="142" spans="7:17" ht="19.149999999999999" customHeight="1" x14ac:dyDescent="0.2">
      <c r="G142" s="73">
        <f t="shared" si="4"/>
        <v>188</v>
      </c>
      <c r="H142" s="288"/>
      <c r="I142" s="282"/>
      <c r="J142" s="283"/>
      <c r="K142" s="283"/>
      <c r="L142" s="284"/>
      <c r="M142" s="283"/>
      <c r="N142" s="286"/>
      <c r="O142" s="286"/>
      <c r="P142" s="287"/>
      <c r="Q142" s="65"/>
    </row>
    <row r="143" spans="7:17" ht="19.149999999999999" customHeight="1" x14ac:dyDescent="0.2">
      <c r="G143" s="74">
        <f t="shared" si="4"/>
        <v>189</v>
      </c>
      <c r="H143" s="288"/>
      <c r="I143" s="282"/>
      <c r="J143" s="283"/>
      <c r="K143" s="283"/>
      <c r="L143" s="284"/>
      <c r="M143" s="283"/>
      <c r="N143" s="286"/>
      <c r="O143" s="286"/>
      <c r="P143" s="287"/>
      <c r="Q143" s="65"/>
    </row>
    <row r="144" spans="7:17" ht="19.149999999999999" customHeight="1" x14ac:dyDescent="0.2">
      <c r="G144" s="73">
        <f t="shared" si="4"/>
        <v>190</v>
      </c>
      <c r="H144" s="288"/>
      <c r="I144" s="282"/>
      <c r="J144" s="283"/>
      <c r="K144" s="283"/>
      <c r="L144" s="284"/>
      <c r="M144" s="283"/>
      <c r="N144" s="286"/>
      <c r="O144" s="286"/>
      <c r="P144" s="287"/>
      <c r="Q144" s="65"/>
    </row>
    <row r="145" spans="7:17" ht="19.149999999999999" customHeight="1" x14ac:dyDescent="0.2">
      <c r="G145" s="74">
        <f t="shared" si="4"/>
        <v>191</v>
      </c>
      <c r="H145" s="288"/>
      <c r="I145" s="282"/>
      <c r="J145" s="283"/>
      <c r="K145" s="283"/>
      <c r="L145" s="284"/>
      <c r="M145" s="283"/>
      <c r="N145" s="286"/>
      <c r="O145" s="289"/>
      <c r="P145" s="287"/>
      <c r="Q145" s="65"/>
    </row>
    <row r="146" spans="7:17" ht="19.149999999999999" customHeight="1" x14ac:dyDescent="0.2">
      <c r="G146" s="73">
        <f t="shared" si="4"/>
        <v>192</v>
      </c>
      <c r="H146" s="288"/>
      <c r="I146" s="282"/>
      <c r="J146" s="283"/>
      <c r="K146" s="283"/>
      <c r="L146" s="284"/>
      <c r="M146" s="283"/>
      <c r="N146" s="286"/>
      <c r="O146" s="286"/>
      <c r="P146" s="287"/>
      <c r="Q146" s="65"/>
    </row>
    <row r="147" spans="7:17" ht="19.149999999999999" customHeight="1" x14ac:dyDescent="0.2">
      <c r="G147" s="74">
        <f t="shared" si="4"/>
        <v>193</v>
      </c>
      <c r="H147" s="288"/>
      <c r="I147" s="282"/>
      <c r="J147" s="283"/>
      <c r="K147" s="283"/>
      <c r="L147" s="284"/>
      <c r="M147" s="283"/>
      <c r="N147" s="286"/>
      <c r="O147" s="286"/>
      <c r="P147" s="287"/>
      <c r="Q147" s="65"/>
    </row>
    <row r="148" spans="7:17" ht="19.149999999999999" customHeight="1" x14ac:dyDescent="0.2">
      <c r="G148" s="73">
        <f t="shared" si="4"/>
        <v>194</v>
      </c>
      <c r="H148" s="288"/>
      <c r="I148" s="282"/>
      <c r="J148" s="283"/>
      <c r="K148" s="283"/>
      <c r="L148" s="284"/>
      <c r="M148" s="283"/>
      <c r="N148" s="286"/>
      <c r="O148" s="286"/>
      <c r="P148" s="287"/>
      <c r="Q148" s="65"/>
    </row>
    <row r="149" spans="7:17" ht="19.149999999999999" customHeight="1" x14ac:dyDescent="0.2">
      <c r="G149" s="74">
        <f t="shared" si="4"/>
        <v>195</v>
      </c>
      <c r="H149" s="288"/>
      <c r="I149" s="282"/>
      <c r="J149" s="283"/>
      <c r="K149" s="283"/>
      <c r="L149" s="284"/>
      <c r="M149" s="283"/>
      <c r="N149" s="286"/>
      <c r="O149" s="286"/>
      <c r="P149" s="287"/>
      <c r="Q149" s="65"/>
    </row>
    <row r="150" spans="7:17" ht="19.149999999999999" customHeight="1" x14ac:dyDescent="0.2">
      <c r="G150" s="73">
        <f t="shared" si="4"/>
        <v>196</v>
      </c>
      <c r="H150" s="288"/>
      <c r="I150" s="282"/>
      <c r="J150" s="283"/>
      <c r="K150" s="283"/>
      <c r="L150" s="284"/>
      <c r="M150" s="283"/>
      <c r="N150" s="286"/>
      <c r="O150" s="286"/>
      <c r="P150" s="287"/>
      <c r="Q150" s="65"/>
    </row>
    <row r="151" spans="7:17" ht="19.149999999999999" customHeight="1" x14ac:dyDescent="0.2">
      <c r="G151" s="74">
        <f t="shared" si="4"/>
        <v>197</v>
      </c>
      <c r="H151" s="288"/>
      <c r="I151" s="282"/>
      <c r="J151" s="283"/>
      <c r="K151" s="283"/>
      <c r="L151" s="284"/>
      <c r="M151" s="283"/>
      <c r="N151" s="286"/>
      <c r="O151" s="286"/>
      <c r="P151" s="287"/>
      <c r="Q151" s="65"/>
    </row>
    <row r="152" spans="7:17" ht="19.149999999999999" customHeight="1" x14ac:dyDescent="0.2">
      <c r="G152" s="73">
        <f t="shared" si="4"/>
        <v>198</v>
      </c>
      <c r="H152" s="288"/>
      <c r="I152" s="282"/>
      <c r="J152" s="283"/>
      <c r="K152" s="283"/>
      <c r="L152" s="284"/>
      <c r="M152" s="283"/>
      <c r="N152" s="286"/>
      <c r="O152" s="286"/>
      <c r="P152" s="287"/>
      <c r="Q152" s="65"/>
    </row>
    <row r="153" spans="7:17" ht="19.149999999999999" customHeight="1" x14ac:dyDescent="0.2">
      <c r="G153" s="74">
        <f t="shared" si="4"/>
        <v>199</v>
      </c>
      <c r="H153" s="288"/>
      <c r="I153" s="282"/>
      <c r="J153" s="283"/>
      <c r="K153" s="283"/>
      <c r="L153" s="284"/>
      <c r="M153" s="283"/>
      <c r="N153" s="286"/>
      <c r="O153" s="286"/>
      <c r="P153" s="287"/>
      <c r="Q153" s="65"/>
    </row>
    <row r="154" spans="7:17" ht="19.149999999999999" customHeight="1" x14ac:dyDescent="0.2">
      <c r="G154" s="73">
        <f t="shared" si="4"/>
        <v>200</v>
      </c>
      <c r="H154" s="288"/>
      <c r="I154" s="282"/>
      <c r="J154" s="283"/>
      <c r="K154" s="283"/>
      <c r="L154" s="284"/>
      <c r="M154" s="283"/>
      <c r="N154" s="286"/>
      <c r="O154" s="286"/>
      <c r="P154" s="287"/>
      <c r="Q154" s="65"/>
    </row>
    <row r="155" spans="7:17" ht="19.149999999999999" customHeight="1" x14ac:dyDescent="0.2">
      <c r="G155" s="74">
        <f t="shared" si="4"/>
        <v>201</v>
      </c>
      <c r="H155" s="288"/>
      <c r="I155" s="282"/>
      <c r="J155" s="283"/>
      <c r="K155" s="283"/>
      <c r="L155" s="284"/>
      <c r="M155" s="283"/>
      <c r="N155" s="286"/>
      <c r="O155" s="286"/>
      <c r="P155" s="287"/>
      <c r="Q155" s="65"/>
    </row>
    <row r="156" spans="7:17" ht="19.149999999999999" customHeight="1" x14ac:dyDescent="0.2">
      <c r="G156" s="73">
        <f t="shared" si="4"/>
        <v>202</v>
      </c>
      <c r="H156" s="288"/>
      <c r="I156" s="282"/>
      <c r="J156" s="283"/>
      <c r="K156" s="283"/>
      <c r="L156" s="284"/>
      <c r="M156" s="283"/>
      <c r="N156" s="286"/>
      <c r="O156" s="286"/>
      <c r="P156" s="287"/>
      <c r="Q156" s="65"/>
    </row>
    <row r="157" spans="7:17" ht="19.149999999999999" customHeight="1" x14ac:dyDescent="0.2">
      <c r="G157" s="74">
        <f t="shared" si="4"/>
        <v>203</v>
      </c>
      <c r="H157" s="288"/>
      <c r="I157" s="282"/>
      <c r="J157" s="283"/>
      <c r="K157" s="283"/>
      <c r="L157" s="284"/>
      <c r="M157" s="283"/>
      <c r="N157" s="286"/>
      <c r="O157" s="286"/>
      <c r="P157" s="287"/>
      <c r="Q157" s="65"/>
    </row>
    <row r="158" spans="7:17" ht="19.149999999999999" customHeight="1" x14ac:dyDescent="0.2">
      <c r="G158" s="73">
        <f t="shared" si="4"/>
        <v>204</v>
      </c>
      <c r="H158" s="288"/>
      <c r="I158" s="282"/>
      <c r="J158" s="283"/>
      <c r="K158" s="283"/>
      <c r="L158" s="284"/>
      <c r="M158" s="283"/>
      <c r="N158" s="286"/>
      <c r="O158" s="286"/>
      <c r="P158" s="287"/>
      <c r="Q158" s="65"/>
    </row>
    <row r="159" spans="7:17" ht="19.149999999999999" customHeight="1" x14ac:dyDescent="0.2">
      <c r="G159" s="74">
        <f t="shared" si="4"/>
        <v>205</v>
      </c>
      <c r="H159" s="288"/>
      <c r="I159" s="282"/>
      <c r="J159" s="283"/>
      <c r="K159" s="283"/>
      <c r="L159" s="284"/>
      <c r="M159" s="283"/>
      <c r="N159" s="286"/>
      <c r="O159" s="286"/>
      <c r="P159" s="287"/>
      <c r="Q159" s="65"/>
    </row>
    <row r="160" spans="7:17" ht="19.149999999999999" customHeight="1" x14ac:dyDescent="0.2">
      <c r="G160" s="73">
        <f t="shared" si="4"/>
        <v>206</v>
      </c>
      <c r="H160" s="288"/>
      <c r="I160" s="282"/>
      <c r="J160" s="283"/>
      <c r="K160" s="283"/>
      <c r="L160" s="284"/>
      <c r="M160" s="283"/>
      <c r="N160" s="286"/>
      <c r="O160" s="286"/>
      <c r="P160" s="287"/>
      <c r="Q160" s="65"/>
    </row>
    <row r="161" spans="7:17" ht="19.149999999999999" customHeight="1" x14ac:dyDescent="0.2">
      <c r="G161" s="74">
        <f t="shared" si="4"/>
        <v>207</v>
      </c>
      <c r="H161" s="288"/>
      <c r="I161" s="282"/>
      <c r="J161" s="283"/>
      <c r="K161" s="283"/>
      <c r="L161" s="284"/>
      <c r="M161" s="283"/>
      <c r="N161" s="286"/>
      <c r="O161" s="286"/>
      <c r="P161" s="287"/>
      <c r="Q161" s="65"/>
    </row>
    <row r="162" spans="7:17" ht="19.149999999999999" customHeight="1" x14ac:dyDescent="0.2">
      <c r="G162" s="73">
        <f t="shared" si="4"/>
        <v>208</v>
      </c>
      <c r="H162" s="288"/>
      <c r="I162" s="282"/>
      <c r="J162" s="283"/>
      <c r="K162" s="283"/>
      <c r="L162" s="284"/>
      <c r="M162" s="283"/>
      <c r="N162" s="286"/>
      <c r="O162" s="286"/>
      <c r="P162" s="287"/>
      <c r="Q162" s="65"/>
    </row>
    <row r="163" spans="7:17" ht="19.149999999999999" customHeight="1" x14ac:dyDescent="0.2">
      <c r="G163" s="74">
        <f t="shared" si="4"/>
        <v>209</v>
      </c>
      <c r="H163" s="288"/>
      <c r="I163" s="282"/>
      <c r="J163" s="283"/>
      <c r="K163" s="283"/>
      <c r="L163" s="284"/>
      <c r="M163" s="283"/>
      <c r="N163" s="286"/>
      <c r="O163" s="286"/>
      <c r="P163" s="287"/>
      <c r="Q163" s="65"/>
    </row>
    <row r="164" spans="7:17" ht="19.149999999999999" customHeight="1" x14ac:dyDescent="0.2">
      <c r="G164" s="73">
        <f t="shared" si="4"/>
        <v>210</v>
      </c>
      <c r="H164" s="288"/>
      <c r="I164" s="282"/>
      <c r="J164" s="283"/>
      <c r="K164" s="283"/>
      <c r="L164" s="284"/>
      <c r="M164" s="283"/>
      <c r="N164" s="286"/>
      <c r="O164" s="286"/>
      <c r="P164" s="287"/>
      <c r="Q164" s="65"/>
    </row>
    <row r="165" spans="7:17" ht="19.149999999999999" customHeight="1" x14ac:dyDescent="0.2">
      <c r="G165" s="74">
        <f t="shared" si="4"/>
        <v>211</v>
      </c>
      <c r="H165" s="288"/>
      <c r="I165" s="282"/>
      <c r="J165" s="283"/>
      <c r="K165" s="283"/>
      <c r="L165" s="284"/>
      <c r="M165" s="283"/>
      <c r="N165" s="286"/>
      <c r="O165" s="286"/>
      <c r="P165" s="287"/>
      <c r="Q165" s="65"/>
    </row>
    <row r="166" spans="7:17" ht="19.149999999999999" customHeight="1" x14ac:dyDescent="0.2">
      <c r="G166" s="73">
        <f t="shared" si="4"/>
        <v>212</v>
      </c>
      <c r="H166" s="288"/>
      <c r="I166" s="282"/>
      <c r="J166" s="283"/>
      <c r="K166" s="283"/>
      <c r="L166" s="284"/>
      <c r="M166" s="283"/>
      <c r="N166" s="286"/>
      <c r="O166" s="286"/>
      <c r="P166" s="287"/>
      <c r="Q166" s="65"/>
    </row>
    <row r="167" spans="7:17" ht="19.149999999999999" customHeight="1" x14ac:dyDescent="0.2">
      <c r="G167" s="74">
        <f t="shared" si="4"/>
        <v>213</v>
      </c>
      <c r="H167" s="288"/>
      <c r="I167" s="282"/>
      <c r="J167" s="283"/>
      <c r="K167" s="283"/>
      <c r="L167" s="284"/>
      <c r="M167" s="283"/>
      <c r="N167" s="286"/>
      <c r="O167" s="286"/>
      <c r="P167" s="287"/>
      <c r="Q167" s="65"/>
    </row>
    <row r="168" spans="7:17" ht="19.149999999999999" customHeight="1" x14ac:dyDescent="0.2">
      <c r="G168" s="73">
        <f t="shared" si="4"/>
        <v>214</v>
      </c>
      <c r="H168" s="288"/>
      <c r="I168" s="282"/>
      <c r="J168" s="283"/>
      <c r="K168" s="283"/>
      <c r="L168" s="284"/>
      <c r="M168" s="283"/>
      <c r="N168" s="286"/>
      <c r="O168" s="286"/>
      <c r="P168" s="287"/>
      <c r="Q168" s="65"/>
    </row>
    <row r="169" spans="7:17" ht="19.149999999999999" customHeight="1" x14ac:dyDescent="0.2">
      <c r="G169" s="74">
        <f t="shared" si="4"/>
        <v>215</v>
      </c>
      <c r="H169" s="288"/>
      <c r="I169" s="282"/>
      <c r="J169" s="283"/>
      <c r="K169" s="283"/>
      <c r="L169" s="284"/>
      <c r="M169" s="283"/>
      <c r="N169" s="286"/>
      <c r="O169" s="286"/>
      <c r="P169" s="287"/>
      <c r="Q169" s="65"/>
    </row>
    <row r="170" spans="7:17" ht="19.149999999999999" customHeight="1" x14ac:dyDescent="0.2">
      <c r="G170" s="73">
        <f t="shared" si="4"/>
        <v>216</v>
      </c>
      <c r="H170" s="288"/>
      <c r="I170" s="282"/>
      <c r="J170" s="283"/>
      <c r="K170" s="283"/>
      <c r="L170" s="284"/>
      <c r="M170" s="283"/>
      <c r="N170" s="286"/>
      <c r="O170" s="286"/>
      <c r="P170" s="287"/>
      <c r="Q170" s="65"/>
    </row>
    <row r="171" spans="7:17" ht="19.149999999999999" customHeight="1" x14ac:dyDescent="0.2">
      <c r="G171" s="74">
        <f t="shared" si="4"/>
        <v>217</v>
      </c>
      <c r="H171" s="288"/>
      <c r="I171" s="282"/>
      <c r="J171" s="283"/>
      <c r="K171" s="283"/>
      <c r="L171" s="284"/>
      <c r="M171" s="283"/>
      <c r="N171" s="286"/>
      <c r="O171" s="286"/>
      <c r="P171" s="287"/>
      <c r="Q171" s="65"/>
    </row>
    <row r="172" spans="7:17" ht="19.149999999999999" customHeight="1" x14ac:dyDescent="0.2">
      <c r="G172" s="73">
        <f t="shared" si="4"/>
        <v>218</v>
      </c>
      <c r="H172" s="288"/>
      <c r="I172" s="282"/>
      <c r="J172" s="283"/>
      <c r="K172" s="283"/>
      <c r="L172" s="284"/>
      <c r="M172" s="283"/>
      <c r="N172" s="286"/>
      <c r="O172" s="286"/>
      <c r="P172" s="287"/>
      <c r="Q172" s="65"/>
    </row>
    <row r="173" spans="7:17" ht="19.149999999999999" customHeight="1" x14ac:dyDescent="0.2">
      <c r="G173" s="74">
        <f t="shared" si="4"/>
        <v>219</v>
      </c>
      <c r="H173" s="288"/>
      <c r="I173" s="282"/>
      <c r="J173" s="283"/>
      <c r="K173" s="283"/>
      <c r="L173" s="284"/>
      <c r="M173" s="283"/>
      <c r="N173" s="286"/>
      <c r="O173" s="286"/>
      <c r="P173" s="287"/>
      <c r="Q173" s="65"/>
    </row>
    <row r="174" spans="7:17" ht="19.149999999999999" customHeight="1" x14ac:dyDescent="0.2">
      <c r="G174" s="73">
        <f t="shared" si="4"/>
        <v>220</v>
      </c>
      <c r="H174" s="288"/>
      <c r="I174" s="282"/>
      <c r="J174" s="283"/>
      <c r="K174" s="283"/>
      <c r="L174" s="284"/>
      <c r="M174" s="283"/>
      <c r="N174" s="286"/>
      <c r="O174" s="286"/>
      <c r="P174" s="287"/>
      <c r="Q174" s="65"/>
    </row>
    <row r="175" spans="7:17" ht="19.149999999999999" customHeight="1" x14ac:dyDescent="0.2">
      <c r="G175" s="74">
        <f t="shared" si="4"/>
        <v>221</v>
      </c>
      <c r="H175" s="288"/>
      <c r="I175" s="282"/>
      <c r="J175" s="283"/>
      <c r="K175" s="283"/>
      <c r="L175" s="284"/>
      <c r="M175" s="283"/>
      <c r="N175" s="286"/>
      <c r="O175" s="286"/>
      <c r="P175" s="287"/>
      <c r="Q175" s="65"/>
    </row>
    <row r="176" spans="7:17" ht="19.149999999999999" customHeight="1" x14ac:dyDescent="0.2">
      <c r="G176" s="73">
        <f t="shared" si="4"/>
        <v>222</v>
      </c>
      <c r="H176" s="290"/>
      <c r="I176" s="286"/>
      <c r="J176" s="283"/>
      <c r="K176" s="283"/>
      <c r="L176" s="284"/>
      <c r="M176" s="291"/>
      <c r="N176" s="286"/>
      <c r="O176" s="286"/>
      <c r="P176" s="287"/>
      <c r="Q176" s="65"/>
    </row>
    <row r="177" spans="7:17" ht="19.149999999999999" customHeight="1" x14ac:dyDescent="0.2">
      <c r="G177" s="74">
        <f t="shared" si="4"/>
        <v>223</v>
      </c>
      <c r="H177" s="290"/>
      <c r="I177" s="286"/>
      <c r="J177" s="283"/>
      <c r="K177" s="283"/>
      <c r="L177" s="284"/>
      <c r="M177" s="291"/>
      <c r="N177" s="286"/>
      <c r="O177" s="286"/>
      <c r="P177" s="287"/>
      <c r="Q177" s="65"/>
    </row>
    <row r="178" spans="7:17" ht="19.149999999999999" customHeight="1" x14ac:dyDescent="0.2">
      <c r="G178" s="73">
        <f t="shared" si="4"/>
        <v>224</v>
      </c>
      <c r="H178" s="290"/>
      <c r="I178" s="286"/>
      <c r="J178" s="283"/>
      <c r="K178" s="283"/>
      <c r="L178" s="284"/>
      <c r="M178" s="291"/>
      <c r="N178" s="286"/>
      <c r="O178" s="286"/>
      <c r="P178" s="287"/>
      <c r="Q178" s="65"/>
    </row>
    <row r="179" spans="7:17" ht="19.149999999999999" customHeight="1" x14ac:dyDescent="0.2">
      <c r="G179" s="74">
        <f t="shared" si="4"/>
        <v>225</v>
      </c>
      <c r="H179" s="290"/>
      <c r="I179" s="286"/>
      <c r="J179" s="283"/>
      <c r="K179" s="283"/>
      <c r="L179" s="284"/>
      <c r="M179" s="291"/>
      <c r="N179" s="286"/>
      <c r="O179" s="286"/>
      <c r="P179" s="287"/>
      <c r="Q179" s="65"/>
    </row>
    <row r="180" spans="7:17" ht="19.149999999999999" customHeight="1" x14ac:dyDescent="0.2">
      <c r="G180" s="73">
        <f t="shared" si="4"/>
        <v>226</v>
      </c>
      <c r="H180" s="290"/>
      <c r="I180" s="286"/>
      <c r="J180" s="283"/>
      <c r="K180" s="283"/>
      <c r="L180" s="284"/>
      <c r="M180" s="291"/>
      <c r="N180" s="286"/>
      <c r="O180" s="286"/>
      <c r="P180" s="287"/>
      <c r="Q180" s="65"/>
    </row>
    <row r="181" spans="7:17" ht="19.149999999999999" customHeight="1" x14ac:dyDescent="0.2">
      <c r="G181" s="74">
        <f t="shared" si="4"/>
        <v>227</v>
      </c>
      <c r="H181" s="290"/>
      <c r="I181" s="286"/>
      <c r="J181" s="283"/>
      <c r="K181" s="283"/>
      <c r="L181" s="284"/>
      <c r="M181" s="291"/>
      <c r="N181" s="286"/>
      <c r="O181" s="286"/>
      <c r="P181" s="287"/>
      <c r="Q181" s="65"/>
    </row>
    <row r="182" spans="7:17" ht="19.149999999999999" customHeight="1" x14ac:dyDescent="0.2">
      <c r="G182" s="73">
        <f t="shared" si="4"/>
        <v>228</v>
      </c>
      <c r="H182" s="290"/>
      <c r="I182" s="286"/>
      <c r="J182" s="283"/>
      <c r="K182" s="283"/>
      <c r="L182" s="284"/>
      <c r="M182" s="291"/>
      <c r="N182" s="286"/>
      <c r="O182" s="286"/>
      <c r="P182" s="287"/>
      <c r="Q182" s="65"/>
    </row>
    <row r="183" spans="7:17" ht="19.149999999999999" customHeight="1" x14ac:dyDescent="0.2">
      <c r="G183" s="74">
        <f t="shared" si="4"/>
        <v>229</v>
      </c>
      <c r="H183" s="290"/>
      <c r="I183" s="286"/>
      <c r="J183" s="283"/>
      <c r="K183" s="283"/>
      <c r="L183" s="284"/>
      <c r="M183" s="291"/>
      <c r="N183" s="286"/>
      <c r="O183" s="286"/>
      <c r="P183" s="287"/>
      <c r="Q183" s="65"/>
    </row>
    <row r="184" spans="7:17" ht="19.149999999999999" customHeight="1" x14ac:dyDescent="0.2">
      <c r="G184" s="73">
        <f t="shared" si="4"/>
        <v>230</v>
      </c>
      <c r="H184" s="290"/>
      <c r="I184" s="286"/>
      <c r="J184" s="283"/>
      <c r="K184" s="283"/>
      <c r="L184" s="284"/>
      <c r="M184" s="291"/>
      <c r="N184" s="286"/>
      <c r="O184" s="286"/>
      <c r="P184" s="287"/>
      <c r="Q184" s="65"/>
    </row>
    <row r="185" spans="7:17" ht="19.149999999999999" customHeight="1" x14ac:dyDescent="0.2">
      <c r="G185" s="74">
        <f t="shared" si="4"/>
        <v>231</v>
      </c>
      <c r="H185" s="290"/>
      <c r="I185" s="286"/>
      <c r="J185" s="283"/>
      <c r="K185" s="283"/>
      <c r="L185" s="284"/>
      <c r="M185" s="291"/>
      <c r="N185" s="286"/>
      <c r="O185" s="286"/>
      <c r="P185" s="287"/>
      <c r="Q185" s="65"/>
    </row>
    <row r="186" spans="7:17" ht="19.149999999999999" customHeight="1" x14ac:dyDescent="0.2">
      <c r="G186" s="73">
        <f t="shared" si="4"/>
        <v>232</v>
      </c>
      <c r="H186" s="290"/>
      <c r="I186" s="286"/>
      <c r="J186" s="283"/>
      <c r="K186" s="283"/>
      <c r="L186" s="284"/>
      <c r="M186" s="291"/>
      <c r="N186" s="286"/>
      <c r="O186" s="286"/>
      <c r="P186" s="287"/>
      <c r="Q186" s="65"/>
    </row>
    <row r="187" spans="7:17" ht="19.149999999999999" customHeight="1" x14ac:dyDescent="0.2">
      <c r="G187" s="74">
        <f t="shared" si="4"/>
        <v>233</v>
      </c>
      <c r="H187" s="290"/>
      <c r="I187" s="286"/>
      <c r="J187" s="283"/>
      <c r="K187" s="283"/>
      <c r="L187" s="284"/>
      <c r="M187" s="291"/>
      <c r="N187" s="286"/>
      <c r="O187" s="286"/>
      <c r="P187" s="287"/>
      <c r="Q187" s="65"/>
    </row>
    <row r="188" spans="7:17" ht="19.149999999999999" customHeight="1" x14ac:dyDescent="0.2">
      <c r="G188" s="73">
        <f t="shared" si="4"/>
        <v>234</v>
      </c>
      <c r="H188" s="290"/>
      <c r="I188" s="286"/>
      <c r="J188" s="283"/>
      <c r="K188" s="283"/>
      <c r="L188" s="284"/>
      <c r="M188" s="291"/>
      <c r="N188" s="286"/>
      <c r="O188" s="286"/>
      <c r="P188" s="287"/>
      <c r="Q188" s="65"/>
    </row>
    <row r="189" spans="7:17" ht="19.149999999999999" customHeight="1" x14ac:dyDescent="0.2">
      <c r="G189" s="74">
        <f t="shared" si="4"/>
        <v>235</v>
      </c>
      <c r="H189" s="290"/>
      <c r="I189" s="286"/>
      <c r="J189" s="283"/>
      <c r="K189" s="283"/>
      <c r="L189" s="284"/>
      <c r="M189" s="291"/>
      <c r="N189" s="286"/>
      <c r="O189" s="286"/>
      <c r="P189" s="287"/>
      <c r="Q189" s="65"/>
    </row>
    <row r="190" spans="7:17" ht="19.149999999999999" customHeight="1" x14ac:dyDescent="0.2">
      <c r="G190" s="73">
        <f t="shared" si="4"/>
        <v>236</v>
      </c>
      <c r="H190" s="290"/>
      <c r="I190" s="286"/>
      <c r="J190" s="283"/>
      <c r="K190" s="283"/>
      <c r="L190" s="284"/>
      <c r="M190" s="291"/>
      <c r="N190" s="286"/>
      <c r="O190" s="286"/>
      <c r="P190" s="287"/>
      <c r="Q190" s="65"/>
    </row>
    <row r="191" spans="7:17" ht="19.149999999999999" customHeight="1" x14ac:dyDescent="0.2">
      <c r="G191" s="74">
        <f t="shared" si="4"/>
        <v>237</v>
      </c>
      <c r="H191" s="290"/>
      <c r="I191" s="286"/>
      <c r="J191" s="283"/>
      <c r="K191" s="283"/>
      <c r="L191" s="284"/>
      <c r="M191" s="291"/>
      <c r="N191" s="286"/>
      <c r="O191" s="286"/>
      <c r="P191" s="287"/>
      <c r="Q191" s="65"/>
    </row>
    <row r="192" spans="7:17" ht="19.149999999999999" customHeight="1" x14ac:dyDescent="0.2">
      <c r="G192" s="73">
        <f t="shared" si="4"/>
        <v>238</v>
      </c>
      <c r="H192" s="290"/>
      <c r="I192" s="286"/>
      <c r="J192" s="283"/>
      <c r="K192" s="283"/>
      <c r="L192" s="284"/>
      <c r="M192" s="291"/>
      <c r="N192" s="286"/>
      <c r="O192" s="286"/>
      <c r="P192" s="287"/>
      <c r="Q192" s="65"/>
    </row>
    <row r="193" spans="7:17" ht="19.149999999999999" customHeight="1" x14ac:dyDescent="0.2">
      <c r="G193" s="74">
        <f t="shared" si="4"/>
        <v>239</v>
      </c>
      <c r="H193" s="290"/>
      <c r="I193" s="286"/>
      <c r="J193" s="283"/>
      <c r="K193" s="283"/>
      <c r="L193" s="284"/>
      <c r="M193" s="291"/>
      <c r="N193" s="286"/>
      <c r="O193" s="286"/>
      <c r="P193" s="287"/>
      <c r="Q193" s="65"/>
    </row>
    <row r="194" spans="7:17" ht="19.149999999999999" customHeight="1" x14ac:dyDescent="0.2">
      <c r="G194" s="73">
        <f t="shared" si="4"/>
        <v>240</v>
      </c>
      <c r="H194" s="290"/>
      <c r="I194" s="286"/>
      <c r="J194" s="283"/>
      <c r="K194" s="283"/>
      <c r="L194" s="284"/>
      <c r="M194" s="291"/>
      <c r="N194" s="286"/>
      <c r="O194" s="286"/>
      <c r="P194" s="287"/>
      <c r="Q194" s="65"/>
    </row>
    <row r="195" spans="7:17" ht="19.149999999999999" customHeight="1" x14ac:dyDescent="0.2">
      <c r="G195" s="74">
        <f t="shared" si="4"/>
        <v>241</v>
      </c>
      <c r="H195" s="290"/>
      <c r="I195" s="286"/>
      <c r="J195" s="283"/>
      <c r="K195" s="283"/>
      <c r="L195" s="284"/>
      <c r="M195" s="291"/>
      <c r="N195" s="286"/>
      <c r="O195" s="286"/>
      <c r="P195" s="287"/>
      <c r="Q195" s="65"/>
    </row>
    <row r="196" spans="7:17" ht="19.149999999999999" customHeight="1" x14ac:dyDescent="0.2">
      <c r="G196" s="73">
        <f t="shared" si="4"/>
        <v>242</v>
      </c>
      <c r="H196" s="290"/>
      <c r="I196" s="286"/>
      <c r="J196" s="283"/>
      <c r="K196" s="283"/>
      <c r="L196" s="284"/>
      <c r="M196" s="291"/>
      <c r="N196" s="286"/>
      <c r="O196" s="286"/>
      <c r="P196" s="287"/>
      <c r="Q196" s="65"/>
    </row>
    <row r="197" spans="7:17" ht="19.149999999999999" customHeight="1" x14ac:dyDescent="0.2">
      <c r="G197" s="74">
        <f t="shared" si="4"/>
        <v>243</v>
      </c>
      <c r="H197" s="290"/>
      <c r="I197" s="286"/>
      <c r="J197" s="283"/>
      <c r="K197" s="283"/>
      <c r="L197" s="284"/>
      <c r="M197" s="291"/>
      <c r="N197" s="286"/>
      <c r="O197" s="286"/>
      <c r="P197" s="287"/>
      <c r="Q197" s="65"/>
    </row>
    <row r="198" spans="7:17" ht="19.149999999999999" customHeight="1" x14ac:dyDescent="0.2">
      <c r="G198" s="73">
        <f t="shared" si="4"/>
        <v>244</v>
      </c>
      <c r="H198" s="290"/>
      <c r="I198" s="286"/>
      <c r="J198" s="283"/>
      <c r="K198" s="283"/>
      <c r="L198" s="284"/>
      <c r="M198" s="291"/>
      <c r="N198" s="286"/>
      <c r="O198" s="286"/>
      <c r="P198" s="287"/>
      <c r="Q198" s="65"/>
    </row>
    <row r="199" spans="7:17" ht="19.149999999999999" customHeight="1" x14ac:dyDescent="0.2">
      <c r="G199" s="74">
        <f t="shared" ref="G199:G262" si="5">G198+1</f>
        <v>245</v>
      </c>
      <c r="H199" s="290"/>
      <c r="I199" s="286"/>
      <c r="J199" s="283"/>
      <c r="K199" s="283"/>
      <c r="L199" s="284"/>
      <c r="M199" s="291"/>
      <c r="N199" s="286"/>
      <c r="O199" s="286"/>
      <c r="P199" s="287"/>
      <c r="Q199" s="65"/>
    </row>
    <row r="200" spans="7:17" ht="19.149999999999999" customHeight="1" x14ac:dyDescent="0.2">
      <c r="G200" s="73">
        <f t="shared" si="5"/>
        <v>246</v>
      </c>
      <c r="H200" s="290"/>
      <c r="I200" s="286"/>
      <c r="J200" s="283"/>
      <c r="K200" s="283"/>
      <c r="L200" s="284"/>
      <c r="M200" s="291"/>
      <c r="N200" s="286"/>
      <c r="O200" s="286"/>
      <c r="P200" s="287"/>
      <c r="Q200" s="65"/>
    </row>
    <row r="201" spans="7:17" ht="19.149999999999999" customHeight="1" x14ac:dyDescent="0.2">
      <c r="G201" s="74">
        <f t="shared" si="5"/>
        <v>247</v>
      </c>
      <c r="H201" s="290"/>
      <c r="I201" s="286"/>
      <c r="J201" s="283"/>
      <c r="K201" s="283"/>
      <c r="L201" s="284"/>
      <c r="M201" s="291"/>
      <c r="N201" s="286"/>
      <c r="O201" s="286"/>
      <c r="P201" s="287"/>
      <c r="Q201" s="65"/>
    </row>
    <row r="202" spans="7:17" ht="19.149999999999999" customHeight="1" x14ac:dyDescent="0.2">
      <c r="G202" s="73">
        <f t="shared" si="5"/>
        <v>248</v>
      </c>
      <c r="H202" s="290"/>
      <c r="I202" s="286"/>
      <c r="J202" s="283"/>
      <c r="K202" s="283"/>
      <c r="L202" s="284"/>
      <c r="M202" s="291"/>
      <c r="N202" s="286"/>
      <c r="O202" s="286"/>
      <c r="P202" s="287"/>
      <c r="Q202" s="65"/>
    </row>
    <row r="203" spans="7:17" ht="19.149999999999999" customHeight="1" x14ac:dyDescent="0.2">
      <c r="G203" s="74">
        <f t="shared" si="5"/>
        <v>249</v>
      </c>
      <c r="H203" s="290"/>
      <c r="I203" s="286"/>
      <c r="J203" s="283"/>
      <c r="K203" s="283"/>
      <c r="L203" s="284"/>
      <c r="M203" s="291"/>
      <c r="N203" s="286"/>
      <c r="O203" s="286"/>
      <c r="P203" s="287"/>
      <c r="Q203" s="65"/>
    </row>
    <row r="204" spans="7:17" ht="19.149999999999999" customHeight="1" x14ac:dyDescent="0.2">
      <c r="G204" s="73">
        <f t="shared" si="5"/>
        <v>250</v>
      </c>
      <c r="H204" s="290"/>
      <c r="I204" s="286"/>
      <c r="J204" s="283"/>
      <c r="K204" s="283"/>
      <c r="L204" s="284"/>
      <c r="M204" s="291"/>
      <c r="N204" s="286"/>
      <c r="O204" s="286"/>
      <c r="P204" s="287"/>
      <c r="Q204" s="65"/>
    </row>
    <row r="205" spans="7:17" ht="19.149999999999999" customHeight="1" x14ac:dyDescent="0.2">
      <c r="G205" s="74">
        <f t="shared" si="5"/>
        <v>251</v>
      </c>
      <c r="H205" s="290"/>
      <c r="I205" s="286"/>
      <c r="J205" s="283"/>
      <c r="K205" s="283"/>
      <c r="L205" s="284"/>
      <c r="M205" s="291"/>
      <c r="N205" s="286"/>
      <c r="O205" s="286"/>
      <c r="P205" s="287"/>
      <c r="Q205" s="65"/>
    </row>
    <row r="206" spans="7:17" ht="19.149999999999999" customHeight="1" x14ac:dyDescent="0.2">
      <c r="G206" s="73">
        <f t="shared" si="5"/>
        <v>252</v>
      </c>
      <c r="H206" s="290"/>
      <c r="I206" s="286"/>
      <c r="J206" s="283"/>
      <c r="K206" s="283"/>
      <c r="L206" s="284"/>
      <c r="M206" s="291"/>
      <c r="N206" s="286"/>
      <c r="O206" s="286"/>
      <c r="P206" s="287"/>
      <c r="Q206" s="65"/>
    </row>
    <row r="207" spans="7:17" ht="19.149999999999999" customHeight="1" x14ac:dyDescent="0.2">
      <c r="G207" s="74">
        <f t="shared" si="5"/>
        <v>253</v>
      </c>
      <c r="H207" s="290"/>
      <c r="I207" s="286"/>
      <c r="J207" s="283"/>
      <c r="K207" s="283"/>
      <c r="L207" s="284"/>
      <c r="M207" s="291"/>
      <c r="N207" s="286"/>
      <c r="O207" s="286"/>
      <c r="P207" s="287"/>
      <c r="Q207" s="65"/>
    </row>
    <row r="208" spans="7:17" ht="19.149999999999999" customHeight="1" x14ac:dyDescent="0.2">
      <c r="G208" s="73">
        <f t="shared" si="5"/>
        <v>254</v>
      </c>
      <c r="H208" s="290"/>
      <c r="I208" s="286"/>
      <c r="J208" s="283"/>
      <c r="K208" s="283"/>
      <c r="L208" s="284"/>
      <c r="M208" s="291"/>
      <c r="N208" s="286"/>
      <c r="O208" s="286"/>
      <c r="P208" s="287"/>
      <c r="Q208" s="65"/>
    </row>
    <row r="209" spans="7:17" ht="19.149999999999999" customHeight="1" x14ac:dyDescent="0.2">
      <c r="G209" s="74">
        <f t="shared" si="5"/>
        <v>255</v>
      </c>
      <c r="H209" s="290"/>
      <c r="I209" s="286"/>
      <c r="J209" s="283"/>
      <c r="K209" s="283"/>
      <c r="L209" s="284"/>
      <c r="M209" s="291"/>
      <c r="N209" s="286"/>
      <c r="O209" s="286"/>
      <c r="P209" s="287"/>
      <c r="Q209" s="65"/>
    </row>
    <row r="210" spans="7:17" ht="19.149999999999999" customHeight="1" x14ac:dyDescent="0.2">
      <c r="G210" s="73">
        <f t="shared" si="5"/>
        <v>256</v>
      </c>
      <c r="H210" s="290"/>
      <c r="I210" s="286"/>
      <c r="J210" s="283"/>
      <c r="K210" s="283"/>
      <c r="L210" s="284"/>
      <c r="M210" s="291"/>
      <c r="N210" s="286"/>
      <c r="O210" s="286"/>
      <c r="P210" s="287"/>
      <c r="Q210" s="65"/>
    </row>
    <row r="211" spans="7:17" ht="19.149999999999999" customHeight="1" x14ac:dyDescent="0.2">
      <c r="G211" s="74">
        <f t="shared" si="5"/>
        <v>257</v>
      </c>
      <c r="H211" s="290"/>
      <c r="I211" s="286"/>
      <c r="J211" s="283"/>
      <c r="K211" s="283"/>
      <c r="L211" s="284"/>
      <c r="M211" s="291"/>
      <c r="N211" s="286"/>
      <c r="O211" s="286"/>
      <c r="P211" s="287"/>
      <c r="Q211" s="65"/>
    </row>
    <row r="212" spans="7:17" ht="19.149999999999999" customHeight="1" x14ac:dyDescent="0.2">
      <c r="G212" s="73">
        <f t="shared" si="5"/>
        <v>258</v>
      </c>
      <c r="H212" s="290"/>
      <c r="I212" s="286"/>
      <c r="J212" s="283"/>
      <c r="K212" s="283"/>
      <c r="L212" s="284"/>
      <c r="M212" s="291"/>
      <c r="N212" s="286"/>
      <c r="O212" s="286"/>
      <c r="P212" s="287"/>
      <c r="Q212" s="65"/>
    </row>
    <row r="213" spans="7:17" ht="19.149999999999999" customHeight="1" x14ac:dyDescent="0.2">
      <c r="G213" s="74">
        <f t="shared" si="5"/>
        <v>259</v>
      </c>
      <c r="H213" s="290"/>
      <c r="I213" s="286"/>
      <c r="J213" s="283"/>
      <c r="K213" s="283"/>
      <c r="L213" s="284"/>
      <c r="M213" s="291"/>
      <c r="N213" s="286"/>
      <c r="O213" s="286"/>
      <c r="P213" s="287"/>
      <c r="Q213" s="65"/>
    </row>
    <row r="214" spans="7:17" ht="19.149999999999999" customHeight="1" x14ac:dyDescent="0.2">
      <c r="G214" s="73">
        <f t="shared" si="5"/>
        <v>260</v>
      </c>
      <c r="H214" s="290"/>
      <c r="I214" s="286"/>
      <c r="J214" s="283"/>
      <c r="K214" s="283"/>
      <c r="L214" s="284"/>
      <c r="M214" s="291"/>
      <c r="N214" s="286"/>
      <c r="O214" s="286"/>
      <c r="P214" s="287"/>
      <c r="Q214" s="65"/>
    </row>
    <row r="215" spans="7:17" ht="19.149999999999999" customHeight="1" x14ac:dyDescent="0.2">
      <c r="G215" s="74">
        <f t="shared" si="5"/>
        <v>261</v>
      </c>
      <c r="H215" s="290"/>
      <c r="I215" s="286"/>
      <c r="J215" s="283"/>
      <c r="K215" s="283"/>
      <c r="L215" s="284"/>
      <c r="M215" s="291"/>
      <c r="N215" s="286"/>
      <c r="O215" s="286"/>
      <c r="P215" s="287"/>
      <c r="Q215" s="65"/>
    </row>
    <row r="216" spans="7:17" ht="19.149999999999999" customHeight="1" x14ac:dyDescent="0.2">
      <c r="G216" s="73">
        <f t="shared" si="5"/>
        <v>262</v>
      </c>
      <c r="H216" s="290"/>
      <c r="I216" s="286"/>
      <c r="J216" s="283"/>
      <c r="K216" s="283"/>
      <c r="L216" s="284"/>
      <c r="M216" s="291"/>
      <c r="N216" s="286"/>
      <c r="O216" s="286"/>
      <c r="P216" s="287"/>
      <c r="Q216" s="65"/>
    </row>
    <row r="217" spans="7:17" ht="19.149999999999999" customHeight="1" x14ac:dyDescent="0.2">
      <c r="G217" s="74">
        <f t="shared" si="5"/>
        <v>263</v>
      </c>
      <c r="H217" s="290"/>
      <c r="I217" s="286"/>
      <c r="J217" s="283"/>
      <c r="K217" s="283"/>
      <c r="L217" s="284"/>
      <c r="M217" s="291"/>
      <c r="N217" s="286"/>
      <c r="O217" s="286"/>
      <c r="P217" s="287"/>
      <c r="Q217" s="65"/>
    </row>
    <row r="218" spans="7:17" ht="19.149999999999999" customHeight="1" x14ac:dyDescent="0.2">
      <c r="G218" s="73">
        <f t="shared" si="5"/>
        <v>264</v>
      </c>
      <c r="H218" s="290"/>
      <c r="I218" s="286"/>
      <c r="J218" s="283"/>
      <c r="K218" s="283"/>
      <c r="L218" s="284"/>
      <c r="M218" s="291"/>
      <c r="N218" s="286"/>
      <c r="O218" s="286"/>
      <c r="P218" s="287"/>
      <c r="Q218" s="65"/>
    </row>
    <row r="219" spans="7:17" ht="19.149999999999999" customHeight="1" x14ac:dyDescent="0.2">
      <c r="G219" s="74">
        <f t="shared" si="5"/>
        <v>265</v>
      </c>
      <c r="H219" s="290"/>
      <c r="I219" s="286"/>
      <c r="J219" s="283"/>
      <c r="K219" s="283"/>
      <c r="L219" s="284"/>
      <c r="M219" s="291"/>
      <c r="N219" s="286"/>
      <c r="O219" s="286"/>
      <c r="P219" s="287"/>
      <c r="Q219" s="65"/>
    </row>
    <row r="220" spans="7:17" ht="19.149999999999999" customHeight="1" x14ac:dyDescent="0.2">
      <c r="G220" s="73">
        <f t="shared" si="5"/>
        <v>266</v>
      </c>
      <c r="H220" s="290"/>
      <c r="I220" s="286"/>
      <c r="J220" s="283"/>
      <c r="K220" s="283"/>
      <c r="L220" s="284"/>
      <c r="M220" s="291"/>
      <c r="N220" s="286"/>
      <c r="O220" s="286"/>
      <c r="P220" s="287"/>
      <c r="Q220" s="65"/>
    </row>
    <row r="221" spans="7:17" ht="19.149999999999999" customHeight="1" x14ac:dyDescent="0.2">
      <c r="G221" s="74">
        <f t="shared" si="5"/>
        <v>267</v>
      </c>
      <c r="H221" s="290"/>
      <c r="I221" s="286"/>
      <c r="J221" s="283"/>
      <c r="K221" s="283"/>
      <c r="L221" s="284"/>
      <c r="M221" s="291"/>
      <c r="N221" s="286"/>
      <c r="O221" s="286"/>
      <c r="P221" s="287"/>
      <c r="Q221" s="65"/>
    </row>
    <row r="222" spans="7:17" ht="19.149999999999999" customHeight="1" x14ac:dyDescent="0.2">
      <c r="G222" s="73">
        <f t="shared" si="5"/>
        <v>268</v>
      </c>
      <c r="H222" s="290"/>
      <c r="I222" s="286"/>
      <c r="J222" s="283"/>
      <c r="K222" s="283"/>
      <c r="L222" s="284"/>
      <c r="M222" s="291"/>
      <c r="N222" s="286"/>
      <c r="O222" s="286"/>
      <c r="P222" s="287"/>
      <c r="Q222" s="65"/>
    </row>
    <row r="223" spans="7:17" ht="19.149999999999999" customHeight="1" x14ac:dyDescent="0.2">
      <c r="G223" s="74">
        <f t="shared" si="5"/>
        <v>269</v>
      </c>
      <c r="H223" s="290"/>
      <c r="I223" s="286"/>
      <c r="J223" s="283"/>
      <c r="K223" s="283"/>
      <c r="L223" s="284"/>
      <c r="M223" s="291"/>
      <c r="N223" s="286"/>
      <c r="O223" s="286"/>
      <c r="P223" s="287"/>
      <c r="Q223" s="65"/>
    </row>
    <row r="224" spans="7:17" ht="19.149999999999999" customHeight="1" x14ac:dyDescent="0.2">
      <c r="G224" s="73">
        <f t="shared" si="5"/>
        <v>270</v>
      </c>
      <c r="H224" s="290"/>
      <c r="I224" s="286"/>
      <c r="J224" s="283"/>
      <c r="K224" s="283"/>
      <c r="L224" s="284"/>
      <c r="M224" s="291"/>
      <c r="N224" s="286"/>
      <c r="O224" s="286"/>
      <c r="P224" s="287"/>
      <c r="Q224" s="65"/>
    </row>
    <row r="225" spans="7:17" ht="19.149999999999999" customHeight="1" x14ac:dyDescent="0.2">
      <c r="G225" s="74">
        <f t="shared" si="5"/>
        <v>271</v>
      </c>
      <c r="H225" s="290"/>
      <c r="I225" s="286"/>
      <c r="J225" s="283"/>
      <c r="K225" s="283"/>
      <c r="L225" s="284"/>
      <c r="M225" s="291"/>
      <c r="N225" s="286"/>
      <c r="O225" s="286"/>
      <c r="P225" s="287"/>
      <c r="Q225" s="65"/>
    </row>
    <row r="226" spans="7:17" ht="19.149999999999999" customHeight="1" x14ac:dyDescent="0.2">
      <c r="G226" s="73">
        <f t="shared" si="5"/>
        <v>272</v>
      </c>
      <c r="H226" s="290"/>
      <c r="I226" s="286"/>
      <c r="J226" s="283"/>
      <c r="K226" s="283"/>
      <c r="L226" s="284"/>
      <c r="M226" s="291"/>
      <c r="N226" s="286"/>
      <c r="O226" s="286"/>
      <c r="P226" s="287"/>
      <c r="Q226" s="65"/>
    </row>
    <row r="227" spans="7:17" ht="19.149999999999999" customHeight="1" x14ac:dyDescent="0.2">
      <c r="G227" s="74">
        <f t="shared" si="5"/>
        <v>273</v>
      </c>
      <c r="H227" s="290"/>
      <c r="I227" s="286"/>
      <c r="J227" s="283"/>
      <c r="K227" s="283"/>
      <c r="L227" s="284"/>
      <c r="M227" s="291"/>
      <c r="N227" s="286"/>
      <c r="O227" s="286"/>
      <c r="P227" s="287"/>
      <c r="Q227" s="65"/>
    </row>
    <row r="228" spans="7:17" ht="19.149999999999999" customHeight="1" x14ac:dyDescent="0.2">
      <c r="G228" s="73">
        <f t="shared" si="5"/>
        <v>274</v>
      </c>
      <c r="H228" s="290"/>
      <c r="I228" s="286"/>
      <c r="J228" s="283"/>
      <c r="K228" s="283"/>
      <c r="L228" s="284"/>
      <c r="M228" s="291"/>
      <c r="N228" s="286"/>
      <c r="O228" s="286"/>
      <c r="P228" s="287"/>
      <c r="Q228" s="65"/>
    </row>
    <row r="229" spans="7:17" ht="19.149999999999999" customHeight="1" x14ac:dyDescent="0.2">
      <c r="G229" s="74">
        <f t="shared" si="5"/>
        <v>275</v>
      </c>
      <c r="H229" s="290"/>
      <c r="I229" s="286"/>
      <c r="J229" s="283"/>
      <c r="K229" s="283"/>
      <c r="L229" s="284"/>
      <c r="M229" s="291"/>
      <c r="N229" s="286"/>
      <c r="O229" s="286"/>
      <c r="P229" s="287"/>
      <c r="Q229" s="65"/>
    </row>
    <row r="230" spans="7:17" ht="19.149999999999999" customHeight="1" x14ac:dyDescent="0.2">
      <c r="G230" s="73">
        <f t="shared" si="5"/>
        <v>276</v>
      </c>
      <c r="H230" s="290"/>
      <c r="I230" s="286"/>
      <c r="J230" s="283"/>
      <c r="K230" s="283"/>
      <c r="L230" s="284"/>
      <c r="M230" s="291"/>
      <c r="N230" s="286"/>
      <c r="O230" s="286"/>
      <c r="P230" s="287"/>
      <c r="Q230" s="65"/>
    </row>
    <row r="231" spans="7:17" ht="19.149999999999999" customHeight="1" x14ac:dyDescent="0.2">
      <c r="G231" s="74">
        <f t="shared" si="5"/>
        <v>277</v>
      </c>
      <c r="H231" s="290"/>
      <c r="I231" s="286"/>
      <c r="J231" s="283"/>
      <c r="K231" s="283"/>
      <c r="L231" s="284"/>
      <c r="M231" s="291"/>
      <c r="N231" s="286"/>
      <c r="O231" s="286"/>
      <c r="P231" s="287"/>
      <c r="Q231" s="65"/>
    </row>
    <row r="232" spans="7:17" ht="19.149999999999999" customHeight="1" x14ac:dyDescent="0.2">
      <c r="G232" s="73">
        <f t="shared" si="5"/>
        <v>278</v>
      </c>
      <c r="H232" s="290"/>
      <c r="I232" s="286"/>
      <c r="J232" s="283"/>
      <c r="K232" s="283"/>
      <c r="L232" s="284"/>
      <c r="M232" s="291"/>
      <c r="N232" s="286"/>
      <c r="O232" s="286"/>
      <c r="P232" s="287"/>
      <c r="Q232" s="65"/>
    </row>
    <row r="233" spans="7:17" ht="19.149999999999999" customHeight="1" x14ac:dyDescent="0.2">
      <c r="G233" s="74">
        <f t="shared" si="5"/>
        <v>279</v>
      </c>
      <c r="H233" s="290"/>
      <c r="I233" s="286"/>
      <c r="J233" s="283"/>
      <c r="K233" s="283"/>
      <c r="L233" s="284"/>
      <c r="M233" s="291"/>
      <c r="N233" s="286"/>
      <c r="O233" s="286"/>
      <c r="P233" s="287"/>
      <c r="Q233" s="65"/>
    </row>
    <row r="234" spans="7:17" ht="19.149999999999999" customHeight="1" x14ac:dyDescent="0.2">
      <c r="G234" s="73">
        <f t="shared" si="5"/>
        <v>280</v>
      </c>
      <c r="H234" s="290"/>
      <c r="I234" s="286"/>
      <c r="J234" s="283"/>
      <c r="K234" s="283"/>
      <c r="L234" s="284"/>
      <c r="M234" s="291"/>
      <c r="N234" s="286"/>
      <c r="O234" s="286"/>
      <c r="P234" s="287"/>
      <c r="Q234" s="65"/>
    </row>
    <row r="235" spans="7:17" ht="19.149999999999999" customHeight="1" x14ac:dyDescent="0.2">
      <c r="G235" s="74">
        <f t="shared" si="5"/>
        <v>281</v>
      </c>
      <c r="H235" s="290"/>
      <c r="I235" s="286"/>
      <c r="J235" s="283"/>
      <c r="K235" s="283"/>
      <c r="L235" s="284"/>
      <c r="M235" s="291"/>
      <c r="N235" s="286"/>
      <c r="O235" s="286"/>
      <c r="P235" s="287"/>
      <c r="Q235" s="65"/>
    </row>
    <row r="236" spans="7:17" ht="19.149999999999999" customHeight="1" x14ac:dyDescent="0.2">
      <c r="G236" s="73">
        <f t="shared" si="5"/>
        <v>282</v>
      </c>
      <c r="H236" s="290"/>
      <c r="I236" s="286"/>
      <c r="J236" s="283"/>
      <c r="K236" s="283"/>
      <c r="L236" s="284"/>
      <c r="M236" s="291"/>
      <c r="N236" s="286"/>
      <c r="O236" s="286"/>
      <c r="P236" s="287"/>
      <c r="Q236" s="65"/>
    </row>
    <row r="237" spans="7:17" ht="19.149999999999999" customHeight="1" x14ac:dyDescent="0.2">
      <c r="G237" s="74">
        <f t="shared" si="5"/>
        <v>283</v>
      </c>
      <c r="H237" s="290"/>
      <c r="I237" s="286"/>
      <c r="J237" s="283"/>
      <c r="K237" s="283"/>
      <c r="L237" s="284"/>
      <c r="M237" s="291"/>
      <c r="N237" s="286"/>
      <c r="O237" s="286"/>
      <c r="P237" s="287"/>
      <c r="Q237" s="65"/>
    </row>
    <row r="238" spans="7:17" ht="19.149999999999999" customHeight="1" x14ac:dyDescent="0.2">
      <c r="G238" s="73">
        <f t="shared" si="5"/>
        <v>284</v>
      </c>
      <c r="H238" s="290"/>
      <c r="I238" s="286"/>
      <c r="J238" s="283"/>
      <c r="K238" s="283"/>
      <c r="L238" s="284"/>
      <c r="M238" s="291"/>
      <c r="N238" s="286"/>
      <c r="O238" s="286"/>
      <c r="P238" s="287"/>
      <c r="Q238" s="65"/>
    </row>
    <row r="239" spans="7:17" ht="19.149999999999999" customHeight="1" x14ac:dyDescent="0.2">
      <c r="G239" s="74">
        <f t="shared" si="5"/>
        <v>285</v>
      </c>
      <c r="H239" s="290"/>
      <c r="I239" s="286"/>
      <c r="J239" s="283"/>
      <c r="K239" s="283"/>
      <c r="L239" s="284"/>
      <c r="M239" s="291"/>
      <c r="N239" s="286"/>
      <c r="O239" s="286"/>
      <c r="P239" s="287"/>
      <c r="Q239" s="65"/>
    </row>
    <row r="240" spans="7:17" ht="19.149999999999999" customHeight="1" x14ac:dyDescent="0.2">
      <c r="G240" s="73">
        <f t="shared" si="5"/>
        <v>286</v>
      </c>
      <c r="H240" s="290"/>
      <c r="I240" s="286"/>
      <c r="J240" s="283"/>
      <c r="K240" s="283"/>
      <c r="L240" s="284"/>
      <c r="M240" s="291"/>
      <c r="N240" s="286"/>
      <c r="O240" s="286"/>
      <c r="P240" s="287"/>
      <c r="Q240" s="65"/>
    </row>
    <row r="241" spans="7:17" ht="19.149999999999999" customHeight="1" x14ac:dyDescent="0.2">
      <c r="G241" s="74">
        <f t="shared" si="5"/>
        <v>287</v>
      </c>
      <c r="H241" s="290"/>
      <c r="I241" s="286"/>
      <c r="J241" s="283"/>
      <c r="K241" s="283"/>
      <c r="L241" s="284"/>
      <c r="M241" s="291"/>
      <c r="N241" s="286"/>
      <c r="O241" s="286"/>
      <c r="P241" s="287"/>
      <c r="Q241" s="65"/>
    </row>
    <row r="242" spans="7:17" ht="19.149999999999999" customHeight="1" x14ac:dyDescent="0.2">
      <c r="G242" s="73">
        <f t="shared" si="5"/>
        <v>288</v>
      </c>
      <c r="H242" s="290"/>
      <c r="I242" s="286"/>
      <c r="J242" s="283"/>
      <c r="K242" s="283"/>
      <c r="L242" s="284"/>
      <c r="M242" s="291"/>
      <c r="N242" s="286"/>
      <c r="O242" s="286"/>
      <c r="P242" s="287"/>
      <c r="Q242" s="65"/>
    </row>
    <row r="243" spans="7:17" ht="19.149999999999999" customHeight="1" x14ac:dyDescent="0.2">
      <c r="G243" s="74">
        <f t="shared" si="5"/>
        <v>289</v>
      </c>
      <c r="H243" s="290"/>
      <c r="I243" s="286"/>
      <c r="J243" s="283"/>
      <c r="K243" s="283"/>
      <c r="L243" s="284"/>
      <c r="M243" s="291"/>
      <c r="N243" s="286"/>
      <c r="O243" s="286"/>
      <c r="P243" s="287"/>
      <c r="Q243" s="65"/>
    </row>
    <row r="244" spans="7:17" ht="19.149999999999999" customHeight="1" x14ac:dyDescent="0.2">
      <c r="G244" s="73">
        <f t="shared" si="5"/>
        <v>290</v>
      </c>
      <c r="H244" s="290"/>
      <c r="I244" s="286"/>
      <c r="J244" s="283"/>
      <c r="K244" s="283"/>
      <c r="L244" s="284"/>
      <c r="M244" s="291"/>
      <c r="N244" s="286"/>
      <c r="O244" s="286"/>
      <c r="P244" s="287"/>
      <c r="Q244" s="65"/>
    </row>
    <row r="245" spans="7:17" ht="19.149999999999999" customHeight="1" x14ac:dyDescent="0.2">
      <c r="G245" s="74">
        <f t="shared" si="5"/>
        <v>291</v>
      </c>
      <c r="H245" s="290"/>
      <c r="I245" s="286"/>
      <c r="J245" s="283"/>
      <c r="K245" s="283"/>
      <c r="L245" s="284"/>
      <c r="M245" s="291"/>
      <c r="N245" s="286"/>
      <c r="O245" s="286"/>
      <c r="P245" s="287"/>
      <c r="Q245" s="65"/>
    </row>
    <row r="246" spans="7:17" ht="19.149999999999999" customHeight="1" x14ac:dyDescent="0.2">
      <c r="G246" s="73">
        <f t="shared" si="5"/>
        <v>292</v>
      </c>
      <c r="H246" s="290"/>
      <c r="I246" s="286"/>
      <c r="J246" s="283"/>
      <c r="K246" s="283"/>
      <c r="L246" s="284"/>
      <c r="M246" s="291"/>
      <c r="N246" s="286"/>
      <c r="O246" s="286"/>
      <c r="P246" s="287"/>
      <c r="Q246" s="65"/>
    </row>
    <row r="247" spans="7:17" ht="19.149999999999999" customHeight="1" x14ac:dyDescent="0.2">
      <c r="G247" s="74">
        <f t="shared" si="5"/>
        <v>293</v>
      </c>
      <c r="H247" s="290"/>
      <c r="I247" s="286"/>
      <c r="J247" s="283"/>
      <c r="K247" s="283"/>
      <c r="L247" s="284"/>
      <c r="M247" s="291"/>
      <c r="N247" s="286"/>
      <c r="O247" s="286"/>
      <c r="P247" s="287"/>
      <c r="Q247" s="65"/>
    </row>
    <row r="248" spans="7:17" ht="19.149999999999999" customHeight="1" x14ac:dyDescent="0.2">
      <c r="G248" s="73">
        <f t="shared" si="5"/>
        <v>294</v>
      </c>
      <c r="H248" s="290"/>
      <c r="I248" s="286"/>
      <c r="J248" s="283"/>
      <c r="K248" s="283"/>
      <c r="L248" s="284"/>
      <c r="M248" s="291"/>
      <c r="N248" s="286"/>
      <c r="O248" s="286"/>
      <c r="P248" s="287"/>
      <c r="Q248" s="65"/>
    </row>
    <row r="249" spans="7:17" ht="19.149999999999999" customHeight="1" x14ac:dyDescent="0.2">
      <c r="G249" s="74">
        <f t="shared" si="5"/>
        <v>295</v>
      </c>
      <c r="H249" s="290"/>
      <c r="I249" s="286"/>
      <c r="J249" s="283"/>
      <c r="K249" s="283"/>
      <c r="L249" s="284"/>
      <c r="M249" s="291"/>
      <c r="N249" s="286"/>
      <c r="O249" s="286"/>
      <c r="P249" s="287"/>
      <c r="Q249" s="65"/>
    </row>
    <row r="250" spans="7:17" ht="19.149999999999999" customHeight="1" x14ac:dyDescent="0.2">
      <c r="G250" s="73">
        <f t="shared" si="5"/>
        <v>296</v>
      </c>
      <c r="H250" s="290"/>
      <c r="I250" s="286"/>
      <c r="J250" s="283"/>
      <c r="K250" s="283"/>
      <c r="L250" s="284"/>
      <c r="M250" s="291"/>
      <c r="N250" s="286"/>
      <c r="O250" s="286"/>
      <c r="P250" s="287"/>
      <c r="Q250" s="65"/>
    </row>
    <row r="251" spans="7:17" ht="19.149999999999999" customHeight="1" x14ac:dyDescent="0.2">
      <c r="G251" s="74">
        <f t="shared" si="5"/>
        <v>297</v>
      </c>
      <c r="H251" s="290"/>
      <c r="I251" s="286"/>
      <c r="J251" s="283"/>
      <c r="K251" s="283"/>
      <c r="L251" s="284"/>
      <c r="M251" s="291"/>
      <c r="N251" s="286"/>
      <c r="O251" s="286"/>
      <c r="P251" s="287"/>
      <c r="Q251" s="65"/>
    </row>
    <row r="252" spans="7:17" ht="19.149999999999999" customHeight="1" x14ac:dyDescent="0.2">
      <c r="G252" s="73">
        <f t="shared" si="5"/>
        <v>298</v>
      </c>
      <c r="H252" s="290"/>
      <c r="I252" s="286"/>
      <c r="J252" s="283"/>
      <c r="K252" s="283"/>
      <c r="L252" s="284"/>
      <c r="M252" s="291"/>
      <c r="N252" s="286"/>
      <c r="O252" s="286"/>
      <c r="P252" s="287"/>
      <c r="Q252" s="65"/>
    </row>
    <row r="253" spans="7:17" ht="19.149999999999999" customHeight="1" x14ac:dyDescent="0.2">
      <c r="G253" s="74">
        <f t="shared" si="5"/>
        <v>299</v>
      </c>
      <c r="H253" s="290"/>
      <c r="I253" s="286"/>
      <c r="J253" s="283"/>
      <c r="K253" s="283"/>
      <c r="L253" s="284"/>
      <c r="M253" s="291"/>
      <c r="N253" s="286"/>
      <c r="O253" s="286"/>
      <c r="P253" s="287"/>
      <c r="Q253" s="65"/>
    </row>
    <row r="254" spans="7:17" ht="19.149999999999999" customHeight="1" x14ac:dyDescent="0.2">
      <c r="G254" s="73">
        <f t="shared" si="5"/>
        <v>300</v>
      </c>
      <c r="H254" s="290"/>
      <c r="I254" s="286"/>
      <c r="J254" s="283"/>
      <c r="K254" s="283"/>
      <c r="L254" s="284"/>
      <c r="M254" s="291"/>
      <c r="N254" s="286"/>
      <c r="O254" s="286"/>
      <c r="P254" s="287"/>
      <c r="Q254" s="65"/>
    </row>
    <row r="255" spans="7:17" ht="19.149999999999999" customHeight="1" x14ac:dyDescent="0.2">
      <c r="G255" s="74">
        <f t="shared" si="5"/>
        <v>301</v>
      </c>
      <c r="H255" s="290"/>
      <c r="I255" s="286"/>
      <c r="J255" s="283"/>
      <c r="K255" s="283"/>
      <c r="L255" s="284"/>
      <c r="M255" s="291"/>
      <c r="N255" s="286"/>
      <c r="O255" s="286"/>
      <c r="P255" s="287"/>
      <c r="Q255" s="65"/>
    </row>
    <row r="256" spans="7:17" ht="19.149999999999999" customHeight="1" x14ac:dyDescent="0.2">
      <c r="G256" s="73">
        <f t="shared" si="5"/>
        <v>302</v>
      </c>
      <c r="H256" s="290"/>
      <c r="I256" s="286"/>
      <c r="J256" s="283"/>
      <c r="K256" s="283"/>
      <c r="L256" s="284"/>
      <c r="M256" s="291"/>
      <c r="N256" s="286"/>
      <c r="O256" s="286"/>
      <c r="P256" s="287"/>
      <c r="Q256" s="65"/>
    </row>
    <row r="257" spans="7:17" ht="19.149999999999999" customHeight="1" x14ac:dyDescent="0.2">
      <c r="G257" s="74">
        <f t="shared" si="5"/>
        <v>303</v>
      </c>
      <c r="H257" s="290"/>
      <c r="I257" s="286"/>
      <c r="J257" s="283"/>
      <c r="K257" s="283"/>
      <c r="L257" s="284"/>
      <c r="M257" s="291"/>
      <c r="N257" s="286"/>
      <c r="O257" s="286"/>
      <c r="P257" s="287"/>
      <c r="Q257" s="65"/>
    </row>
    <row r="258" spans="7:17" ht="19.149999999999999" customHeight="1" x14ac:dyDescent="0.2">
      <c r="G258" s="73">
        <f t="shared" si="5"/>
        <v>304</v>
      </c>
      <c r="H258" s="290"/>
      <c r="I258" s="286"/>
      <c r="J258" s="283"/>
      <c r="K258" s="283"/>
      <c r="L258" s="284"/>
      <c r="M258" s="291"/>
      <c r="N258" s="286"/>
      <c r="O258" s="286"/>
      <c r="P258" s="287"/>
      <c r="Q258" s="65"/>
    </row>
    <row r="259" spans="7:17" ht="19.149999999999999" customHeight="1" x14ac:dyDescent="0.2">
      <c r="G259" s="74">
        <f t="shared" si="5"/>
        <v>305</v>
      </c>
      <c r="H259" s="290"/>
      <c r="I259" s="286"/>
      <c r="J259" s="283"/>
      <c r="K259" s="283"/>
      <c r="L259" s="284"/>
      <c r="M259" s="291"/>
      <c r="N259" s="286"/>
      <c r="O259" s="286"/>
      <c r="P259" s="287"/>
      <c r="Q259" s="65"/>
    </row>
    <row r="260" spans="7:17" ht="19.149999999999999" customHeight="1" x14ac:dyDescent="0.2">
      <c r="G260" s="73">
        <f t="shared" si="5"/>
        <v>306</v>
      </c>
      <c r="H260" s="290"/>
      <c r="I260" s="286"/>
      <c r="J260" s="283"/>
      <c r="K260" s="283"/>
      <c r="L260" s="284"/>
      <c r="M260" s="291"/>
      <c r="N260" s="286"/>
      <c r="O260" s="286"/>
      <c r="P260" s="287"/>
      <c r="Q260" s="65"/>
    </row>
    <row r="261" spans="7:17" ht="19.149999999999999" customHeight="1" x14ac:dyDescent="0.2">
      <c r="G261" s="74">
        <f t="shared" si="5"/>
        <v>307</v>
      </c>
      <c r="H261" s="290"/>
      <c r="I261" s="286"/>
      <c r="J261" s="283"/>
      <c r="K261" s="283"/>
      <c r="L261" s="284"/>
      <c r="M261" s="291"/>
      <c r="N261" s="286"/>
      <c r="O261" s="286"/>
      <c r="P261" s="287"/>
      <c r="Q261" s="65"/>
    </row>
    <row r="262" spans="7:17" ht="19.149999999999999" customHeight="1" x14ac:dyDescent="0.2">
      <c r="G262" s="73">
        <f t="shared" si="5"/>
        <v>308</v>
      </c>
      <c r="H262" s="290"/>
      <c r="I262" s="286"/>
      <c r="J262" s="283"/>
      <c r="K262" s="283"/>
      <c r="L262" s="284"/>
      <c r="M262" s="291"/>
      <c r="N262" s="286"/>
      <c r="O262" s="286"/>
      <c r="P262" s="287"/>
      <c r="Q262" s="65"/>
    </row>
    <row r="263" spans="7:17" ht="19.149999999999999" customHeight="1" x14ac:dyDescent="0.2">
      <c r="G263" s="74">
        <f t="shared" ref="G263:G326" si="6">G262+1</f>
        <v>309</v>
      </c>
      <c r="H263" s="290"/>
      <c r="I263" s="286"/>
      <c r="J263" s="283"/>
      <c r="K263" s="283"/>
      <c r="L263" s="284"/>
      <c r="M263" s="291"/>
      <c r="N263" s="286"/>
      <c r="O263" s="286"/>
      <c r="P263" s="287"/>
      <c r="Q263" s="65"/>
    </row>
    <row r="264" spans="7:17" ht="19.149999999999999" customHeight="1" x14ac:dyDescent="0.2">
      <c r="G264" s="73">
        <f t="shared" si="6"/>
        <v>310</v>
      </c>
      <c r="H264" s="290"/>
      <c r="I264" s="286"/>
      <c r="J264" s="283"/>
      <c r="K264" s="283"/>
      <c r="L264" s="284"/>
      <c r="M264" s="291"/>
      <c r="N264" s="286"/>
      <c r="O264" s="286"/>
      <c r="P264" s="287"/>
      <c r="Q264" s="65"/>
    </row>
    <row r="265" spans="7:17" ht="19.149999999999999" customHeight="1" x14ac:dyDescent="0.2">
      <c r="G265" s="74">
        <f t="shared" si="6"/>
        <v>311</v>
      </c>
      <c r="H265" s="290"/>
      <c r="I265" s="286"/>
      <c r="J265" s="283"/>
      <c r="K265" s="283"/>
      <c r="L265" s="284"/>
      <c r="M265" s="291"/>
      <c r="N265" s="286"/>
      <c r="O265" s="286"/>
      <c r="P265" s="287"/>
      <c r="Q265" s="65"/>
    </row>
    <row r="266" spans="7:17" ht="19.149999999999999" customHeight="1" x14ac:dyDescent="0.2">
      <c r="G266" s="73">
        <f t="shared" si="6"/>
        <v>312</v>
      </c>
      <c r="H266" s="290"/>
      <c r="I266" s="286"/>
      <c r="J266" s="283"/>
      <c r="K266" s="283"/>
      <c r="L266" s="284"/>
      <c r="M266" s="291"/>
      <c r="N266" s="286"/>
      <c r="O266" s="286"/>
      <c r="P266" s="287"/>
      <c r="Q266" s="65"/>
    </row>
    <row r="267" spans="7:17" ht="19.149999999999999" customHeight="1" x14ac:dyDescent="0.2">
      <c r="G267" s="74">
        <f t="shared" si="6"/>
        <v>313</v>
      </c>
      <c r="H267" s="290"/>
      <c r="I267" s="286"/>
      <c r="J267" s="283"/>
      <c r="K267" s="283"/>
      <c r="L267" s="284"/>
      <c r="M267" s="291"/>
      <c r="N267" s="286"/>
      <c r="O267" s="286"/>
      <c r="P267" s="287"/>
      <c r="Q267" s="65"/>
    </row>
    <row r="268" spans="7:17" ht="19.149999999999999" customHeight="1" x14ac:dyDescent="0.2">
      <c r="G268" s="73">
        <f t="shared" si="6"/>
        <v>314</v>
      </c>
      <c r="H268" s="290"/>
      <c r="I268" s="286"/>
      <c r="J268" s="283"/>
      <c r="K268" s="283"/>
      <c r="L268" s="284"/>
      <c r="M268" s="291"/>
      <c r="N268" s="286"/>
      <c r="O268" s="286"/>
      <c r="P268" s="287"/>
      <c r="Q268" s="65"/>
    </row>
    <row r="269" spans="7:17" ht="19.149999999999999" customHeight="1" x14ac:dyDescent="0.2">
      <c r="G269" s="74">
        <f t="shared" si="6"/>
        <v>315</v>
      </c>
      <c r="H269" s="290"/>
      <c r="I269" s="286"/>
      <c r="J269" s="283"/>
      <c r="K269" s="283"/>
      <c r="L269" s="284"/>
      <c r="M269" s="291"/>
      <c r="N269" s="286"/>
      <c r="O269" s="286"/>
      <c r="P269" s="287"/>
      <c r="Q269" s="65"/>
    </row>
    <row r="270" spans="7:17" ht="19.149999999999999" customHeight="1" x14ac:dyDescent="0.2">
      <c r="G270" s="73">
        <f t="shared" si="6"/>
        <v>316</v>
      </c>
      <c r="H270" s="290"/>
      <c r="I270" s="286"/>
      <c r="J270" s="283"/>
      <c r="K270" s="283"/>
      <c r="L270" s="284"/>
      <c r="M270" s="291"/>
      <c r="N270" s="286"/>
      <c r="O270" s="286"/>
      <c r="P270" s="287"/>
      <c r="Q270" s="65"/>
    </row>
    <row r="271" spans="7:17" ht="19.149999999999999" customHeight="1" x14ac:dyDescent="0.2">
      <c r="G271" s="74">
        <f t="shared" si="6"/>
        <v>317</v>
      </c>
      <c r="H271" s="290"/>
      <c r="I271" s="286"/>
      <c r="J271" s="283"/>
      <c r="K271" s="283"/>
      <c r="L271" s="284"/>
      <c r="M271" s="291"/>
      <c r="N271" s="286"/>
      <c r="O271" s="286"/>
      <c r="P271" s="287"/>
      <c r="Q271" s="65"/>
    </row>
    <row r="272" spans="7:17" ht="19.149999999999999" customHeight="1" x14ac:dyDescent="0.2">
      <c r="G272" s="73">
        <f t="shared" si="6"/>
        <v>318</v>
      </c>
      <c r="H272" s="290"/>
      <c r="I272" s="286"/>
      <c r="J272" s="283"/>
      <c r="K272" s="283"/>
      <c r="L272" s="284"/>
      <c r="M272" s="291"/>
      <c r="N272" s="286"/>
      <c r="O272" s="286"/>
      <c r="P272" s="287"/>
      <c r="Q272" s="65"/>
    </row>
    <row r="273" spans="7:17" ht="19.149999999999999" customHeight="1" x14ac:dyDescent="0.2">
      <c r="G273" s="74">
        <f t="shared" si="6"/>
        <v>319</v>
      </c>
      <c r="H273" s="290"/>
      <c r="I273" s="286"/>
      <c r="J273" s="283"/>
      <c r="K273" s="283"/>
      <c r="L273" s="284"/>
      <c r="M273" s="291"/>
      <c r="N273" s="286"/>
      <c r="O273" s="286"/>
      <c r="P273" s="287"/>
      <c r="Q273" s="65"/>
    </row>
    <row r="274" spans="7:17" ht="19.149999999999999" customHeight="1" x14ac:dyDescent="0.2">
      <c r="G274" s="73">
        <f t="shared" si="6"/>
        <v>320</v>
      </c>
      <c r="H274" s="290"/>
      <c r="I274" s="286"/>
      <c r="J274" s="283"/>
      <c r="K274" s="283"/>
      <c r="L274" s="284"/>
      <c r="M274" s="291"/>
      <c r="N274" s="286"/>
      <c r="O274" s="286"/>
      <c r="P274" s="287"/>
      <c r="Q274" s="65"/>
    </row>
    <row r="275" spans="7:17" ht="19.149999999999999" customHeight="1" x14ac:dyDescent="0.2">
      <c r="G275" s="74">
        <f t="shared" si="6"/>
        <v>321</v>
      </c>
      <c r="H275" s="290"/>
      <c r="I275" s="286"/>
      <c r="J275" s="283"/>
      <c r="K275" s="283"/>
      <c r="L275" s="284"/>
      <c r="M275" s="291"/>
      <c r="N275" s="286"/>
      <c r="O275" s="286"/>
      <c r="P275" s="287"/>
      <c r="Q275" s="65"/>
    </row>
    <row r="276" spans="7:17" ht="19.149999999999999" customHeight="1" x14ac:dyDescent="0.2">
      <c r="G276" s="73">
        <f t="shared" si="6"/>
        <v>322</v>
      </c>
      <c r="H276" s="290"/>
      <c r="I276" s="286"/>
      <c r="J276" s="283"/>
      <c r="K276" s="283"/>
      <c r="L276" s="284"/>
      <c r="M276" s="291"/>
      <c r="N276" s="286"/>
      <c r="O276" s="286"/>
      <c r="P276" s="287"/>
      <c r="Q276" s="65"/>
    </row>
    <row r="277" spans="7:17" ht="19.149999999999999" customHeight="1" x14ac:dyDescent="0.2">
      <c r="G277" s="74">
        <f t="shared" si="6"/>
        <v>323</v>
      </c>
      <c r="H277" s="290"/>
      <c r="I277" s="286"/>
      <c r="J277" s="283"/>
      <c r="K277" s="283"/>
      <c r="L277" s="284"/>
      <c r="M277" s="291"/>
      <c r="N277" s="286"/>
      <c r="O277" s="286"/>
      <c r="P277" s="287"/>
      <c r="Q277" s="65"/>
    </row>
    <row r="278" spans="7:17" ht="19.149999999999999" customHeight="1" x14ac:dyDescent="0.2">
      <c r="G278" s="73">
        <f t="shared" si="6"/>
        <v>324</v>
      </c>
      <c r="H278" s="290"/>
      <c r="I278" s="286"/>
      <c r="J278" s="283"/>
      <c r="K278" s="283"/>
      <c r="L278" s="284"/>
      <c r="M278" s="291"/>
      <c r="N278" s="286"/>
      <c r="O278" s="286"/>
      <c r="P278" s="287"/>
      <c r="Q278" s="65"/>
    </row>
    <row r="279" spans="7:17" ht="19.149999999999999" customHeight="1" x14ac:dyDescent="0.2">
      <c r="G279" s="74">
        <f t="shared" si="6"/>
        <v>325</v>
      </c>
      <c r="H279" s="290"/>
      <c r="I279" s="286"/>
      <c r="J279" s="283"/>
      <c r="K279" s="283"/>
      <c r="L279" s="284"/>
      <c r="M279" s="291"/>
      <c r="N279" s="286"/>
      <c r="O279" s="286"/>
      <c r="P279" s="287"/>
      <c r="Q279" s="65"/>
    </row>
    <row r="280" spans="7:17" ht="19.149999999999999" customHeight="1" x14ac:dyDescent="0.2">
      <c r="G280" s="73">
        <f t="shared" si="6"/>
        <v>326</v>
      </c>
      <c r="H280" s="290"/>
      <c r="I280" s="286"/>
      <c r="J280" s="283"/>
      <c r="K280" s="283"/>
      <c r="L280" s="284"/>
      <c r="M280" s="291"/>
      <c r="N280" s="286"/>
      <c r="O280" s="286"/>
      <c r="P280" s="287"/>
      <c r="Q280" s="65"/>
    </row>
    <row r="281" spans="7:17" ht="19.149999999999999" customHeight="1" x14ac:dyDescent="0.2">
      <c r="G281" s="74">
        <f t="shared" si="6"/>
        <v>327</v>
      </c>
      <c r="H281" s="290"/>
      <c r="I281" s="286"/>
      <c r="J281" s="283"/>
      <c r="K281" s="283"/>
      <c r="L281" s="284"/>
      <c r="M281" s="291"/>
      <c r="N281" s="286"/>
      <c r="O281" s="286"/>
      <c r="P281" s="287"/>
      <c r="Q281" s="65"/>
    </row>
    <row r="282" spans="7:17" ht="19.149999999999999" customHeight="1" x14ac:dyDescent="0.2">
      <c r="G282" s="73">
        <f t="shared" si="6"/>
        <v>328</v>
      </c>
      <c r="H282" s="290"/>
      <c r="I282" s="286"/>
      <c r="J282" s="283"/>
      <c r="K282" s="283"/>
      <c r="L282" s="284"/>
      <c r="M282" s="291"/>
      <c r="N282" s="286"/>
      <c r="O282" s="286"/>
      <c r="P282" s="287"/>
      <c r="Q282" s="65"/>
    </row>
    <row r="283" spans="7:17" ht="19.149999999999999" customHeight="1" x14ac:dyDescent="0.2">
      <c r="G283" s="74">
        <f t="shared" si="6"/>
        <v>329</v>
      </c>
      <c r="H283" s="290"/>
      <c r="I283" s="286"/>
      <c r="J283" s="283"/>
      <c r="K283" s="283"/>
      <c r="L283" s="284"/>
      <c r="M283" s="291"/>
      <c r="N283" s="286"/>
      <c r="O283" s="286"/>
      <c r="P283" s="287"/>
      <c r="Q283" s="65"/>
    </row>
    <row r="284" spans="7:17" ht="19.149999999999999" customHeight="1" x14ac:dyDescent="0.2">
      <c r="G284" s="73">
        <f t="shared" si="6"/>
        <v>330</v>
      </c>
      <c r="H284" s="290"/>
      <c r="I284" s="286"/>
      <c r="J284" s="283"/>
      <c r="K284" s="283"/>
      <c r="L284" s="284"/>
      <c r="M284" s="291"/>
      <c r="N284" s="286"/>
      <c r="O284" s="286"/>
      <c r="P284" s="287"/>
      <c r="Q284" s="65"/>
    </row>
    <row r="285" spans="7:17" ht="19.149999999999999" customHeight="1" x14ac:dyDescent="0.2">
      <c r="G285" s="74">
        <f t="shared" si="6"/>
        <v>331</v>
      </c>
      <c r="H285" s="290"/>
      <c r="I285" s="286"/>
      <c r="J285" s="283"/>
      <c r="K285" s="283"/>
      <c r="L285" s="284"/>
      <c r="M285" s="291"/>
      <c r="N285" s="286"/>
      <c r="O285" s="286"/>
      <c r="P285" s="287"/>
      <c r="Q285" s="65"/>
    </row>
    <row r="286" spans="7:17" ht="19.149999999999999" customHeight="1" x14ac:dyDescent="0.2">
      <c r="G286" s="73">
        <f t="shared" si="6"/>
        <v>332</v>
      </c>
      <c r="H286" s="290"/>
      <c r="I286" s="286"/>
      <c r="J286" s="283"/>
      <c r="K286" s="283"/>
      <c r="L286" s="284"/>
      <c r="M286" s="291"/>
      <c r="N286" s="286"/>
      <c r="O286" s="286"/>
      <c r="P286" s="287"/>
      <c r="Q286" s="65"/>
    </row>
    <row r="287" spans="7:17" ht="19.149999999999999" customHeight="1" x14ac:dyDescent="0.2">
      <c r="G287" s="74">
        <f t="shared" si="6"/>
        <v>333</v>
      </c>
      <c r="H287" s="290"/>
      <c r="I287" s="286"/>
      <c r="J287" s="283"/>
      <c r="K287" s="283"/>
      <c r="L287" s="284"/>
      <c r="M287" s="291"/>
      <c r="N287" s="286"/>
      <c r="O287" s="286"/>
      <c r="P287" s="287"/>
      <c r="Q287" s="65"/>
    </row>
    <row r="288" spans="7:17" ht="19.149999999999999" customHeight="1" x14ac:dyDescent="0.2">
      <c r="G288" s="73">
        <f t="shared" si="6"/>
        <v>334</v>
      </c>
      <c r="H288" s="290"/>
      <c r="I288" s="286"/>
      <c r="J288" s="283"/>
      <c r="K288" s="283"/>
      <c r="L288" s="284"/>
      <c r="M288" s="291"/>
      <c r="N288" s="286"/>
      <c r="O288" s="286"/>
      <c r="P288" s="287"/>
      <c r="Q288" s="65"/>
    </row>
    <row r="289" spans="7:17" ht="19.149999999999999" customHeight="1" x14ac:dyDescent="0.2">
      <c r="G289" s="74">
        <f t="shared" si="6"/>
        <v>335</v>
      </c>
      <c r="H289" s="290"/>
      <c r="I289" s="286"/>
      <c r="J289" s="283"/>
      <c r="K289" s="283"/>
      <c r="L289" s="284"/>
      <c r="M289" s="291"/>
      <c r="N289" s="286"/>
      <c r="O289" s="286"/>
      <c r="P289" s="287"/>
      <c r="Q289" s="65"/>
    </row>
    <row r="290" spans="7:17" ht="19.149999999999999" customHeight="1" x14ac:dyDescent="0.2">
      <c r="G290" s="73">
        <f t="shared" si="6"/>
        <v>336</v>
      </c>
      <c r="H290" s="290"/>
      <c r="I290" s="286"/>
      <c r="J290" s="283"/>
      <c r="K290" s="283"/>
      <c r="L290" s="284"/>
      <c r="M290" s="291"/>
      <c r="N290" s="286"/>
      <c r="O290" s="286"/>
      <c r="P290" s="287"/>
      <c r="Q290" s="65"/>
    </row>
    <row r="291" spans="7:17" ht="19.149999999999999" customHeight="1" x14ac:dyDescent="0.2">
      <c r="G291" s="74">
        <f t="shared" si="6"/>
        <v>337</v>
      </c>
      <c r="H291" s="290"/>
      <c r="I291" s="286"/>
      <c r="J291" s="283"/>
      <c r="K291" s="283"/>
      <c r="L291" s="284"/>
      <c r="M291" s="291"/>
      <c r="N291" s="286"/>
      <c r="O291" s="286"/>
      <c r="P291" s="287"/>
      <c r="Q291" s="65"/>
    </row>
    <row r="292" spans="7:17" ht="19.149999999999999" customHeight="1" x14ac:dyDescent="0.2">
      <c r="G292" s="73">
        <f t="shared" si="6"/>
        <v>338</v>
      </c>
      <c r="H292" s="290"/>
      <c r="I292" s="286"/>
      <c r="J292" s="283"/>
      <c r="K292" s="283"/>
      <c r="L292" s="284"/>
      <c r="M292" s="291"/>
      <c r="N292" s="286"/>
      <c r="O292" s="286"/>
      <c r="P292" s="287"/>
      <c r="Q292" s="65"/>
    </row>
    <row r="293" spans="7:17" ht="19.149999999999999" customHeight="1" x14ac:dyDescent="0.2">
      <c r="G293" s="74">
        <f t="shared" si="6"/>
        <v>339</v>
      </c>
      <c r="H293" s="290"/>
      <c r="I293" s="286"/>
      <c r="J293" s="283"/>
      <c r="K293" s="283"/>
      <c r="L293" s="284"/>
      <c r="M293" s="291"/>
      <c r="N293" s="286"/>
      <c r="O293" s="286"/>
      <c r="P293" s="287"/>
      <c r="Q293" s="65"/>
    </row>
    <row r="294" spans="7:17" ht="19.149999999999999" customHeight="1" x14ac:dyDescent="0.2">
      <c r="G294" s="73">
        <f t="shared" si="6"/>
        <v>340</v>
      </c>
      <c r="H294" s="290"/>
      <c r="I294" s="286"/>
      <c r="J294" s="283"/>
      <c r="K294" s="283"/>
      <c r="L294" s="284"/>
      <c r="M294" s="291"/>
      <c r="N294" s="286"/>
      <c r="O294" s="286"/>
      <c r="P294" s="287"/>
      <c r="Q294" s="65"/>
    </row>
    <row r="295" spans="7:17" ht="19.149999999999999" customHeight="1" x14ac:dyDescent="0.2">
      <c r="G295" s="74">
        <f t="shared" si="6"/>
        <v>341</v>
      </c>
      <c r="H295" s="290"/>
      <c r="I295" s="286"/>
      <c r="J295" s="283"/>
      <c r="K295" s="283"/>
      <c r="L295" s="284"/>
      <c r="M295" s="291"/>
      <c r="N295" s="286"/>
      <c r="O295" s="286"/>
      <c r="P295" s="287"/>
      <c r="Q295" s="65"/>
    </row>
    <row r="296" spans="7:17" ht="19.149999999999999" customHeight="1" x14ac:dyDescent="0.2">
      <c r="G296" s="73">
        <f t="shared" si="6"/>
        <v>342</v>
      </c>
      <c r="H296" s="290"/>
      <c r="I296" s="286"/>
      <c r="J296" s="283"/>
      <c r="K296" s="283"/>
      <c r="L296" s="284"/>
      <c r="M296" s="291"/>
      <c r="N296" s="286"/>
      <c r="O296" s="286"/>
      <c r="P296" s="287"/>
      <c r="Q296" s="65"/>
    </row>
    <row r="297" spans="7:17" ht="19.149999999999999" customHeight="1" x14ac:dyDescent="0.2">
      <c r="G297" s="74">
        <f t="shared" si="6"/>
        <v>343</v>
      </c>
      <c r="H297" s="290"/>
      <c r="I297" s="286"/>
      <c r="J297" s="283"/>
      <c r="K297" s="283"/>
      <c r="L297" s="284"/>
      <c r="M297" s="291"/>
      <c r="N297" s="286"/>
      <c r="O297" s="286"/>
      <c r="P297" s="287"/>
      <c r="Q297" s="65"/>
    </row>
    <row r="298" spans="7:17" ht="19.149999999999999" customHeight="1" x14ac:dyDescent="0.2">
      <c r="G298" s="73">
        <f t="shared" si="6"/>
        <v>344</v>
      </c>
      <c r="H298" s="290"/>
      <c r="I298" s="286"/>
      <c r="J298" s="283"/>
      <c r="K298" s="283"/>
      <c r="L298" s="284"/>
      <c r="M298" s="291"/>
      <c r="N298" s="286"/>
      <c r="O298" s="286"/>
      <c r="P298" s="287"/>
      <c r="Q298" s="65"/>
    </row>
    <row r="299" spans="7:17" ht="19.149999999999999" customHeight="1" x14ac:dyDescent="0.2">
      <c r="G299" s="74">
        <f t="shared" si="6"/>
        <v>345</v>
      </c>
      <c r="H299" s="290"/>
      <c r="I299" s="286"/>
      <c r="J299" s="283"/>
      <c r="K299" s="283"/>
      <c r="L299" s="284"/>
      <c r="M299" s="291"/>
      <c r="N299" s="286"/>
      <c r="O299" s="286"/>
      <c r="P299" s="287"/>
      <c r="Q299" s="65"/>
    </row>
    <row r="300" spans="7:17" ht="19.149999999999999" customHeight="1" x14ac:dyDescent="0.2">
      <c r="G300" s="73">
        <f t="shared" si="6"/>
        <v>346</v>
      </c>
      <c r="H300" s="290"/>
      <c r="I300" s="286"/>
      <c r="J300" s="283"/>
      <c r="K300" s="283"/>
      <c r="L300" s="284"/>
      <c r="M300" s="291"/>
      <c r="N300" s="286"/>
      <c r="O300" s="286"/>
      <c r="P300" s="287"/>
      <c r="Q300" s="65"/>
    </row>
    <row r="301" spans="7:17" ht="19.149999999999999" customHeight="1" x14ac:dyDescent="0.2">
      <c r="G301" s="74">
        <f t="shared" si="6"/>
        <v>347</v>
      </c>
      <c r="H301" s="290"/>
      <c r="I301" s="286"/>
      <c r="J301" s="283"/>
      <c r="K301" s="283"/>
      <c r="L301" s="284"/>
      <c r="M301" s="291"/>
      <c r="N301" s="286"/>
      <c r="O301" s="286"/>
      <c r="P301" s="287"/>
      <c r="Q301" s="65"/>
    </row>
    <row r="302" spans="7:17" ht="19.149999999999999" customHeight="1" x14ac:dyDescent="0.2">
      <c r="G302" s="73">
        <f t="shared" si="6"/>
        <v>348</v>
      </c>
      <c r="H302" s="290"/>
      <c r="I302" s="286"/>
      <c r="J302" s="283"/>
      <c r="K302" s="283"/>
      <c r="L302" s="284"/>
      <c r="M302" s="291"/>
      <c r="N302" s="286"/>
      <c r="O302" s="286"/>
      <c r="P302" s="287"/>
      <c r="Q302" s="65"/>
    </row>
    <row r="303" spans="7:17" ht="19.149999999999999" customHeight="1" x14ac:dyDescent="0.2">
      <c r="G303" s="74">
        <f t="shared" si="6"/>
        <v>349</v>
      </c>
      <c r="H303" s="290"/>
      <c r="I303" s="286"/>
      <c r="J303" s="283"/>
      <c r="K303" s="283"/>
      <c r="L303" s="284"/>
      <c r="M303" s="291"/>
      <c r="N303" s="286"/>
      <c r="O303" s="286"/>
      <c r="P303" s="287"/>
      <c r="Q303" s="65"/>
    </row>
    <row r="304" spans="7:17" ht="19.149999999999999" customHeight="1" x14ac:dyDescent="0.2">
      <c r="G304" s="73">
        <f t="shared" si="6"/>
        <v>350</v>
      </c>
      <c r="H304" s="290"/>
      <c r="I304" s="286"/>
      <c r="J304" s="283"/>
      <c r="K304" s="283"/>
      <c r="L304" s="284"/>
      <c r="M304" s="291"/>
      <c r="N304" s="286"/>
      <c r="O304" s="286"/>
      <c r="P304" s="287"/>
      <c r="Q304" s="65"/>
    </row>
    <row r="305" spans="7:17" ht="19.149999999999999" customHeight="1" x14ac:dyDescent="0.2">
      <c r="G305" s="74">
        <f t="shared" si="6"/>
        <v>351</v>
      </c>
      <c r="H305" s="290"/>
      <c r="I305" s="286"/>
      <c r="J305" s="283"/>
      <c r="K305" s="283"/>
      <c r="L305" s="284"/>
      <c r="M305" s="291"/>
      <c r="N305" s="286"/>
      <c r="O305" s="286"/>
      <c r="P305" s="287"/>
      <c r="Q305" s="65"/>
    </row>
    <row r="306" spans="7:17" ht="19.149999999999999" customHeight="1" x14ac:dyDescent="0.2">
      <c r="G306" s="73">
        <f t="shared" si="6"/>
        <v>352</v>
      </c>
      <c r="H306" s="290"/>
      <c r="I306" s="286"/>
      <c r="J306" s="283"/>
      <c r="K306" s="283"/>
      <c r="L306" s="284"/>
      <c r="M306" s="291"/>
      <c r="N306" s="286"/>
      <c r="O306" s="286"/>
      <c r="P306" s="287"/>
      <c r="Q306" s="65"/>
    </row>
    <row r="307" spans="7:17" ht="19.149999999999999" customHeight="1" x14ac:dyDescent="0.2">
      <c r="G307" s="74">
        <f t="shared" si="6"/>
        <v>353</v>
      </c>
      <c r="H307" s="290"/>
      <c r="I307" s="286"/>
      <c r="J307" s="283"/>
      <c r="K307" s="283"/>
      <c r="L307" s="284"/>
      <c r="M307" s="291"/>
      <c r="N307" s="286"/>
      <c r="O307" s="286"/>
      <c r="P307" s="287"/>
      <c r="Q307" s="65"/>
    </row>
    <row r="308" spans="7:17" ht="19.149999999999999" customHeight="1" x14ac:dyDescent="0.2">
      <c r="G308" s="73">
        <f t="shared" si="6"/>
        <v>354</v>
      </c>
      <c r="H308" s="290"/>
      <c r="I308" s="286"/>
      <c r="J308" s="283"/>
      <c r="K308" s="283"/>
      <c r="L308" s="284"/>
      <c r="M308" s="291"/>
      <c r="N308" s="286"/>
      <c r="O308" s="286"/>
      <c r="P308" s="287"/>
      <c r="Q308" s="65"/>
    </row>
    <row r="309" spans="7:17" ht="19.149999999999999" customHeight="1" x14ac:dyDescent="0.2">
      <c r="G309" s="74">
        <f t="shared" si="6"/>
        <v>355</v>
      </c>
      <c r="H309" s="290"/>
      <c r="I309" s="286"/>
      <c r="J309" s="283"/>
      <c r="K309" s="283"/>
      <c r="L309" s="284"/>
      <c r="M309" s="291"/>
      <c r="N309" s="286"/>
      <c r="O309" s="286"/>
      <c r="P309" s="287"/>
      <c r="Q309" s="65"/>
    </row>
    <row r="310" spans="7:17" ht="19.149999999999999" customHeight="1" x14ac:dyDescent="0.2">
      <c r="G310" s="73">
        <f t="shared" si="6"/>
        <v>356</v>
      </c>
      <c r="H310" s="290"/>
      <c r="I310" s="286"/>
      <c r="J310" s="283"/>
      <c r="K310" s="283"/>
      <c r="L310" s="284"/>
      <c r="M310" s="291"/>
      <c r="N310" s="286"/>
      <c r="O310" s="286"/>
      <c r="P310" s="287"/>
      <c r="Q310" s="65"/>
    </row>
    <row r="311" spans="7:17" ht="19.149999999999999" customHeight="1" x14ac:dyDescent="0.2">
      <c r="G311" s="74">
        <f t="shared" si="6"/>
        <v>357</v>
      </c>
      <c r="H311" s="290"/>
      <c r="I311" s="286"/>
      <c r="J311" s="283"/>
      <c r="K311" s="283"/>
      <c r="L311" s="284"/>
      <c r="M311" s="291"/>
      <c r="N311" s="286"/>
      <c r="O311" s="286"/>
      <c r="P311" s="287"/>
      <c r="Q311" s="65"/>
    </row>
    <row r="312" spans="7:17" ht="19.149999999999999" customHeight="1" x14ac:dyDescent="0.2">
      <c r="G312" s="73">
        <f t="shared" si="6"/>
        <v>358</v>
      </c>
      <c r="H312" s="290"/>
      <c r="I312" s="286"/>
      <c r="J312" s="283"/>
      <c r="K312" s="283"/>
      <c r="L312" s="284"/>
      <c r="M312" s="291"/>
      <c r="N312" s="286"/>
      <c r="O312" s="286"/>
      <c r="P312" s="287"/>
      <c r="Q312" s="65"/>
    </row>
    <row r="313" spans="7:17" ht="19.149999999999999" customHeight="1" x14ac:dyDescent="0.2">
      <c r="G313" s="74">
        <f t="shared" si="6"/>
        <v>359</v>
      </c>
      <c r="H313" s="290"/>
      <c r="I313" s="286"/>
      <c r="J313" s="283"/>
      <c r="K313" s="283"/>
      <c r="L313" s="284"/>
      <c r="M313" s="291"/>
      <c r="N313" s="286"/>
      <c r="O313" s="286"/>
      <c r="P313" s="287"/>
      <c r="Q313" s="65"/>
    </row>
    <row r="314" spans="7:17" ht="19.149999999999999" customHeight="1" x14ac:dyDescent="0.2">
      <c r="G314" s="73">
        <f t="shared" si="6"/>
        <v>360</v>
      </c>
      <c r="H314" s="290"/>
      <c r="I314" s="286"/>
      <c r="J314" s="283"/>
      <c r="K314" s="283"/>
      <c r="L314" s="284"/>
      <c r="M314" s="291"/>
      <c r="N314" s="286"/>
      <c r="O314" s="286"/>
      <c r="P314" s="287"/>
      <c r="Q314" s="65"/>
    </row>
    <row r="315" spans="7:17" ht="19.149999999999999" customHeight="1" x14ac:dyDescent="0.2">
      <c r="G315" s="74">
        <f t="shared" si="6"/>
        <v>361</v>
      </c>
      <c r="H315" s="290"/>
      <c r="I315" s="286"/>
      <c r="J315" s="283"/>
      <c r="K315" s="283"/>
      <c r="L315" s="284"/>
      <c r="M315" s="291"/>
      <c r="N315" s="286"/>
      <c r="O315" s="286"/>
      <c r="P315" s="287"/>
      <c r="Q315" s="65"/>
    </row>
    <row r="316" spans="7:17" ht="19.149999999999999" customHeight="1" x14ac:dyDescent="0.2">
      <c r="G316" s="73">
        <f t="shared" si="6"/>
        <v>362</v>
      </c>
      <c r="H316" s="290"/>
      <c r="I316" s="286"/>
      <c r="J316" s="283"/>
      <c r="K316" s="283"/>
      <c r="L316" s="284"/>
      <c r="M316" s="291"/>
      <c r="N316" s="286"/>
      <c r="O316" s="286"/>
      <c r="P316" s="287"/>
      <c r="Q316" s="65"/>
    </row>
    <row r="317" spans="7:17" ht="19.149999999999999" customHeight="1" x14ac:dyDescent="0.2">
      <c r="G317" s="74">
        <f t="shared" si="6"/>
        <v>363</v>
      </c>
      <c r="H317" s="290"/>
      <c r="I317" s="286"/>
      <c r="J317" s="283"/>
      <c r="K317" s="283"/>
      <c r="L317" s="284"/>
      <c r="M317" s="291"/>
      <c r="N317" s="286"/>
      <c r="O317" s="286"/>
      <c r="P317" s="287"/>
      <c r="Q317" s="65"/>
    </row>
    <row r="318" spans="7:17" ht="19.149999999999999" customHeight="1" x14ac:dyDescent="0.2">
      <c r="G318" s="73">
        <f t="shared" si="6"/>
        <v>364</v>
      </c>
      <c r="H318" s="290"/>
      <c r="I318" s="286"/>
      <c r="J318" s="283"/>
      <c r="K318" s="283"/>
      <c r="L318" s="284"/>
      <c r="M318" s="291"/>
      <c r="N318" s="286"/>
      <c r="O318" s="286"/>
      <c r="P318" s="287"/>
      <c r="Q318" s="65"/>
    </row>
    <row r="319" spans="7:17" ht="19.149999999999999" customHeight="1" x14ac:dyDescent="0.2">
      <c r="G319" s="74">
        <f t="shared" si="6"/>
        <v>365</v>
      </c>
      <c r="H319" s="290"/>
      <c r="I319" s="286"/>
      <c r="J319" s="283"/>
      <c r="K319" s="283"/>
      <c r="L319" s="284"/>
      <c r="M319" s="291"/>
      <c r="N319" s="286"/>
      <c r="O319" s="286"/>
      <c r="P319" s="287"/>
      <c r="Q319" s="65"/>
    </row>
    <row r="320" spans="7:17" ht="19.149999999999999" customHeight="1" x14ac:dyDescent="0.2">
      <c r="G320" s="73">
        <f t="shared" si="6"/>
        <v>366</v>
      </c>
      <c r="H320" s="290"/>
      <c r="I320" s="286"/>
      <c r="J320" s="283"/>
      <c r="K320" s="283"/>
      <c r="L320" s="284"/>
      <c r="M320" s="291"/>
      <c r="N320" s="286"/>
      <c r="O320" s="286"/>
      <c r="P320" s="287"/>
      <c r="Q320" s="65"/>
    </row>
    <row r="321" spans="7:17" ht="19.149999999999999" customHeight="1" x14ac:dyDescent="0.2">
      <c r="G321" s="74">
        <f t="shared" si="6"/>
        <v>367</v>
      </c>
      <c r="H321" s="290"/>
      <c r="I321" s="286"/>
      <c r="J321" s="283"/>
      <c r="K321" s="283"/>
      <c r="L321" s="284"/>
      <c r="M321" s="291"/>
      <c r="N321" s="286"/>
      <c r="O321" s="286"/>
      <c r="P321" s="287"/>
      <c r="Q321" s="65"/>
    </row>
    <row r="322" spans="7:17" ht="19.149999999999999" customHeight="1" x14ac:dyDescent="0.2">
      <c r="G322" s="73">
        <f t="shared" si="6"/>
        <v>368</v>
      </c>
      <c r="H322" s="290"/>
      <c r="I322" s="286"/>
      <c r="J322" s="283"/>
      <c r="K322" s="283"/>
      <c r="L322" s="284"/>
      <c r="M322" s="291"/>
      <c r="N322" s="286"/>
      <c r="O322" s="286"/>
      <c r="P322" s="287"/>
      <c r="Q322" s="65"/>
    </row>
    <row r="323" spans="7:17" ht="19.149999999999999" customHeight="1" x14ac:dyDescent="0.2">
      <c r="G323" s="74">
        <f t="shared" si="6"/>
        <v>369</v>
      </c>
      <c r="H323" s="290"/>
      <c r="I323" s="286"/>
      <c r="J323" s="283"/>
      <c r="K323" s="283"/>
      <c r="L323" s="284"/>
      <c r="M323" s="291"/>
      <c r="N323" s="286"/>
      <c r="O323" s="286"/>
      <c r="P323" s="287"/>
      <c r="Q323" s="65"/>
    </row>
    <row r="324" spans="7:17" ht="19.149999999999999" customHeight="1" x14ac:dyDescent="0.2">
      <c r="G324" s="73">
        <f t="shared" si="6"/>
        <v>370</v>
      </c>
      <c r="H324" s="290"/>
      <c r="I324" s="286"/>
      <c r="J324" s="283"/>
      <c r="K324" s="283"/>
      <c r="L324" s="284"/>
      <c r="M324" s="291"/>
      <c r="N324" s="286"/>
      <c r="O324" s="286"/>
      <c r="P324" s="287"/>
      <c r="Q324" s="65"/>
    </row>
    <row r="325" spans="7:17" ht="19.149999999999999" customHeight="1" x14ac:dyDescent="0.2">
      <c r="G325" s="74">
        <f t="shared" si="6"/>
        <v>371</v>
      </c>
      <c r="H325" s="290"/>
      <c r="I325" s="286"/>
      <c r="J325" s="283"/>
      <c r="K325" s="283"/>
      <c r="L325" s="284"/>
      <c r="M325" s="291"/>
      <c r="N325" s="286"/>
      <c r="O325" s="286"/>
      <c r="P325" s="287"/>
      <c r="Q325" s="65"/>
    </row>
    <row r="326" spans="7:17" ht="19.149999999999999" customHeight="1" x14ac:dyDescent="0.2">
      <c r="G326" s="73">
        <f t="shared" si="6"/>
        <v>372</v>
      </c>
      <c r="H326" s="290"/>
      <c r="I326" s="286"/>
      <c r="J326" s="283"/>
      <c r="K326" s="283"/>
      <c r="L326" s="284"/>
      <c r="M326" s="291"/>
      <c r="N326" s="286"/>
      <c r="O326" s="286"/>
      <c r="P326" s="287"/>
      <c r="Q326" s="65"/>
    </row>
    <row r="327" spans="7:17" ht="19.149999999999999" customHeight="1" x14ac:dyDescent="0.2">
      <c r="G327" s="74">
        <f t="shared" ref="G327:G355" si="7">G326+1</f>
        <v>373</v>
      </c>
      <c r="H327" s="290"/>
      <c r="I327" s="286"/>
      <c r="J327" s="283"/>
      <c r="K327" s="283"/>
      <c r="L327" s="284"/>
      <c r="M327" s="291"/>
      <c r="N327" s="286"/>
      <c r="O327" s="286"/>
      <c r="P327" s="287"/>
      <c r="Q327" s="65"/>
    </row>
    <row r="328" spans="7:17" ht="19.149999999999999" customHeight="1" x14ac:dyDescent="0.2">
      <c r="G328" s="73">
        <f t="shared" si="7"/>
        <v>374</v>
      </c>
      <c r="H328" s="290"/>
      <c r="I328" s="286"/>
      <c r="J328" s="283"/>
      <c r="K328" s="283"/>
      <c r="L328" s="284"/>
      <c r="M328" s="291"/>
      <c r="N328" s="286"/>
      <c r="O328" s="286"/>
      <c r="P328" s="287"/>
      <c r="Q328" s="65"/>
    </row>
    <row r="329" spans="7:17" ht="19.149999999999999" customHeight="1" x14ac:dyDescent="0.2">
      <c r="G329" s="74">
        <f t="shared" si="7"/>
        <v>375</v>
      </c>
      <c r="H329" s="290"/>
      <c r="I329" s="286"/>
      <c r="J329" s="283"/>
      <c r="K329" s="283"/>
      <c r="L329" s="284"/>
      <c r="M329" s="291"/>
      <c r="N329" s="286"/>
      <c r="O329" s="286"/>
      <c r="P329" s="287"/>
      <c r="Q329" s="65"/>
    </row>
    <row r="330" spans="7:17" ht="19.149999999999999" customHeight="1" x14ac:dyDescent="0.2">
      <c r="G330" s="73">
        <f t="shared" si="7"/>
        <v>376</v>
      </c>
      <c r="H330" s="290"/>
      <c r="I330" s="286"/>
      <c r="J330" s="283"/>
      <c r="K330" s="283"/>
      <c r="L330" s="284"/>
      <c r="M330" s="291"/>
      <c r="N330" s="286"/>
      <c r="O330" s="286"/>
      <c r="P330" s="287"/>
      <c r="Q330" s="65"/>
    </row>
    <row r="331" spans="7:17" ht="19.149999999999999" customHeight="1" x14ac:dyDescent="0.2">
      <c r="G331" s="74">
        <f t="shared" si="7"/>
        <v>377</v>
      </c>
      <c r="H331" s="290"/>
      <c r="I331" s="286"/>
      <c r="J331" s="283"/>
      <c r="K331" s="283"/>
      <c r="L331" s="284"/>
      <c r="M331" s="291"/>
      <c r="N331" s="286"/>
      <c r="O331" s="286"/>
      <c r="P331" s="287"/>
      <c r="Q331" s="65"/>
    </row>
    <row r="332" spans="7:17" ht="19.149999999999999" customHeight="1" x14ac:dyDescent="0.2">
      <c r="G332" s="73">
        <f t="shared" si="7"/>
        <v>378</v>
      </c>
      <c r="H332" s="290"/>
      <c r="I332" s="286"/>
      <c r="J332" s="283"/>
      <c r="K332" s="283"/>
      <c r="L332" s="284"/>
      <c r="M332" s="291"/>
      <c r="N332" s="286"/>
      <c r="O332" s="286"/>
      <c r="P332" s="287"/>
      <c r="Q332" s="65"/>
    </row>
    <row r="333" spans="7:17" ht="19.149999999999999" customHeight="1" x14ac:dyDescent="0.2">
      <c r="G333" s="74">
        <f t="shared" si="7"/>
        <v>379</v>
      </c>
      <c r="H333" s="290"/>
      <c r="I333" s="286"/>
      <c r="J333" s="283"/>
      <c r="K333" s="283"/>
      <c r="L333" s="284"/>
      <c r="M333" s="291"/>
      <c r="N333" s="286"/>
      <c r="O333" s="286"/>
      <c r="P333" s="287"/>
      <c r="Q333" s="65"/>
    </row>
    <row r="334" spans="7:17" ht="19.149999999999999" customHeight="1" x14ac:dyDescent="0.2">
      <c r="G334" s="73">
        <f t="shared" si="7"/>
        <v>380</v>
      </c>
      <c r="H334" s="290"/>
      <c r="I334" s="286"/>
      <c r="J334" s="283"/>
      <c r="K334" s="283"/>
      <c r="L334" s="284"/>
      <c r="M334" s="291"/>
      <c r="N334" s="286"/>
      <c r="O334" s="286"/>
      <c r="P334" s="287"/>
      <c r="Q334" s="65"/>
    </row>
    <row r="335" spans="7:17" ht="19.149999999999999" customHeight="1" x14ac:dyDescent="0.2">
      <c r="G335" s="74">
        <f t="shared" si="7"/>
        <v>381</v>
      </c>
      <c r="H335" s="290"/>
      <c r="I335" s="286"/>
      <c r="J335" s="283"/>
      <c r="K335" s="283"/>
      <c r="L335" s="284"/>
      <c r="M335" s="291"/>
      <c r="N335" s="286"/>
      <c r="O335" s="286"/>
      <c r="P335" s="287"/>
      <c r="Q335" s="65"/>
    </row>
    <row r="336" spans="7:17" ht="19.149999999999999" customHeight="1" x14ac:dyDescent="0.2">
      <c r="G336" s="73">
        <f t="shared" si="7"/>
        <v>382</v>
      </c>
      <c r="H336" s="290"/>
      <c r="I336" s="286"/>
      <c r="J336" s="283"/>
      <c r="K336" s="283"/>
      <c r="L336" s="284"/>
      <c r="M336" s="291"/>
      <c r="N336" s="286"/>
      <c r="O336" s="286"/>
      <c r="P336" s="287"/>
      <c r="Q336" s="65"/>
    </row>
    <row r="337" spans="7:17" ht="19.149999999999999" customHeight="1" x14ac:dyDescent="0.2">
      <c r="G337" s="74">
        <f t="shared" si="7"/>
        <v>383</v>
      </c>
      <c r="H337" s="290"/>
      <c r="I337" s="286"/>
      <c r="J337" s="283"/>
      <c r="K337" s="283"/>
      <c r="L337" s="284"/>
      <c r="M337" s="291"/>
      <c r="N337" s="286"/>
      <c r="O337" s="286"/>
      <c r="P337" s="287"/>
      <c r="Q337" s="65"/>
    </row>
    <row r="338" spans="7:17" ht="19.149999999999999" customHeight="1" x14ac:dyDescent="0.2">
      <c r="G338" s="73">
        <f t="shared" si="7"/>
        <v>384</v>
      </c>
      <c r="H338" s="290"/>
      <c r="I338" s="286"/>
      <c r="J338" s="283"/>
      <c r="K338" s="283"/>
      <c r="L338" s="284"/>
      <c r="M338" s="291"/>
      <c r="N338" s="286"/>
      <c r="O338" s="286"/>
      <c r="P338" s="287"/>
      <c r="Q338" s="65"/>
    </row>
    <row r="339" spans="7:17" ht="19.149999999999999" customHeight="1" x14ac:dyDescent="0.2">
      <c r="G339" s="74">
        <f t="shared" si="7"/>
        <v>385</v>
      </c>
      <c r="H339" s="290"/>
      <c r="I339" s="286"/>
      <c r="J339" s="283"/>
      <c r="K339" s="283"/>
      <c r="L339" s="284"/>
      <c r="M339" s="291"/>
      <c r="N339" s="286"/>
      <c r="O339" s="286"/>
      <c r="P339" s="287"/>
      <c r="Q339" s="65"/>
    </row>
    <row r="340" spans="7:17" ht="19.149999999999999" customHeight="1" x14ac:dyDescent="0.2">
      <c r="G340" s="73">
        <f t="shared" si="7"/>
        <v>386</v>
      </c>
      <c r="H340" s="290"/>
      <c r="I340" s="286"/>
      <c r="J340" s="283"/>
      <c r="K340" s="283"/>
      <c r="L340" s="284"/>
      <c r="M340" s="291"/>
      <c r="N340" s="286"/>
      <c r="O340" s="286"/>
      <c r="P340" s="287"/>
      <c r="Q340" s="65"/>
    </row>
    <row r="341" spans="7:17" ht="19.149999999999999" customHeight="1" x14ac:dyDescent="0.2">
      <c r="G341" s="74">
        <f t="shared" si="7"/>
        <v>387</v>
      </c>
      <c r="H341" s="290"/>
      <c r="I341" s="286"/>
      <c r="J341" s="283"/>
      <c r="K341" s="283"/>
      <c r="L341" s="284"/>
      <c r="M341" s="291"/>
      <c r="N341" s="286"/>
      <c r="O341" s="286"/>
      <c r="P341" s="287"/>
      <c r="Q341" s="65"/>
    </row>
    <row r="342" spans="7:17" ht="19.149999999999999" customHeight="1" x14ac:dyDescent="0.2">
      <c r="G342" s="73">
        <f t="shared" si="7"/>
        <v>388</v>
      </c>
      <c r="H342" s="290"/>
      <c r="I342" s="286"/>
      <c r="J342" s="283"/>
      <c r="K342" s="283"/>
      <c r="L342" s="284"/>
      <c r="M342" s="291"/>
      <c r="N342" s="286"/>
      <c r="O342" s="286"/>
      <c r="P342" s="287"/>
      <c r="Q342" s="65"/>
    </row>
    <row r="343" spans="7:17" ht="19.149999999999999" customHeight="1" x14ac:dyDescent="0.2">
      <c r="G343" s="74">
        <f t="shared" si="7"/>
        <v>389</v>
      </c>
      <c r="H343" s="290"/>
      <c r="I343" s="286"/>
      <c r="J343" s="283"/>
      <c r="K343" s="283"/>
      <c r="L343" s="284"/>
      <c r="M343" s="291"/>
      <c r="N343" s="286"/>
      <c r="O343" s="286"/>
      <c r="P343" s="287"/>
      <c r="Q343" s="65"/>
    </row>
    <row r="344" spans="7:17" ht="19.149999999999999" customHeight="1" x14ac:dyDescent="0.2">
      <c r="G344" s="73">
        <f t="shared" si="7"/>
        <v>390</v>
      </c>
      <c r="H344" s="290"/>
      <c r="I344" s="286"/>
      <c r="J344" s="283"/>
      <c r="K344" s="283"/>
      <c r="L344" s="284"/>
      <c r="M344" s="291"/>
      <c r="N344" s="286"/>
      <c r="O344" s="286"/>
      <c r="P344" s="287"/>
      <c r="Q344" s="65"/>
    </row>
    <row r="345" spans="7:17" ht="19.149999999999999" customHeight="1" x14ac:dyDescent="0.2">
      <c r="G345" s="74">
        <f t="shared" si="7"/>
        <v>391</v>
      </c>
      <c r="H345" s="290"/>
      <c r="I345" s="286"/>
      <c r="J345" s="283"/>
      <c r="K345" s="283"/>
      <c r="L345" s="284"/>
      <c r="M345" s="291"/>
      <c r="N345" s="286"/>
      <c r="O345" s="286"/>
      <c r="P345" s="287"/>
      <c r="Q345" s="65"/>
    </row>
    <row r="346" spans="7:17" ht="19.149999999999999" customHeight="1" x14ac:dyDescent="0.2">
      <c r="G346" s="73">
        <f t="shared" si="7"/>
        <v>392</v>
      </c>
      <c r="H346" s="290"/>
      <c r="I346" s="286"/>
      <c r="J346" s="283"/>
      <c r="K346" s="283"/>
      <c r="L346" s="284"/>
      <c r="M346" s="291"/>
      <c r="N346" s="286"/>
      <c r="O346" s="286"/>
      <c r="P346" s="287"/>
      <c r="Q346" s="65"/>
    </row>
    <row r="347" spans="7:17" ht="19.149999999999999" customHeight="1" x14ac:dyDescent="0.2">
      <c r="G347" s="74">
        <f t="shared" si="7"/>
        <v>393</v>
      </c>
      <c r="H347" s="290"/>
      <c r="I347" s="286"/>
      <c r="J347" s="283"/>
      <c r="K347" s="283"/>
      <c r="L347" s="284"/>
      <c r="M347" s="291"/>
      <c r="N347" s="286"/>
      <c r="O347" s="286"/>
      <c r="P347" s="287"/>
      <c r="Q347" s="65"/>
    </row>
    <row r="348" spans="7:17" ht="19.149999999999999" customHeight="1" x14ac:dyDescent="0.2">
      <c r="G348" s="73">
        <f t="shared" si="7"/>
        <v>394</v>
      </c>
      <c r="H348" s="290"/>
      <c r="I348" s="286"/>
      <c r="J348" s="283"/>
      <c r="K348" s="283"/>
      <c r="L348" s="284"/>
      <c r="M348" s="291"/>
      <c r="N348" s="286"/>
      <c r="O348" s="286"/>
      <c r="P348" s="287"/>
      <c r="Q348" s="65"/>
    </row>
    <row r="349" spans="7:17" ht="19.149999999999999" customHeight="1" x14ac:dyDescent="0.2">
      <c r="G349" s="74">
        <f t="shared" si="7"/>
        <v>395</v>
      </c>
      <c r="H349" s="290"/>
      <c r="I349" s="286"/>
      <c r="J349" s="283"/>
      <c r="K349" s="283"/>
      <c r="L349" s="284"/>
      <c r="M349" s="291"/>
      <c r="N349" s="286"/>
      <c r="O349" s="286"/>
      <c r="P349" s="287"/>
      <c r="Q349" s="65"/>
    </row>
    <row r="350" spans="7:17" ht="19.149999999999999" customHeight="1" x14ac:dyDescent="0.2">
      <c r="G350" s="73">
        <f t="shared" si="7"/>
        <v>396</v>
      </c>
      <c r="H350" s="290"/>
      <c r="I350" s="286"/>
      <c r="J350" s="283"/>
      <c r="K350" s="283"/>
      <c r="L350" s="284"/>
      <c r="M350" s="291"/>
      <c r="N350" s="286"/>
      <c r="O350" s="286"/>
      <c r="P350" s="287"/>
      <c r="Q350" s="65"/>
    </row>
    <row r="351" spans="7:17" ht="19.149999999999999" customHeight="1" x14ac:dyDescent="0.2">
      <c r="G351" s="74">
        <f t="shared" si="7"/>
        <v>397</v>
      </c>
      <c r="H351" s="290"/>
      <c r="I351" s="286"/>
      <c r="J351" s="283"/>
      <c r="K351" s="283"/>
      <c r="L351" s="284"/>
      <c r="M351" s="291"/>
      <c r="N351" s="286"/>
      <c r="O351" s="286"/>
      <c r="P351" s="287"/>
      <c r="Q351" s="65"/>
    </row>
    <row r="352" spans="7:17" ht="19.149999999999999" customHeight="1" x14ac:dyDescent="0.2">
      <c r="G352" s="73">
        <f t="shared" si="7"/>
        <v>398</v>
      </c>
      <c r="H352" s="290"/>
      <c r="I352" s="286"/>
      <c r="J352" s="283"/>
      <c r="K352" s="283"/>
      <c r="L352" s="284"/>
      <c r="M352" s="291"/>
      <c r="N352" s="286"/>
      <c r="O352" s="286"/>
      <c r="P352" s="287"/>
      <c r="Q352" s="65"/>
    </row>
    <row r="353" spans="7:17" ht="19.149999999999999" customHeight="1" x14ac:dyDescent="0.2">
      <c r="G353" s="74">
        <f t="shared" si="7"/>
        <v>399</v>
      </c>
      <c r="H353" s="290"/>
      <c r="I353" s="286"/>
      <c r="J353" s="283"/>
      <c r="K353" s="283"/>
      <c r="L353" s="284"/>
      <c r="M353" s="291"/>
      <c r="N353" s="286"/>
      <c r="O353" s="286"/>
      <c r="P353" s="287"/>
      <c r="Q353" s="65"/>
    </row>
    <row r="354" spans="7:17" ht="19.149999999999999" customHeight="1" x14ac:dyDescent="0.2">
      <c r="G354" s="73">
        <f t="shared" si="7"/>
        <v>400</v>
      </c>
      <c r="H354" s="290"/>
      <c r="I354" s="286"/>
      <c r="J354" s="283"/>
      <c r="K354" s="283"/>
      <c r="L354" s="284"/>
      <c r="M354" s="291"/>
      <c r="N354" s="286"/>
      <c r="O354" s="286"/>
      <c r="P354" s="287"/>
      <c r="Q354" s="65"/>
    </row>
    <row r="355" spans="7:17" ht="19.149999999999999" customHeight="1" x14ac:dyDescent="0.2">
      <c r="G355" s="74">
        <f t="shared" si="7"/>
        <v>401</v>
      </c>
      <c r="H355" s="290"/>
      <c r="I355" s="286"/>
      <c r="J355" s="283"/>
      <c r="K355" s="283"/>
      <c r="L355" s="284"/>
      <c r="M355" s="291"/>
      <c r="N355" s="286"/>
      <c r="O355" s="286"/>
      <c r="P355" s="287"/>
      <c r="Q355" s="65"/>
    </row>
    <row r="357" spans="7:17" ht="18" customHeight="1" x14ac:dyDescent="0.2">
      <c r="G357" s="333" t="s">
        <v>211</v>
      </c>
      <c r="H357" s="333"/>
      <c r="I357" s="333"/>
      <c r="J357" s="333"/>
      <c r="K357" s="334"/>
      <c r="L357" s="334"/>
      <c r="M357" s="334"/>
      <c r="N357" s="208"/>
      <c r="O357" s="208"/>
    </row>
    <row r="358" spans="7:17" ht="18" customHeight="1" x14ac:dyDescent="0.2">
      <c r="G358" s="333"/>
      <c r="H358" s="333"/>
      <c r="I358" s="333"/>
      <c r="J358" s="333"/>
      <c r="K358" s="334"/>
      <c r="L358" s="334"/>
      <c r="M358" s="334"/>
      <c r="N358" s="208"/>
      <c r="O358" s="208"/>
    </row>
    <row r="359" spans="7:17" ht="18" customHeight="1" x14ac:dyDescent="0.2">
      <c r="G359" s="333"/>
      <c r="H359" s="333"/>
      <c r="I359" s="333"/>
      <c r="J359" s="333"/>
      <c r="K359" s="334"/>
      <c r="L359" s="334"/>
      <c r="M359" s="334"/>
      <c r="N359" s="208"/>
      <c r="O359" s="208"/>
    </row>
    <row r="360" spans="7:17" ht="18" customHeight="1" x14ac:dyDescent="0.2">
      <c r="G360" s="333"/>
      <c r="H360" s="333"/>
      <c r="I360" s="333"/>
      <c r="J360" s="333"/>
      <c r="K360" s="334"/>
      <c r="L360" s="334"/>
      <c r="M360" s="334"/>
      <c r="N360" s="208"/>
      <c r="O360" s="208"/>
    </row>
    <row r="361" spans="7:17" x14ac:dyDescent="0.2">
      <c r="G361" s="208"/>
      <c r="H361" s="208"/>
      <c r="I361" s="208"/>
      <c r="J361" s="208"/>
      <c r="K361" s="208"/>
      <c r="L361" s="208"/>
      <c r="M361" s="208"/>
      <c r="N361" s="208"/>
      <c r="O361" s="208"/>
    </row>
    <row r="362" spans="7:17" x14ac:dyDescent="0.2">
      <c r="G362" s="208"/>
      <c r="H362" s="208"/>
      <c r="I362" s="208"/>
      <c r="J362" s="208"/>
      <c r="K362" s="208"/>
      <c r="L362" s="208"/>
      <c r="M362" s="208"/>
      <c r="N362" s="208"/>
      <c r="O362" s="208"/>
    </row>
    <row r="363" spans="7:17" ht="18" customHeight="1" x14ac:dyDescent="0.2">
      <c r="G363" s="209"/>
      <c r="I363" s="210" t="s">
        <v>212</v>
      </c>
      <c r="K363" s="259" t="s">
        <v>213</v>
      </c>
      <c r="L363" s="224"/>
      <c r="M363" s="225" t="s">
        <v>214</v>
      </c>
      <c r="N363" s="226">
        <v>7</v>
      </c>
      <c r="O363" s="211" t="s">
        <v>215</v>
      </c>
      <c r="P363" s="205">
        <f>L363*N363</f>
        <v>0</v>
      </c>
    </row>
    <row r="364" spans="7:17" ht="18" customHeight="1" x14ac:dyDescent="0.2">
      <c r="G364" s="81"/>
      <c r="H364" s="212"/>
      <c r="I364" s="212"/>
      <c r="K364" s="259" t="s">
        <v>221</v>
      </c>
      <c r="L364" s="224">
        <f>M4</f>
        <v>18</v>
      </c>
      <c r="M364" s="225" t="s">
        <v>214</v>
      </c>
      <c r="N364" s="226"/>
      <c r="O364" s="211" t="s">
        <v>215</v>
      </c>
      <c r="P364" s="205">
        <f>L364*N364</f>
        <v>0</v>
      </c>
    </row>
    <row r="365" spans="7:17" ht="18" customHeight="1" x14ac:dyDescent="0.2">
      <c r="G365" s="81"/>
      <c r="H365" s="212"/>
      <c r="I365" s="212"/>
      <c r="K365" s="259" t="s">
        <v>230</v>
      </c>
      <c r="L365" s="224" t="s">
        <v>231</v>
      </c>
      <c r="M365" s="225" t="s">
        <v>214</v>
      </c>
      <c r="N365" s="257"/>
      <c r="O365" s="258" t="s">
        <v>215</v>
      </c>
      <c r="P365" s="205"/>
    </row>
    <row r="366" spans="7:17" ht="18" customHeight="1" x14ac:dyDescent="0.2">
      <c r="G366" s="81"/>
      <c r="H366" s="212"/>
      <c r="I366" s="212"/>
      <c r="K366" s="81"/>
      <c r="L366" s="207"/>
      <c r="M366" s="206"/>
      <c r="N366" s="214" t="s">
        <v>216</v>
      </c>
      <c r="O366" s="214"/>
      <c r="P366" s="205">
        <f>SUM(P363:P365)</f>
        <v>0</v>
      </c>
    </row>
    <row r="367" spans="7:17" x14ac:dyDescent="0.2">
      <c r="G367" s="81"/>
      <c r="H367" s="81"/>
      <c r="I367" s="81"/>
      <c r="J367" s="81"/>
      <c r="K367" s="81"/>
      <c r="L367" s="81"/>
      <c r="M367" s="81"/>
      <c r="N367" s="81"/>
      <c r="O367" s="81"/>
    </row>
    <row r="368" spans="7:17" ht="72" customHeight="1" x14ac:dyDescent="0.2">
      <c r="G368" s="81"/>
      <c r="H368" s="330" t="s">
        <v>217</v>
      </c>
      <c r="I368" s="331"/>
      <c r="J368" s="332"/>
      <c r="K368" s="330" t="s">
        <v>218</v>
      </c>
      <c r="L368" s="332"/>
      <c r="M368" s="330" t="s">
        <v>219</v>
      </c>
      <c r="N368" s="331"/>
      <c r="O368" s="332"/>
    </row>
    <row r="369" spans="7:15" x14ac:dyDescent="0.2">
      <c r="G369" s="213" t="s">
        <v>220</v>
      </c>
      <c r="H369" s="81"/>
      <c r="I369" s="81"/>
      <c r="J369" s="81"/>
      <c r="K369" s="81"/>
      <c r="L369" s="81"/>
      <c r="M369" s="81"/>
      <c r="N369" s="81"/>
      <c r="O369" s="81"/>
    </row>
  </sheetData>
  <sheetCalcPr fullCalcOnLoad="1"/>
  <mergeCells count="14">
    <mergeCell ref="G4:I4"/>
    <mergeCell ref="K4:L4"/>
    <mergeCell ref="I1:P1"/>
    <mergeCell ref="N4:P4"/>
    <mergeCell ref="G2:P2"/>
    <mergeCell ref="G3:P3"/>
    <mergeCell ref="H368:J368"/>
    <mergeCell ref="K368:L368"/>
    <mergeCell ref="M368:O368"/>
    <mergeCell ref="G357:J360"/>
    <mergeCell ref="K357:M357"/>
    <mergeCell ref="K358:M358"/>
    <mergeCell ref="K359:M359"/>
    <mergeCell ref="K360:M360"/>
  </mergeCells>
  <dataValidations count="1">
    <dataValidation type="list" allowBlank="1" showDropDown="1" showInputMessage="1" showErrorMessage="1" errorTitle="Catégorie Dame" error="Pour une femme vous devez saisir en majuscule la lettre D, pour un homme, H_x000a__x000a_" sqref="P24:P355" xr:uid="{EDCDE4FF-FDF8-4802-BBE7-A6843EBC95DB}">
      <formula1>"D,H"</formula1>
    </dataValidation>
  </dataValidations>
  <printOptions horizontalCentered="1"/>
  <pageMargins left="0.39370078740157483" right="0.39370078740157483" top="0.39370078740157483" bottom="0.39370078740157483" header="0.27559055118110237" footer="0.19685039370078741"/>
  <pageSetup paperSize="9" scale="49" fitToHeight="0" orientation="portrait" horizontalDpi="4294967294" r:id="rId1"/>
  <headerFooter alignWithMargins="0">
    <oddFooter>&amp;RPage(s) : &amp;"Arial,Gras"&amp;P&amp;"Arial,Normal" de &amp;"Arial,Gras"&amp;N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FB7DC-2241-4181-BBEB-7F1AB00F7639}">
  <sheetPr codeName="Feuille1">
    <tabColor theme="8" tint="0.59999389629810485"/>
  </sheetPr>
  <dimension ref="A2:C29"/>
  <sheetViews>
    <sheetView showGridLines="0" workbookViewId="0">
      <selection activeCell="B5" sqref="B5:B7"/>
    </sheetView>
  </sheetViews>
  <sheetFormatPr baseColWidth="10" defaultRowHeight="12.75" x14ac:dyDescent="0.2"/>
  <cols>
    <col min="1" max="1" width="8.7109375" customWidth="1"/>
    <col min="2" max="2" width="13.28515625" customWidth="1"/>
    <col min="3" max="3" width="40" customWidth="1"/>
    <col min="4" max="4" width="14.140625" customWidth="1"/>
  </cols>
  <sheetData>
    <row r="2" spans="1:3" ht="18" x14ac:dyDescent="0.25">
      <c r="A2" s="347" t="s">
        <v>42</v>
      </c>
      <c r="B2" s="347"/>
    </row>
    <row r="4" spans="1:3" x14ac:dyDescent="0.2">
      <c r="A4" s="75"/>
      <c r="B4" s="193" t="s">
        <v>205</v>
      </c>
      <c r="C4" s="193" t="s">
        <v>43</v>
      </c>
    </row>
    <row r="5" spans="1:3" ht="15" customHeight="1" x14ac:dyDescent="0.2">
      <c r="A5" s="64">
        <v>1</v>
      </c>
      <c r="B5" s="78">
        <v>4877128</v>
      </c>
      <c r="C5" s="79" t="s">
        <v>259</v>
      </c>
    </row>
    <row r="6" spans="1:3" ht="15" customHeight="1" x14ac:dyDescent="0.2">
      <c r="A6" s="64">
        <v>2</v>
      </c>
      <c r="B6" s="78">
        <v>4875016</v>
      </c>
      <c r="C6" s="79" t="s">
        <v>266</v>
      </c>
    </row>
    <row r="7" spans="1:3" ht="15" customHeight="1" x14ac:dyDescent="0.2">
      <c r="A7" s="64">
        <v>3</v>
      </c>
      <c r="B7" s="78">
        <v>4895714</v>
      </c>
      <c r="C7" s="79" t="s">
        <v>318</v>
      </c>
    </row>
    <row r="8" spans="1:3" ht="15" customHeight="1" x14ac:dyDescent="0.2">
      <c r="A8" s="64">
        <v>4</v>
      </c>
      <c r="B8" s="78"/>
      <c r="C8" s="79"/>
    </row>
    <row r="9" spans="1:3" ht="15" customHeight="1" x14ac:dyDescent="0.2">
      <c r="A9" s="64">
        <v>5</v>
      </c>
      <c r="B9" s="78"/>
      <c r="C9" s="79"/>
    </row>
    <row r="10" spans="1:3" ht="15" customHeight="1" x14ac:dyDescent="0.2">
      <c r="A10" s="64">
        <v>6</v>
      </c>
      <c r="B10" s="78"/>
      <c r="C10" s="79"/>
    </row>
    <row r="11" spans="1:3" ht="15" customHeight="1" x14ac:dyDescent="0.2">
      <c r="A11" s="64">
        <v>7</v>
      </c>
      <c r="B11" s="78"/>
      <c r="C11" s="79"/>
    </row>
    <row r="12" spans="1:3" ht="15" customHeight="1" x14ac:dyDescent="0.2">
      <c r="A12" s="64">
        <v>8</v>
      </c>
      <c r="B12" s="78"/>
      <c r="C12" s="79"/>
    </row>
    <row r="13" spans="1:3" ht="15" customHeight="1" x14ac:dyDescent="0.2">
      <c r="A13" s="64">
        <v>9</v>
      </c>
      <c r="B13" s="78"/>
      <c r="C13" s="79"/>
    </row>
    <row r="14" spans="1:3" ht="15" customHeight="1" x14ac:dyDescent="0.2">
      <c r="A14" s="64">
        <v>10</v>
      </c>
      <c r="B14" s="78"/>
      <c r="C14" s="79"/>
    </row>
    <row r="15" spans="1:3" ht="15" customHeight="1" x14ac:dyDescent="0.2">
      <c r="A15" s="64">
        <v>11</v>
      </c>
      <c r="B15" s="78"/>
      <c r="C15" s="79"/>
    </row>
    <row r="16" spans="1:3" ht="15" customHeight="1" x14ac:dyDescent="0.2">
      <c r="A16" s="64">
        <v>12</v>
      </c>
      <c r="B16" s="78"/>
      <c r="C16" s="79"/>
    </row>
    <row r="17" spans="1:3" ht="15" customHeight="1" x14ac:dyDescent="0.2">
      <c r="A17" s="64">
        <v>13</v>
      </c>
      <c r="B17" s="78"/>
      <c r="C17" s="79"/>
    </row>
    <row r="18" spans="1:3" ht="15" customHeight="1" x14ac:dyDescent="0.2">
      <c r="A18" s="64">
        <v>14</v>
      </c>
      <c r="B18" s="78"/>
      <c r="C18" s="79"/>
    </row>
    <row r="19" spans="1:3" ht="15" customHeight="1" x14ac:dyDescent="0.2">
      <c r="A19" s="64">
        <v>15</v>
      </c>
      <c r="B19" s="78"/>
      <c r="C19" s="79"/>
    </row>
    <row r="20" spans="1:3" ht="15" customHeight="1" x14ac:dyDescent="0.2">
      <c r="A20" s="64">
        <v>16</v>
      </c>
      <c r="B20" s="78"/>
      <c r="C20" s="79"/>
    </row>
    <row r="21" spans="1:3" ht="15" customHeight="1" x14ac:dyDescent="0.2">
      <c r="A21" s="64">
        <v>17</v>
      </c>
      <c r="B21" s="78"/>
      <c r="C21" s="79"/>
    </row>
    <row r="22" spans="1:3" ht="15" customHeight="1" x14ac:dyDescent="0.2">
      <c r="A22" s="64">
        <v>18</v>
      </c>
      <c r="B22" s="78"/>
      <c r="C22" s="79"/>
    </row>
    <row r="23" spans="1:3" ht="15" customHeight="1" x14ac:dyDescent="0.2">
      <c r="A23" s="64">
        <v>19</v>
      </c>
      <c r="B23" s="78"/>
      <c r="C23" s="79"/>
    </row>
    <row r="24" spans="1:3" ht="15" customHeight="1" x14ac:dyDescent="0.2">
      <c r="A24" s="64">
        <v>20</v>
      </c>
      <c r="B24" s="78"/>
      <c r="C24" s="79"/>
    </row>
    <row r="25" spans="1:3" ht="15" customHeight="1" x14ac:dyDescent="0.2">
      <c r="A25" s="64">
        <v>21</v>
      </c>
      <c r="B25" s="78"/>
      <c r="C25" s="79"/>
    </row>
    <row r="26" spans="1:3" ht="15" customHeight="1" x14ac:dyDescent="0.2">
      <c r="A26" s="64">
        <v>22</v>
      </c>
      <c r="B26" s="78"/>
      <c r="C26" s="79"/>
    </row>
    <row r="27" spans="1:3" ht="15" customHeight="1" x14ac:dyDescent="0.2">
      <c r="A27" s="64">
        <v>23</v>
      </c>
      <c r="B27" s="78"/>
      <c r="C27" s="79"/>
    </row>
    <row r="28" spans="1:3" ht="15" customHeight="1" x14ac:dyDescent="0.2">
      <c r="A28" s="64">
        <v>24</v>
      </c>
      <c r="B28" s="78"/>
      <c r="C28" s="79"/>
    </row>
    <row r="29" spans="1:3" ht="15" customHeight="1" x14ac:dyDescent="0.2">
      <c r="A29" s="64">
        <v>25</v>
      </c>
      <c r="B29" s="78"/>
      <c r="C29" s="79"/>
    </row>
  </sheetData>
  <mergeCells count="1">
    <mergeCell ref="A2:B2"/>
  </mergeCells>
  <pageMargins left="0" right="0" top="0" bottom="0" header="0" footer="0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DE342-C8BF-4679-A5E5-43AAD5B6A282}">
  <sheetPr codeName="Feuil32">
    <tabColor theme="8" tint="0.59999389629810485"/>
    <pageSetUpPr fitToPage="1"/>
  </sheetPr>
  <dimension ref="A1:T1224"/>
  <sheetViews>
    <sheetView showGridLines="0" showZeros="0" topLeftCell="C1" zoomScale="110" zoomScaleNormal="110" workbookViewId="0">
      <selection activeCell="H27" sqref="H27"/>
    </sheetView>
  </sheetViews>
  <sheetFormatPr baseColWidth="10" defaultRowHeight="12.75" x14ac:dyDescent="0.2"/>
  <cols>
    <col min="1" max="2" width="4.140625" hidden="1" customWidth="1"/>
    <col min="3" max="3" width="7.42578125" customWidth="1"/>
    <col min="4" max="4" width="11.42578125" bestFit="1" customWidth="1"/>
    <col min="5" max="5" width="18.140625" bestFit="1" customWidth="1"/>
    <col min="6" max="6" width="22" bestFit="1" customWidth="1"/>
    <col min="7" max="7" width="15.7109375" style="33" bestFit="1" customWidth="1"/>
    <col min="8" max="10" width="15.7109375" style="33" customWidth="1"/>
    <col min="11" max="11" width="4.42578125" customWidth="1"/>
    <col min="12" max="12" width="4" customWidth="1"/>
    <col min="13" max="14" width="6.5703125" bestFit="1" customWidth="1"/>
    <col min="15" max="15" width="11.42578125" customWidth="1"/>
    <col min="16" max="16" width="21.7109375" customWidth="1"/>
    <col min="17" max="17" width="29.7109375" customWidth="1"/>
    <col min="18" max="18" width="17" customWidth="1"/>
    <col min="19" max="19" width="4.7109375" customWidth="1"/>
    <col min="20" max="20" width="11.42578125" customWidth="1"/>
  </cols>
  <sheetData>
    <row r="1" spans="1:19" ht="15.75" x14ac:dyDescent="0.2">
      <c r="C1" s="348"/>
      <c r="D1" s="348"/>
      <c r="E1" s="348"/>
      <c r="F1" s="348"/>
      <c r="G1" s="348"/>
      <c r="H1" s="262"/>
      <c r="I1" s="262"/>
      <c r="J1" s="262"/>
      <c r="K1" s="27"/>
      <c r="L1" s="27"/>
      <c r="M1" s="27"/>
      <c r="N1" s="27"/>
      <c r="O1">
        <f>MAX(K:K)</f>
        <v>0</v>
      </c>
      <c r="S1" s="266">
        <f>COUNTIF(C7:C507,"&lt;&gt;0")</f>
        <v>1</v>
      </c>
    </row>
    <row r="2" spans="1:19" ht="14.65" customHeight="1" x14ac:dyDescent="0.2">
      <c r="C2" s="349" t="s">
        <v>44</v>
      </c>
      <c r="D2" s="349"/>
      <c r="E2" s="349"/>
      <c r="F2" s="349"/>
      <c r="G2" s="349"/>
      <c r="H2" s="263"/>
      <c r="I2" s="263"/>
      <c r="J2" s="263"/>
      <c r="K2" s="27"/>
      <c r="L2" s="27"/>
      <c r="M2" s="27"/>
      <c r="N2" s="27"/>
    </row>
    <row r="3" spans="1:19" ht="28.15" customHeight="1" x14ac:dyDescent="0.2">
      <c r="C3" s="76"/>
      <c r="D3" s="76"/>
      <c r="E3" s="351" t="str">
        <f>Engagés!D1</f>
        <v>: ST-GRATIEN - U17 - 1e Manche Coupe Val d'Oise - SOUVENIR J. GOETZ ET D. HERAULT</v>
      </c>
      <c r="F3" s="351"/>
      <c r="G3" s="76"/>
      <c r="H3" s="76"/>
      <c r="I3" s="76"/>
      <c r="J3" s="76"/>
      <c r="K3" s="27"/>
      <c r="L3" s="27"/>
      <c r="M3" s="27"/>
      <c r="N3" s="27"/>
    </row>
    <row r="4" spans="1:19" ht="14.65" customHeight="1" x14ac:dyDescent="0.2">
      <c r="C4" s="350" t="str">
        <f>CONCATENATE("Organisateur :", Engagés!D4)</f>
        <v>Organisateur :PARISIS AC 95</v>
      </c>
      <c r="D4" s="350"/>
      <c r="E4" s="350"/>
      <c r="F4" s="350"/>
      <c r="G4" s="350"/>
      <c r="H4" s="264"/>
      <c r="I4" s="264"/>
      <c r="J4" s="264"/>
      <c r="K4" s="27"/>
      <c r="L4" s="27"/>
      <c r="M4" s="27"/>
      <c r="N4" s="27"/>
    </row>
    <row r="5" spans="1:19" ht="19.899999999999999" customHeight="1" x14ac:dyDescent="0.2">
      <c r="C5" s="350" t="str">
        <f>CONCATENATE("Nombre de partants: ",S1-1)</f>
        <v>Nombre de partants: 0</v>
      </c>
      <c r="D5" s="350"/>
      <c r="E5" s="350"/>
      <c r="F5" s="350"/>
      <c r="G5" s="350"/>
      <c r="H5" s="264"/>
      <c r="I5" s="264"/>
      <c r="J5" s="264"/>
      <c r="K5" s="77"/>
      <c r="L5" s="27"/>
      <c r="M5" s="27"/>
      <c r="N5" s="27"/>
    </row>
    <row r="6" spans="1:19" ht="16.899999999999999" customHeight="1" thickBot="1" x14ac:dyDescent="0.25">
      <c r="C6" s="28" t="s">
        <v>22</v>
      </c>
      <c r="D6" s="28" t="s">
        <v>23</v>
      </c>
      <c r="E6" s="29" t="s">
        <v>24</v>
      </c>
      <c r="F6" s="29" t="s">
        <v>25</v>
      </c>
      <c r="G6" s="28" t="s">
        <v>26</v>
      </c>
      <c r="H6" s="28" t="s">
        <v>232</v>
      </c>
      <c r="I6" s="28" t="s">
        <v>203</v>
      </c>
      <c r="J6" s="267"/>
      <c r="K6" s="27"/>
      <c r="L6" s="27"/>
      <c r="M6" s="27"/>
      <c r="N6" s="27"/>
    </row>
    <row r="7" spans="1:19" ht="16.5" customHeight="1" x14ac:dyDescent="0.2">
      <c r="A7">
        <v>1</v>
      </c>
      <c r="C7" s="30">
        <f>IF(ISNA(VLOOKUP(A7,M7:R1500,2,FALSE)),0,VLOOKUP(A7,M7:R1500,2,FALSE))</f>
        <v>0</v>
      </c>
      <c r="D7" s="30" t="str">
        <f>IF(C7&lt;&gt;0,VLOOKUP(A7,M7:R1500,3,FALSE)," ")</f>
        <v xml:space="preserve"> </v>
      </c>
      <c r="E7" s="31">
        <f>IF(C7&lt;&gt;0,VLOOKUP(A7,M7:R1500,4,FALSE),0)</f>
        <v>0</v>
      </c>
      <c r="F7" s="31">
        <f>IF(C7&lt;&gt;0,VLOOKUP(A7,M7:R1500,5,FALSE),0)</f>
        <v>0</v>
      </c>
      <c r="G7" s="30">
        <f>IF(C7&lt;&gt;0,VLOOKUP(A7,M7:R1500,6,FALSE),0)</f>
        <v>0</v>
      </c>
      <c r="H7" s="30">
        <f>IF(C7&lt;&gt;0,VLOOKUP(A7,M7:S1500,7,FALSE),0)</f>
        <v>0</v>
      </c>
      <c r="I7" s="30">
        <f>IF(C7&lt;&gt;0,VLOOKUP(A7,M7:T1500,8,FALSE),0)</f>
        <v>0</v>
      </c>
      <c r="J7" s="30"/>
      <c r="K7" s="27"/>
      <c r="L7" s="27"/>
      <c r="M7" s="265">
        <f>COUNTIF(N7,"&gt;0")</f>
        <v>0</v>
      </c>
      <c r="N7" s="265">
        <f>IF(Engagés!C11="x",Engagés!B11,0)</f>
        <v>0</v>
      </c>
      <c r="O7" s="266">
        <f>IF(N7&gt;0,Engagés!E11,0)</f>
        <v>0</v>
      </c>
      <c r="P7" s="266">
        <f>IF(N7&gt;0,CONCATENATE(Engagés!F11," ",Engagés!G11),0)</f>
        <v>0</v>
      </c>
      <c r="Q7" s="266">
        <f>IF(N7&gt;0,Engagés!H11,0)</f>
        <v>0</v>
      </c>
      <c r="R7" s="266">
        <f>IF(N7&gt;0,Engagés!I11,0)</f>
        <v>0</v>
      </c>
    </row>
    <row r="8" spans="1:19" ht="16.5" customHeight="1" x14ac:dyDescent="0.2">
      <c r="A8">
        <v>2</v>
      </c>
      <c r="C8" s="30">
        <f t="shared" ref="C8:C25" si="0">IF(ISNA(VLOOKUP(A8,M8:R1501,2,FALSE)),0,VLOOKUP(A8,M8:R1501,2,FALSE))</f>
        <v>0</v>
      </c>
      <c r="D8" s="30" t="str">
        <f t="shared" ref="D8:D25" si="1">IF(C8&lt;&gt;0,VLOOKUP(A8,M8:R1501,3,FALSE)," ")</f>
        <v xml:space="preserve"> </v>
      </c>
      <c r="E8" s="31">
        <f t="shared" ref="E8:E25" si="2">IF(C8&lt;&gt;0,VLOOKUP(A8,M8:R1501,4,FALSE),0)</f>
        <v>0</v>
      </c>
      <c r="F8" s="31">
        <f t="shared" ref="F8:F25" si="3">IF(C8&lt;&gt;0,VLOOKUP(A8,M8:R1501,5,FALSE),0)</f>
        <v>0</v>
      </c>
      <c r="G8" s="30">
        <f t="shared" ref="G8:G25" si="4">IF(C8&lt;&gt;0,VLOOKUP(A8,M8:R1501,6,FALSE),0)</f>
        <v>0</v>
      </c>
      <c r="H8" s="30">
        <f t="shared" ref="H8:H71" si="5">IF(C8&lt;&gt;0,VLOOKUP(A8,M8:S1501,7,FALSE),0)</f>
        <v>0</v>
      </c>
      <c r="I8" s="30"/>
      <c r="J8" s="30"/>
      <c r="K8" s="27"/>
      <c r="L8" s="27"/>
      <c r="M8" s="265">
        <f>IF(N8&gt;0,COUNTIF($N$7:N8,"&gt;0"),0)</f>
        <v>0</v>
      </c>
      <c r="N8" s="265">
        <f>IF(Engagés!C12="x",Engagés!B12,0)</f>
        <v>0</v>
      </c>
      <c r="O8" s="266">
        <f>IF(N8&gt;0,Engagés!E12,0)</f>
        <v>0</v>
      </c>
      <c r="P8" s="266">
        <f>IF(N8&gt;0,CONCATENATE(Engagés!F12," ",Engagés!G12),0)</f>
        <v>0</v>
      </c>
      <c r="Q8" s="266">
        <f>IF(N8&gt;0,Engagés!H12,0)</f>
        <v>0</v>
      </c>
      <c r="R8" s="266">
        <f>IF(N8&gt;0,Engagés!I12,0)</f>
        <v>0</v>
      </c>
    </row>
    <row r="9" spans="1:19" ht="16.5" customHeight="1" x14ac:dyDescent="0.2">
      <c r="A9">
        <v>3</v>
      </c>
      <c r="C9" s="30">
        <f t="shared" si="0"/>
        <v>0</v>
      </c>
      <c r="D9" s="30" t="str">
        <f t="shared" si="1"/>
        <v xml:space="preserve"> </v>
      </c>
      <c r="E9" s="31">
        <f t="shared" si="2"/>
        <v>0</v>
      </c>
      <c r="F9" s="31">
        <f t="shared" si="3"/>
        <v>0</v>
      </c>
      <c r="G9" s="30">
        <f t="shared" si="4"/>
        <v>0</v>
      </c>
      <c r="H9" s="30">
        <f t="shared" si="5"/>
        <v>0</v>
      </c>
      <c r="I9" s="30"/>
      <c r="J9" s="30"/>
      <c r="K9" s="27"/>
      <c r="L9" s="27"/>
      <c r="M9" s="265">
        <f>IF(N9&gt;0,COUNTIF($N$7:N9,"&gt;0"),0)</f>
        <v>0</v>
      </c>
      <c r="N9" s="265">
        <f>IF(Engagés!C13="x",Engagés!B13,0)</f>
        <v>0</v>
      </c>
      <c r="O9" s="266">
        <f>IF(N9&gt;0,Engagés!E13,0)</f>
        <v>0</v>
      </c>
      <c r="P9" s="266">
        <f>IF(N9&gt;0,CONCATENATE(Engagés!F13," ",Engagés!G13),0)</f>
        <v>0</v>
      </c>
      <c r="Q9" s="266">
        <f>IF(N9&gt;0,Engagés!H13,0)</f>
        <v>0</v>
      </c>
      <c r="R9" s="266">
        <f>IF(N9&gt;0,Engagés!I13,0)</f>
        <v>0</v>
      </c>
    </row>
    <row r="10" spans="1:19" ht="16.5" customHeight="1" x14ac:dyDescent="0.2">
      <c r="A10">
        <v>4</v>
      </c>
      <c r="C10" s="30">
        <f t="shared" si="0"/>
        <v>0</v>
      </c>
      <c r="D10" s="30" t="str">
        <f t="shared" si="1"/>
        <v xml:space="preserve"> </v>
      </c>
      <c r="E10" s="31">
        <f t="shared" si="2"/>
        <v>0</v>
      </c>
      <c r="F10" s="31">
        <f t="shared" si="3"/>
        <v>0</v>
      </c>
      <c r="G10" s="30">
        <f t="shared" si="4"/>
        <v>0</v>
      </c>
      <c r="H10" s="30">
        <f t="shared" si="5"/>
        <v>0</v>
      </c>
      <c r="I10" s="30"/>
      <c r="J10" s="30"/>
      <c r="K10" s="27"/>
      <c r="L10" s="27"/>
      <c r="M10" s="265">
        <f>IF(N10&gt;0,COUNTIF($N$7:N10,"&gt;0"),0)</f>
        <v>0</v>
      </c>
      <c r="N10" s="265">
        <f>IF(Engagés!C14="x",Engagés!B14,0)</f>
        <v>0</v>
      </c>
      <c r="O10" s="266">
        <f>IF(N10&gt;0,Engagés!E14,0)</f>
        <v>0</v>
      </c>
      <c r="P10" s="266">
        <f>IF(N10&gt;0,CONCATENATE(Engagés!F14," ",Engagés!G14),0)</f>
        <v>0</v>
      </c>
      <c r="Q10" s="266">
        <f>IF(N10&gt;0,Engagés!H14,0)</f>
        <v>0</v>
      </c>
      <c r="R10" s="266">
        <f>IF(N10&gt;0,Engagés!I14,0)</f>
        <v>0</v>
      </c>
    </row>
    <row r="11" spans="1:19" ht="16.5" customHeight="1" x14ac:dyDescent="0.2">
      <c r="A11">
        <v>5</v>
      </c>
      <c r="C11" s="30">
        <f t="shared" si="0"/>
        <v>0</v>
      </c>
      <c r="D11" s="30" t="str">
        <f t="shared" si="1"/>
        <v xml:space="preserve"> </v>
      </c>
      <c r="E11" s="31">
        <f t="shared" si="2"/>
        <v>0</v>
      </c>
      <c r="F11" s="31">
        <f t="shared" si="3"/>
        <v>0</v>
      </c>
      <c r="G11" s="30">
        <f t="shared" si="4"/>
        <v>0</v>
      </c>
      <c r="H11" s="30">
        <f t="shared" si="5"/>
        <v>0</v>
      </c>
      <c r="I11" s="30"/>
      <c r="J11" s="30"/>
      <c r="K11" s="27"/>
      <c r="L11" s="27"/>
      <c r="M11" s="265">
        <f>IF(N11&gt;0,COUNTIF($N$7:N11,"&gt;0"),0)</f>
        <v>0</v>
      </c>
      <c r="N11" s="265">
        <f>IF(Engagés!C15="x",Engagés!B15,0)</f>
        <v>0</v>
      </c>
      <c r="O11" s="266">
        <f>IF(N11&gt;0,Engagés!E15,0)</f>
        <v>0</v>
      </c>
      <c r="P11" s="266">
        <f>IF(N11&gt;0,CONCATENATE(Engagés!F15," ",Engagés!G15),0)</f>
        <v>0</v>
      </c>
      <c r="Q11" s="266">
        <f>IF(N11&gt;0,Engagés!H15,0)</f>
        <v>0</v>
      </c>
      <c r="R11" s="266">
        <f>IF(N11&gt;0,Engagés!I15,0)</f>
        <v>0</v>
      </c>
    </row>
    <row r="12" spans="1:19" ht="16.5" customHeight="1" x14ac:dyDescent="0.2">
      <c r="A12">
        <v>6</v>
      </c>
      <c r="C12" s="30">
        <f t="shared" si="0"/>
        <v>0</v>
      </c>
      <c r="D12" s="30" t="str">
        <f t="shared" si="1"/>
        <v xml:space="preserve"> </v>
      </c>
      <c r="E12" s="31">
        <f t="shared" si="2"/>
        <v>0</v>
      </c>
      <c r="F12" s="31">
        <f t="shared" si="3"/>
        <v>0</v>
      </c>
      <c r="G12" s="30">
        <f t="shared" si="4"/>
        <v>0</v>
      </c>
      <c r="H12" s="30">
        <f t="shared" si="5"/>
        <v>0</v>
      </c>
      <c r="I12" s="30"/>
      <c r="J12" s="30"/>
      <c r="K12" s="27"/>
      <c r="L12" s="27"/>
      <c r="M12" s="265">
        <f>IF(N12&gt;0,COUNTIF($N$7:N12,"&gt;0"),0)</f>
        <v>0</v>
      </c>
      <c r="N12" s="265">
        <f>IF(Engagés!C16="x",Engagés!B16,0)</f>
        <v>0</v>
      </c>
      <c r="O12" s="266">
        <f>IF(N12&gt;0,Engagés!E16,0)</f>
        <v>0</v>
      </c>
      <c r="P12" s="266">
        <f>IF(N12&gt;0,CONCATENATE(Engagés!F16," ",Engagés!G16),0)</f>
        <v>0</v>
      </c>
      <c r="Q12" s="266">
        <f>IF(N12&gt;0,Engagés!H16,0)</f>
        <v>0</v>
      </c>
      <c r="R12" s="266">
        <f>IF(N12&gt;0,Engagés!I16,0)</f>
        <v>0</v>
      </c>
    </row>
    <row r="13" spans="1:19" ht="16.5" customHeight="1" x14ac:dyDescent="0.2">
      <c r="A13">
        <v>7</v>
      </c>
      <c r="C13" s="30">
        <f t="shared" si="0"/>
        <v>0</v>
      </c>
      <c r="D13" s="30" t="str">
        <f t="shared" si="1"/>
        <v xml:space="preserve"> </v>
      </c>
      <c r="E13" s="31">
        <f t="shared" si="2"/>
        <v>0</v>
      </c>
      <c r="F13" s="31">
        <f t="shared" si="3"/>
        <v>0</v>
      </c>
      <c r="G13" s="30">
        <f t="shared" si="4"/>
        <v>0</v>
      </c>
      <c r="H13" s="30">
        <f t="shared" si="5"/>
        <v>0</v>
      </c>
      <c r="I13" s="30"/>
      <c r="J13" s="30"/>
      <c r="K13" s="27"/>
      <c r="L13" s="27"/>
      <c r="M13" s="265">
        <f>IF(N13&gt;0,COUNTIF($N$7:N13,"&gt;0"),0)</f>
        <v>0</v>
      </c>
      <c r="N13" s="265">
        <f>IF(Engagés!C17="x",Engagés!B17,0)</f>
        <v>0</v>
      </c>
      <c r="O13" s="266">
        <f>IF(N13&gt;0,Engagés!E17,0)</f>
        <v>0</v>
      </c>
      <c r="P13" s="266">
        <f>IF(N13&gt;0,CONCATENATE(Engagés!F17," ",Engagés!G17),0)</f>
        <v>0</v>
      </c>
      <c r="Q13" s="266">
        <f>IF(N13&gt;0,Engagés!H17,0)</f>
        <v>0</v>
      </c>
      <c r="R13" s="266">
        <f>IF(N13&gt;0,Engagés!I17,0)</f>
        <v>0</v>
      </c>
    </row>
    <row r="14" spans="1:19" ht="16.5" customHeight="1" x14ac:dyDescent="0.2">
      <c r="A14">
        <v>8</v>
      </c>
      <c r="C14" s="30">
        <f t="shared" si="0"/>
        <v>0</v>
      </c>
      <c r="D14" s="30" t="str">
        <f t="shared" si="1"/>
        <v xml:space="preserve"> </v>
      </c>
      <c r="E14" s="31">
        <f t="shared" si="2"/>
        <v>0</v>
      </c>
      <c r="F14" s="31">
        <f t="shared" si="3"/>
        <v>0</v>
      </c>
      <c r="G14" s="30">
        <f t="shared" si="4"/>
        <v>0</v>
      </c>
      <c r="H14" s="30">
        <f t="shared" si="5"/>
        <v>0</v>
      </c>
      <c r="I14" s="30"/>
      <c r="J14" s="30"/>
      <c r="K14" s="27"/>
      <c r="L14" s="27"/>
      <c r="M14" s="265">
        <f>IF(N14&gt;0,COUNTIF($N$7:N14,"&gt;0"),0)</f>
        <v>0</v>
      </c>
      <c r="N14" s="265">
        <f>IF(Engagés!C18="x",Engagés!B18,0)</f>
        <v>0</v>
      </c>
      <c r="O14" s="266">
        <f>IF(N14&gt;0,Engagés!E18,0)</f>
        <v>0</v>
      </c>
      <c r="P14" s="266">
        <f>IF(N14&gt;0,CONCATENATE(Engagés!F18," ",Engagés!G18),0)</f>
        <v>0</v>
      </c>
      <c r="Q14" s="266">
        <f>IF(N14&gt;0,Engagés!H18,0)</f>
        <v>0</v>
      </c>
      <c r="R14" s="266">
        <f>IF(N14&gt;0,Engagés!I18,0)</f>
        <v>0</v>
      </c>
    </row>
    <row r="15" spans="1:19" ht="16.5" customHeight="1" x14ac:dyDescent="0.2">
      <c r="A15">
        <v>9</v>
      </c>
      <c r="C15" s="30">
        <f t="shared" si="0"/>
        <v>0</v>
      </c>
      <c r="D15" s="30" t="str">
        <f t="shared" si="1"/>
        <v xml:space="preserve"> </v>
      </c>
      <c r="E15" s="31">
        <f t="shared" si="2"/>
        <v>0</v>
      </c>
      <c r="F15" s="31">
        <f t="shared" si="3"/>
        <v>0</v>
      </c>
      <c r="G15" s="30">
        <f t="shared" si="4"/>
        <v>0</v>
      </c>
      <c r="H15" s="30">
        <f t="shared" si="5"/>
        <v>0</v>
      </c>
      <c r="I15" s="30"/>
      <c r="J15" s="30"/>
      <c r="K15" s="27"/>
      <c r="L15" s="27"/>
      <c r="M15" s="265">
        <f>IF(N15&gt;0,COUNTIF($N$7:N15,"&gt;0"),0)</f>
        <v>0</v>
      </c>
      <c r="N15" s="265">
        <f>IF(Engagés!C19="x",Engagés!B19,0)</f>
        <v>0</v>
      </c>
      <c r="O15" s="266">
        <f>IF(N15&gt;0,Engagés!E19,0)</f>
        <v>0</v>
      </c>
      <c r="P15" s="266">
        <f>IF(N15&gt;0,CONCATENATE(Engagés!F19," ",Engagés!G19),0)</f>
        <v>0</v>
      </c>
      <c r="Q15" s="266">
        <f>IF(N15&gt;0,Engagés!H19,0)</f>
        <v>0</v>
      </c>
      <c r="R15" s="266">
        <f>IF(N15&gt;0,Engagés!I19,0)</f>
        <v>0</v>
      </c>
    </row>
    <row r="16" spans="1:19" ht="16.5" customHeight="1" x14ac:dyDescent="0.2">
      <c r="A16">
        <v>10</v>
      </c>
      <c r="C16" s="30">
        <f t="shared" si="0"/>
        <v>0</v>
      </c>
      <c r="D16" s="30" t="str">
        <f t="shared" si="1"/>
        <v xml:space="preserve"> </v>
      </c>
      <c r="E16" s="31">
        <f t="shared" si="2"/>
        <v>0</v>
      </c>
      <c r="F16" s="31">
        <f t="shared" si="3"/>
        <v>0</v>
      </c>
      <c r="G16" s="30">
        <f t="shared" si="4"/>
        <v>0</v>
      </c>
      <c r="H16" s="30">
        <f t="shared" si="5"/>
        <v>0</v>
      </c>
      <c r="I16" s="30"/>
      <c r="J16" s="30"/>
      <c r="K16" s="27"/>
      <c r="L16" s="27"/>
      <c r="M16" s="265">
        <f>IF(N16&gt;0,COUNTIF($N$7:N16,"&gt;0"),0)</f>
        <v>0</v>
      </c>
      <c r="N16" s="265">
        <f>IF(Engagés!C20="x",Engagés!B20,0)</f>
        <v>0</v>
      </c>
      <c r="O16" s="266">
        <f>IF(N16&gt;0,Engagés!E20,0)</f>
        <v>0</v>
      </c>
      <c r="P16" s="266">
        <f>IF(N16&gt;0,CONCATENATE(Engagés!F20," ",Engagés!G20),0)</f>
        <v>0</v>
      </c>
      <c r="Q16" s="266">
        <f>IF(N16&gt;0,Engagés!H20,0)</f>
        <v>0</v>
      </c>
      <c r="R16" s="266">
        <f>IF(N16&gt;0,Engagés!I20,0)</f>
        <v>0</v>
      </c>
    </row>
    <row r="17" spans="1:18" ht="16.5" customHeight="1" x14ac:dyDescent="0.2">
      <c r="A17">
        <v>11</v>
      </c>
      <c r="C17" s="30">
        <f t="shared" si="0"/>
        <v>0</v>
      </c>
      <c r="D17" s="30" t="str">
        <f t="shared" si="1"/>
        <v xml:space="preserve"> </v>
      </c>
      <c r="E17" s="31">
        <f t="shared" si="2"/>
        <v>0</v>
      </c>
      <c r="F17" s="31">
        <f t="shared" si="3"/>
        <v>0</v>
      </c>
      <c r="G17" s="30">
        <f t="shared" si="4"/>
        <v>0</v>
      </c>
      <c r="H17" s="30">
        <f t="shared" si="5"/>
        <v>0</v>
      </c>
      <c r="I17" s="30"/>
      <c r="J17" s="30"/>
      <c r="K17" s="27"/>
      <c r="L17" s="27"/>
      <c r="M17" s="265">
        <f>IF(N17&gt;0,COUNTIF($N$7:N17,"&gt;0"),0)</f>
        <v>0</v>
      </c>
      <c r="N17" s="265">
        <f>IF(Engagés!C21="x",Engagés!B21,0)</f>
        <v>0</v>
      </c>
      <c r="O17" s="266">
        <f>IF(N17&gt;0,Engagés!E21,0)</f>
        <v>0</v>
      </c>
      <c r="P17" s="266">
        <f>IF(N17&gt;0,CONCATENATE(Engagés!F21," ",Engagés!G21),0)</f>
        <v>0</v>
      </c>
      <c r="Q17" s="266">
        <f>IF(N17&gt;0,Engagés!H21,0)</f>
        <v>0</v>
      </c>
      <c r="R17" s="266">
        <f>IF(N17&gt;0,Engagés!I21,0)</f>
        <v>0</v>
      </c>
    </row>
    <row r="18" spans="1:18" ht="16.5" customHeight="1" x14ac:dyDescent="0.2">
      <c r="A18">
        <v>12</v>
      </c>
      <c r="C18" s="30">
        <f t="shared" si="0"/>
        <v>0</v>
      </c>
      <c r="D18" s="30" t="str">
        <f t="shared" si="1"/>
        <v xml:space="preserve"> </v>
      </c>
      <c r="E18" s="31">
        <f t="shared" si="2"/>
        <v>0</v>
      </c>
      <c r="F18" s="31">
        <f t="shared" si="3"/>
        <v>0</v>
      </c>
      <c r="G18" s="30">
        <f t="shared" si="4"/>
        <v>0</v>
      </c>
      <c r="H18" s="30">
        <f t="shared" si="5"/>
        <v>0</v>
      </c>
      <c r="I18" s="30"/>
      <c r="J18" s="30"/>
      <c r="K18" s="27"/>
      <c r="L18" s="27"/>
      <c r="M18" s="265">
        <f>IF(N18&gt;0,COUNTIF($N$7:N18,"&gt;0"),0)</f>
        <v>0</v>
      </c>
      <c r="N18" s="265">
        <f>IF(Engagés!C22="x",Engagés!B22,0)</f>
        <v>0</v>
      </c>
      <c r="O18" s="266">
        <f>IF(N18&gt;0,Engagés!E22,0)</f>
        <v>0</v>
      </c>
      <c r="P18" s="266">
        <f>IF(N18&gt;0,CONCATENATE(Engagés!F22," ",Engagés!G22),0)</f>
        <v>0</v>
      </c>
      <c r="Q18" s="266">
        <f>IF(N18&gt;0,Engagés!H22,0)</f>
        <v>0</v>
      </c>
      <c r="R18" s="266">
        <f>IF(N18&gt;0,Engagés!I22,0)</f>
        <v>0</v>
      </c>
    </row>
    <row r="19" spans="1:18" ht="16.5" customHeight="1" x14ac:dyDescent="0.2">
      <c r="A19">
        <v>13</v>
      </c>
      <c r="C19" s="30">
        <f t="shared" si="0"/>
        <v>0</v>
      </c>
      <c r="D19" s="30" t="str">
        <f t="shared" si="1"/>
        <v xml:space="preserve"> </v>
      </c>
      <c r="E19" s="31">
        <f t="shared" si="2"/>
        <v>0</v>
      </c>
      <c r="F19" s="31">
        <f t="shared" si="3"/>
        <v>0</v>
      </c>
      <c r="G19" s="30">
        <f t="shared" si="4"/>
        <v>0</v>
      </c>
      <c r="H19" s="30">
        <f t="shared" si="5"/>
        <v>0</v>
      </c>
      <c r="I19" s="30"/>
      <c r="J19" s="30"/>
      <c r="K19" s="27"/>
      <c r="L19" s="27"/>
      <c r="M19" s="265">
        <f>IF(N19&gt;0,COUNTIF($N$7:N19,"&gt;0"),0)</f>
        <v>0</v>
      </c>
      <c r="N19" s="265">
        <f>IF(Engagés!C23="x",Engagés!B23,0)</f>
        <v>0</v>
      </c>
      <c r="O19" s="266">
        <f>IF(N19&gt;0,Engagés!E23,0)</f>
        <v>0</v>
      </c>
      <c r="P19" s="266">
        <f>IF(N19&gt;0,CONCATENATE(Engagés!F23," ",Engagés!G23),0)</f>
        <v>0</v>
      </c>
      <c r="Q19" s="266">
        <f>IF(N19&gt;0,Engagés!H23,0)</f>
        <v>0</v>
      </c>
      <c r="R19" s="266">
        <f>IF(N19&gt;0,Engagés!I23,0)</f>
        <v>0</v>
      </c>
    </row>
    <row r="20" spans="1:18" ht="16.5" customHeight="1" x14ac:dyDescent="0.2">
      <c r="A20">
        <v>14</v>
      </c>
      <c r="C20" s="30">
        <f t="shared" si="0"/>
        <v>0</v>
      </c>
      <c r="D20" s="30" t="str">
        <f t="shared" si="1"/>
        <v xml:space="preserve"> </v>
      </c>
      <c r="E20" s="31">
        <f t="shared" si="2"/>
        <v>0</v>
      </c>
      <c r="F20" s="31">
        <f t="shared" si="3"/>
        <v>0</v>
      </c>
      <c r="G20" s="30">
        <f t="shared" si="4"/>
        <v>0</v>
      </c>
      <c r="H20" s="30">
        <f t="shared" si="5"/>
        <v>0</v>
      </c>
      <c r="I20" s="30"/>
      <c r="J20" s="30"/>
      <c r="K20" s="27"/>
      <c r="L20" s="27"/>
      <c r="M20" s="265">
        <f>IF(N20&gt;0,COUNTIF($N$7:N20,"&gt;0"),0)</f>
        <v>0</v>
      </c>
      <c r="N20" s="265">
        <f>IF(Engagés!C24="x",Engagés!B24,0)</f>
        <v>0</v>
      </c>
      <c r="O20" s="266">
        <f>IF(N20&gt;0,Engagés!E24,0)</f>
        <v>0</v>
      </c>
      <c r="P20" s="266">
        <f>IF(N20&gt;0,CONCATENATE(Engagés!F24," ",Engagés!G24),0)</f>
        <v>0</v>
      </c>
      <c r="Q20" s="266">
        <f>IF(N20&gt;0,Engagés!H24,0)</f>
        <v>0</v>
      </c>
      <c r="R20" s="266">
        <f>IF(N20&gt;0,Engagés!I24,0)</f>
        <v>0</v>
      </c>
    </row>
    <row r="21" spans="1:18" ht="16.5" customHeight="1" x14ac:dyDescent="0.2">
      <c r="A21">
        <v>15</v>
      </c>
      <c r="C21" s="30">
        <f t="shared" si="0"/>
        <v>0</v>
      </c>
      <c r="D21" s="30" t="str">
        <f t="shared" si="1"/>
        <v xml:space="preserve"> </v>
      </c>
      <c r="E21" s="31">
        <f t="shared" si="2"/>
        <v>0</v>
      </c>
      <c r="F21" s="31">
        <f t="shared" si="3"/>
        <v>0</v>
      </c>
      <c r="G21" s="30">
        <f t="shared" si="4"/>
        <v>0</v>
      </c>
      <c r="H21" s="30">
        <f t="shared" si="5"/>
        <v>0</v>
      </c>
      <c r="I21" s="30"/>
      <c r="J21" s="30"/>
      <c r="K21" s="27"/>
      <c r="L21" s="27"/>
      <c r="M21" s="265">
        <f>IF(N21&gt;0,COUNTIF($N$7:N21,"&gt;0"),0)</f>
        <v>0</v>
      </c>
      <c r="N21" s="265">
        <f>IF(Engagés!C25="x",Engagés!B25,0)</f>
        <v>0</v>
      </c>
      <c r="O21" s="266">
        <f>IF(N21&gt;0,Engagés!E25,0)</f>
        <v>0</v>
      </c>
      <c r="P21" s="266">
        <f>IF(N21&gt;0,CONCATENATE(Engagés!F25," ",Engagés!G25),0)</f>
        <v>0</v>
      </c>
      <c r="Q21" s="266">
        <f>IF(N21&gt;0,Engagés!H25,0)</f>
        <v>0</v>
      </c>
      <c r="R21" s="266">
        <f>IF(N21&gt;0,Engagés!I25,0)</f>
        <v>0</v>
      </c>
    </row>
    <row r="22" spans="1:18" ht="16.5" customHeight="1" x14ac:dyDescent="0.2">
      <c r="A22">
        <v>16</v>
      </c>
      <c r="C22" s="30">
        <f t="shared" si="0"/>
        <v>0</v>
      </c>
      <c r="D22" s="30" t="str">
        <f t="shared" si="1"/>
        <v xml:space="preserve"> </v>
      </c>
      <c r="E22" s="31">
        <f t="shared" si="2"/>
        <v>0</v>
      </c>
      <c r="F22" s="31">
        <f t="shared" si="3"/>
        <v>0</v>
      </c>
      <c r="G22" s="30">
        <f t="shared" si="4"/>
        <v>0</v>
      </c>
      <c r="H22" s="30">
        <f t="shared" si="5"/>
        <v>0</v>
      </c>
      <c r="I22" s="30"/>
      <c r="J22" s="30"/>
      <c r="K22" s="27"/>
      <c r="L22" s="27"/>
      <c r="M22" s="265">
        <f>IF(N22&gt;0,COUNTIF($N$7:N22,"&gt;0"),0)</f>
        <v>0</v>
      </c>
      <c r="N22" s="265">
        <f>IF(Engagés!C26="x",Engagés!B26,0)</f>
        <v>0</v>
      </c>
      <c r="O22" s="266">
        <f>IF(N22&gt;0,Engagés!E26,0)</f>
        <v>0</v>
      </c>
      <c r="P22" s="266">
        <f>IF(N22&gt;0,CONCATENATE(Engagés!F26," ",Engagés!G26),0)</f>
        <v>0</v>
      </c>
      <c r="Q22" s="266">
        <f>IF(N22&gt;0,Engagés!H26,0)</f>
        <v>0</v>
      </c>
      <c r="R22" s="266">
        <f>IF(N22&gt;0,Engagés!I26,0)</f>
        <v>0</v>
      </c>
    </row>
    <row r="23" spans="1:18" ht="16.5" customHeight="1" x14ac:dyDescent="0.2">
      <c r="A23">
        <v>17</v>
      </c>
      <c r="C23" s="30">
        <f t="shared" si="0"/>
        <v>0</v>
      </c>
      <c r="D23" s="30" t="str">
        <f t="shared" si="1"/>
        <v xml:space="preserve"> </v>
      </c>
      <c r="E23" s="31">
        <f t="shared" si="2"/>
        <v>0</v>
      </c>
      <c r="F23" s="31">
        <f t="shared" si="3"/>
        <v>0</v>
      </c>
      <c r="G23" s="30">
        <f t="shared" si="4"/>
        <v>0</v>
      </c>
      <c r="H23" s="30">
        <f t="shared" si="5"/>
        <v>0</v>
      </c>
      <c r="I23" s="30"/>
      <c r="J23" s="30"/>
      <c r="K23" s="27"/>
      <c r="L23" s="27"/>
      <c r="M23" s="265">
        <f>IF(N23&gt;0,COUNTIF($N$7:N23,"&gt;0"),0)</f>
        <v>0</v>
      </c>
      <c r="N23" s="265">
        <f>IF(Engagés!C27="x",Engagés!B27,0)</f>
        <v>0</v>
      </c>
      <c r="O23" s="266">
        <f>IF(N23&gt;0,Engagés!E27,0)</f>
        <v>0</v>
      </c>
      <c r="P23" s="266">
        <f>IF(N23&gt;0,CONCATENATE(Engagés!F27," ",Engagés!G27),0)</f>
        <v>0</v>
      </c>
      <c r="Q23" s="266">
        <f>IF(N23&gt;0,Engagés!H27,0)</f>
        <v>0</v>
      </c>
      <c r="R23" s="266">
        <f>IF(N23&gt;0,Engagés!I27,0)</f>
        <v>0</v>
      </c>
    </row>
    <row r="24" spans="1:18" ht="16.5" customHeight="1" x14ac:dyDescent="0.2">
      <c r="A24">
        <v>18</v>
      </c>
      <c r="C24" s="30">
        <f t="shared" si="0"/>
        <v>0</v>
      </c>
      <c r="D24" s="30" t="str">
        <f t="shared" si="1"/>
        <v xml:space="preserve"> </v>
      </c>
      <c r="E24" s="31">
        <f t="shared" si="2"/>
        <v>0</v>
      </c>
      <c r="F24" s="31">
        <f t="shared" si="3"/>
        <v>0</v>
      </c>
      <c r="G24" s="30">
        <f t="shared" si="4"/>
        <v>0</v>
      </c>
      <c r="H24" s="30">
        <f t="shared" si="5"/>
        <v>0</v>
      </c>
      <c r="I24" s="30"/>
      <c r="J24" s="30"/>
      <c r="K24" s="27"/>
      <c r="L24" s="27"/>
      <c r="M24" s="265">
        <f>IF(N24&gt;0,COUNTIF($N$7:N24,"&gt;0"),0)</f>
        <v>0</v>
      </c>
      <c r="N24" s="265">
        <f>IF(Engagés!C28="x",Engagés!B28,0)</f>
        <v>0</v>
      </c>
      <c r="O24" s="266">
        <f>IF(N24&gt;0,Engagés!E28,0)</f>
        <v>0</v>
      </c>
      <c r="P24" s="266">
        <f>IF(N24&gt;0,CONCATENATE(Engagés!F28," ",Engagés!G28),0)</f>
        <v>0</v>
      </c>
      <c r="Q24" s="266">
        <f>IF(N24&gt;0,Engagés!H28,0)</f>
        <v>0</v>
      </c>
      <c r="R24" s="266">
        <f>IF(N24&gt;0,Engagés!I28,0)</f>
        <v>0</v>
      </c>
    </row>
    <row r="25" spans="1:18" ht="16.5" customHeight="1" x14ac:dyDescent="0.2">
      <c r="A25">
        <v>19</v>
      </c>
      <c r="C25" s="30">
        <f t="shared" si="0"/>
        <v>0</v>
      </c>
      <c r="D25" s="30" t="str">
        <f t="shared" si="1"/>
        <v xml:space="preserve"> </v>
      </c>
      <c r="E25" s="31">
        <f t="shared" si="2"/>
        <v>0</v>
      </c>
      <c r="F25" s="31">
        <f t="shared" si="3"/>
        <v>0</v>
      </c>
      <c r="G25" s="30">
        <f t="shared" si="4"/>
        <v>0</v>
      </c>
      <c r="H25" s="30">
        <f t="shared" si="5"/>
        <v>0</v>
      </c>
      <c r="I25" s="30"/>
      <c r="J25" s="30"/>
      <c r="K25" s="27"/>
      <c r="L25" s="27"/>
      <c r="M25" s="265">
        <f>IF(N25&gt;0,COUNTIF($N$7:N25,"&gt;0"),0)</f>
        <v>0</v>
      </c>
      <c r="N25" s="265">
        <f>IF(Engagés!C29="x",Engagés!B29,0)</f>
        <v>0</v>
      </c>
      <c r="O25" s="266">
        <f>IF(N25&gt;0,Engagés!E29,0)</f>
        <v>0</v>
      </c>
      <c r="P25" s="266">
        <f>IF(N25&gt;0,CONCATENATE(Engagés!F29," ",Engagés!G29),0)</f>
        <v>0</v>
      </c>
      <c r="Q25" s="266">
        <f>IF(N25&gt;0,Engagés!H29,0)</f>
        <v>0</v>
      </c>
      <c r="R25" s="266">
        <f>IF(N25&gt;0,Engagés!I29,0)</f>
        <v>0</v>
      </c>
    </row>
    <row r="26" spans="1:18" ht="16.5" customHeight="1" x14ac:dyDescent="0.2">
      <c r="A26">
        <v>20</v>
      </c>
      <c r="C26" s="30">
        <f t="shared" ref="C26:C89" si="6">IF(ISNA(VLOOKUP(A26,M26:R1519,2,FALSE)),0,VLOOKUP(A26,M26:R1519,2,FALSE))</f>
        <v>0</v>
      </c>
      <c r="D26" s="30" t="str">
        <f t="shared" ref="D26:D89" si="7">IF(C26&lt;&gt;0,VLOOKUP(A26,M26:R1519,3,FALSE)," ")</f>
        <v xml:space="preserve"> </v>
      </c>
      <c r="E26" s="31">
        <f t="shared" ref="E26:E89" si="8">IF(C26&lt;&gt;0,VLOOKUP(A26,M26:R1519,4,FALSE),0)</f>
        <v>0</v>
      </c>
      <c r="F26" s="31">
        <f t="shared" ref="F26:F89" si="9">IF(C26&lt;&gt;0,VLOOKUP(A26,M26:R1519,5,FALSE),0)</f>
        <v>0</v>
      </c>
      <c r="G26" s="30">
        <f t="shared" ref="G26:G89" si="10">IF(C26&lt;&gt;0,VLOOKUP(A26,M26:R1519,6,FALSE),0)</f>
        <v>0</v>
      </c>
      <c r="H26" s="30">
        <f t="shared" si="5"/>
        <v>0</v>
      </c>
      <c r="I26" s="30"/>
      <c r="J26" s="30"/>
      <c r="K26" s="27"/>
      <c r="L26" s="27"/>
      <c r="M26" s="265">
        <f>IF(N26&gt;0,COUNTIF($N$7:N26,"&gt;0"),0)</f>
        <v>0</v>
      </c>
      <c r="N26" s="265">
        <f>IF(Engagés!C30="x",Engagés!B30,0)</f>
        <v>0</v>
      </c>
      <c r="O26" s="266">
        <f>IF(N26&gt;0,Engagés!E30,0)</f>
        <v>0</v>
      </c>
      <c r="P26" s="266">
        <f>IF(N26&gt;0,CONCATENATE(Engagés!F30," ",Engagés!G30),0)</f>
        <v>0</v>
      </c>
      <c r="Q26" s="266">
        <f>IF(N26&gt;0,Engagés!H30,0)</f>
        <v>0</v>
      </c>
      <c r="R26" s="266">
        <f>IF(N26&gt;0,Engagés!I30,0)</f>
        <v>0</v>
      </c>
    </row>
    <row r="27" spans="1:18" ht="16.5" customHeight="1" x14ac:dyDescent="0.2">
      <c r="A27">
        <v>21</v>
      </c>
      <c r="C27" s="30">
        <f t="shared" si="6"/>
        <v>0</v>
      </c>
      <c r="D27" s="30" t="str">
        <f t="shared" si="7"/>
        <v xml:space="preserve"> </v>
      </c>
      <c r="E27" s="31">
        <f t="shared" si="8"/>
        <v>0</v>
      </c>
      <c r="F27" s="31">
        <f t="shared" si="9"/>
        <v>0</v>
      </c>
      <c r="G27" s="30">
        <f t="shared" si="10"/>
        <v>0</v>
      </c>
      <c r="H27" s="30">
        <f t="shared" si="5"/>
        <v>0</v>
      </c>
      <c r="I27" s="30"/>
      <c r="J27" s="30"/>
      <c r="K27" s="27"/>
      <c r="L27" s="27"/>
      <c r="M27" s="265">
        <f>IF(N27&gt;0,COUNTIF($N$7:N27,"&gt;0"),0)</f>
        <v>0</v>
      </c>
      <c r="N27" s="265">
        <f>IF(Engagés!C31="x",Engagés!B31,0)</f>
        <v>0</v>
      </c>
      <c r="O27" s="266">
        <f>IF(N27&gt;0,Engagés!E31,0)</f>
        <v>0</v>
      </c>
      <c r="P27" s="266">
        <f>IF(N27&gt;0,CONCATENATE(Engagés!F31," ",Engagés!G31),0)</f>
        <v>0</v>
      </c>
      <c r="Q27" s="266">
        <f>IF(N27&gt;0,Engagés!H31,0)</f>
        <v>0</v>
      </c>
      <c r="R27" s="266">
        <f>IF(N27&gt;0,Engagés!I31,0)</f>
        <v>0</v>
      </c>
    </row>
    <row r="28" spans="1:18" ht="16.5" customHeight="1" x14ac:dyDescent="0.2">
      <c r="A28">
        <v>22</v>
      </c>
      <c r="C28" s="30">
        <f t="shared" si="6"/>
        <v>0</v>
      </c>
      <c r="D28" s="30" t="str">
        <f t="shared" si="7"/>
        <v xml:space="preserve"> </v>
      </c>
      <c r="E28" s="31">
        <f t="shared" si="8"/>
        <v>0</v>
      </c>
      <c r="F28" s="31">
        <f t="shared" si="9"/>
        <v>0</v>
      </c>
      <c r="G28" s="30">
        <f t="shared" si="10"/>
        <v>0</v>
      </c>
      <c r="H28" s="30">
        <f t="shared" si="5"/>
        <v>0</v>
      </c>
      <c r="I28" s="30"/>
      <c r="J28" s="30"/>
      <c r="K28" s="27"/>
      <c r="L28" s="27"/>
      <c r="M28" s="265">
        <f>IF(N28&gt;0,COUNTIF($N$7:N28,"&gt;0"),0)</f>
        <v>0</v>
      </c>
      <c r="N28" s="265">
        <f>IF(Engagés!C32="x",Engagés!B32,0)</f>
        <v>0</v>
      </c>
      <c r="O28" s="266">
        <f>IF(N28&gt;0,Engagés!E32,0)</f>
        <v>0</v>
      </c>
      <c r="P28" s="266">
        <f>IF(N28&gt;0,CONCATENATE(Engagés!F32," ",Engagés!G32),0)</f>
        <v>0</v>
      </c>
      <c r="Q28" s="266">
        <f>IF(N28&gt;0,Engagés!H32,0)</f>
        <v>0</v>
      </c>
      <c r="R28" s="266">
        <f>IF(N28&gt;0,Engagés!I32,0)</f>
        <v>0</v>
      </c>
    </row>
    <row r="29" spans="1:18" ht="16.5" customHeight="1" x14ac:dyDescent="0.2">
      <c r="A29">
        <v>23</v>
      </c>
      <c r="C29" s="30">
        <f t="shared" si="6"/>
        <v>0</v>
      </c>
      <c r="D29" s="30" t="str">
        <f t="shared" si="7"/>
        <v xml:space="preserve"> </v>
      </c>
      <c r="E29" s="31">
        <f t="shared" si="8"/>
        <v>0</v>
      </c>
      <c r="F29" s="31">
        <f t="shared" si="9"/>
        <v>0</v>
      </c>
      <c r="G29" s="30">
        <f t="shared" si="10"/>
        <v>0</v>
      </c>
      <c r="H29" s="30">
        <f t="shared" si="5"/>
        <v>0</v>
      </c>
      <c r="I29" s="30"/>
      <c r="J29" s="30"/>
      <c r="K29" s="27"/>
      <c r="L29" s="27"/>
      <c r="M29" s="265">
        <f>IF(N29&gt;0,COUNTIF($N$7:N29,"&gt;0"),0)</f>
        <v>0</v>
      </c>
      <c r="N29" s="265">
        <f>IF(Engagés!C33="x",Engagés!B33,0)</f>
        <v>0</v>
      </c>
      <c r="O29" s="266">
        <f>IF(N29&gt;0,Engagés!E33,0)</f>
        <v>0</v>
      </c>
      <c r="P29" s="266">
        <f>IF(N29&gt;0,CONCATENATE(Engagés!F33," ",Engagés!G33),0)</f>
        <v>0</v>
      </c>
      <c r="Q29" s="266">
        <f>IF(N29&gt;0,Engagés!H33,0)</f>
        <v>0</v>
      </c>
      <c r="R29" s="266">
        <f>IF(N29&gt;0,Engagés!I33,0)</f>
        <v>0</v>
      </c>
    </row>
    <row r="30" spans="1:18" ht="16.5" customHeight="1" x14ac:dyDescent="0.2">
      <c r="A30">
        <v>24</v>
      </c>
      <c r="C30" s="30">
        <f t="shared" si="6"/>
        <v>0</v>
      </c>
      <c r="D30" s="30" t="str">
        <f t="shared" si="7"/>
        <v xml:space="preserve"> </v>
      </c>
      <c r="E30" s="31">
        <f t="shared" si="8"/>
        <v>0</v>
      </c>
      <c r="F30" s="31">
        <f t="shared" si="9"/>
        <v>0</v>
      </c>
      <c r="G30" s="30">
        <f t="shared" si="10"/>
        <v>0</v>
      </c>
      <c r="H30" s="30">
        <f t="shared" si="5"/>
        <v>0</v>
      </c>
      <c r="I30" s="30"/>
      <c r="J30" s="30"/>
      <c r="K30" s="27"/>
      <c r="L30" s="27"/>
      <c r="M30" s="265">
        <f>IF(N30&gt;0,COUNTIF($N$7:N30,"&gt;0"),0)</f>
        <v>0</v>
      </c>
      <c r="N30" s="265">
        <f>IF(Engagés!C34="x",Engagés!B34,0)</f>
        <v>0</v>
      </c>
      <c r="O30" s="266">
        <f>IF(N30&gt;0,Engagés!E34,0)</f>
        <v>0</v>
      </c>
      <c r="P30" s="266">
        <f>IF(N30&gt;0,CONCATENATE(Engagés!F34," ",Engagés!G34),0)</f>
        <v>0</v>
      </c>
      <c r="Q30" s="266">
        <f>IF(N30&gt;0,Engagés!H34,0)</f>
        <v>0</v>
      </c>
      <c r="R30" s="266">
        <f>IF(N30&gt;0,Engagés!I34,0)</f>
        <v>0</v>
      </c>
    </row>
    <row r="31" spans="1:18" ht="16.5" customHeight="1" x14ac:dyDescent="0.2">
      <c r="A31">
        <v>25</v>
      </c>
      <c r="C31" s="30">
        <f t="shared" si="6"/>
        <v>0</v>
      </c>
      <c r="D31" s="30" t="str">
        <f t="shared" si="7"/>
        <v xml:space="preserve"> </v>
      </c>
      <c r="E31" s="31">
        <f t="shared" si="8"/>
        <v>0</v>
      </c>
      <c r="F31" s="31">
        <f t="shared" si="9"/>
        <v>0</v>
      </c>
      <c r="G31" s="30">
        <f t="shared" si="10"/>
        <v>0</v>
      </c>
      <c r="H31" s="30">
        <f t="shared" si="5"/>
        <v>0</v>
      </c>
      <c r="I31" s="30"/>
      <c r="J31" s="30"/>
      <c r="K31" s="27"/>
      <c r="L31" s="27"/>
      <c r="M31" s="265">
        <f>IF(N31&gt;0,COUNTIF($N$7:N31,"&gt;0"),0)</f>
        <v>0</v>
      </c>
      <c r="N31" s="265">
        <f>IF(Engagés!C35="x",Engagés!B35,0)</f>
        <v>0</v>
      </c>
      <c r="O31" s="266">
        <f>IF(N31&gt;0,Engagés!E35,0)</f>
        <v>0</v>
      </c>
      <c r="P31" s="266">
        <f>IF(N31&gt;0,CONCATENATE(Engagés!F35," ",Engagés!G35),0)</f>
        <v>0</v>
      </c>
      <c r="Q31" s="266">
        <f>IF(N31&gt;0,Engagés!H35,0)</f>
        <v>0</v>
      </c>
      <c r="R31" s="266">
        <f>IF(N31&gt;0,Engagés!I35,0)</f>
        <v>0</v>
      </c>
    </row>
    <row r="32" spans="1:18" ht="16.5" customHeight="1" x14ac:dyDescent="0.2">
      <c r="A32">
        <v>26</v>
      </c>
      <c r="C32" s="30">
        <f t="shared" si="6"/>
        <v>0</v>
      </c>
      <c r="D32" s="30" t="str">
        <f t="shared" si="7"/>
        <v xml:space="preserve"> </v>
      </c>
      <c r="E32" s="31">
        <f t="shared" si="8"/>
        <v>0</v>
      </c>
      <c r="F32" s="31">
        <f t="shared" si="9"/>
        <v>0</v>
      </c>
      <c r="G32" s="30">
        <f t="shared" si="10"/>
        <v>0</v>
      </c>
      <c r="H32" s="30">
        <f t="shared" si="5"/>
        <v>0</v>
      </c>
      <c r="I32" s="30"/>
      <c r="J32" s="30"/>
      <c r="K32" s="27"/>
      <c r="L32" s="27"/>
      <c r="M32" s="265">
        <f>IF(N32&gt;0,COUNTIF($N$7:N32,"&gt;0"),0)</f>
        <v>0</v>
      </c>
      <c r="N32" s="265">
        <f>IF(Engagés!C36="x",Engagés!B36,0)</f>
        <v>0</v>
      </c>
      <c r="O32" s="266">
        <f>IF(N32&gt;0,Engagés!E36,0)</f>
        <v>0</v>
      </c>
      <c r="P32" s="266">
        <f>IF(N32&gt;0,CONCATENATE(Engagés!F36," ",Engagés!G36),0)</f>
        <v>0</v>
      </c>
      <c r="Q32" s="266">
        <f>IF(N32&gt;0,Engagés!H36,0)</f>
        <v>0</v>
      </c>
      <c r="R32" s="266">
        <f>IF(N32&gt;0,Engagés!I36,0)</f>
        <v>0</v>
      </c>
    </row>
    <row r="33" spans="1:18" ht="16.5" customHeight="1" x14ac:dyDescent="0.2">
      <c r="A33">
        <v>27</v>
      </c>
      <c r="C33" s="30">
        <f t="shared" si="6"/>
        <v>0</v>
      </c>
      <c r="D33" s="30" t="str">
        <f t="shared" si="7"/>
        <v xml:space="preserve"> </v>
      </c>
      <c r="E33" s="31">
        <f t="shared" si="8"/>
        <v>0</v>
      </c>
      <c r="F33" s="31">
        <f t="shared" si="9"/>
        <v>0</v>
      </c>
      <c r="G33" s="30">
        <f t="shared" si="10"/>
        <v>0</v>
      </c>
      <c r="H33" s="30">
        <f t="shared" si="5"/>
        <v>0</v>
      </c>
      <c r="I33" s="30"/>
      <c r="J33" s="30"/>
      <c r="K33" s="27"/>
      <c r="L33" s="27"/>
      <c r="M33" s="265">
        <f>IF(N33&gt;0,COUNTIF($N$7:N33,"&gt;0"),0)</f>
        <v>0</v>
      </c>
      <c r="N33" s="265">
        <f>IF(Engagés!C37="x",Engagés!B37,0)</f>
        <v>0</v>
      </c>
      <c r="O33" s="266">
        <f>IF(N33&gt;0,Engagés!E37,0)</f>
        <v>0</v>
      </c>
      <c r="P33" s="266">
        <f>IF(N33&gt;0,CONCATENATE(Engagés!F37," ",Engagés!G37),0)</f>
        <v>0</v>
      </c>
      <c r="Q33" s="266">
        <f>IF(N33&gt;0,Engagés!H37,0)</f>
        <v>0</v>
      </c>
      <c r="R33" s="266">
        <f>IF(N33&gt;0,Engagés!I37,0)</f>
        <v>0</v>
      </c>
    </row>
    <row r="34" spans="1:18" ht="16.5" customHeight="1" x14ac:dyDescent="0.2">
      <c r="A34">
        <v>28</v>
      </c>
      <c r="C34" s="30">
        <f t="shared" si="6"/>
        <v>0</v>
      </c>
      <c r="D34" s="30" t="str">
        <f t="shared" si="7"/>
        <v xml:space="preserve"> </v>
      </c>
      <c r="E34" s="31">
        <f t="shared" si="8"/>
        <v>0</v>
      </c>
      <c r="F34" s="31">
        <f t="shared" si="9"/>
        <v>0</v>
      </c>
      <c r="G34" s="30">
        <f t="shared" si="10"/>
        <v>0</v>
      </c>
      <c r="H34" s="30">
        <f t="shared" si="5"/>
        <v>0</v>
      </c>
      <c r="I34" s="30"/>
      <c r="J34" s="30"/>
      <c r="K34" s="27"/>
      <c r="L34" s="27"/>
      <c r="M34" s="265">
        <f>IF(N34&gt;0,COUNTIF($N$7:N34,"&gt;0"),0)</f>
        <v>0</v>
      </c>
      <c r="N34" s="265">
        <f>IF(Engagés!C38="x",Engagés!B38,0)</f>
        <v>0</v>
      </c>
      <c r="O34" s="266">
        <f>IF(N34&gt;0,Engagés!E38,0)</f>
        <v>0</v>
      </c>
      <c r="P34" s="266">
        <f>IF(N34&gt;0,CONCATENATE(Engagés!F38," ",Engagés!G38),0)</f>
        <v>0</v>
      </c>
      <c r="Q34" s="266">
        <f>IF(N34&gt;0,Engagés!H38,0)</f>
        <v>0</v>
      </c>
      <c r="R34" s="266">
        <f>IF(N34&gt;0,Engagés!I38,0)</f>
        <v>0</v>
      </c>
    </row>
    <row r="35" spans="1:18" ht="16.5" customHeight="1" x14ac:dyDescent="0.2">
      <c r="A35">
        <v>29</v>
      </c>
      <c r="C35" s="30">
        <f t="shared" si="6"/>
        <v>0</v>
      </c>
      <c r="D35" s="30" t="str">
        <f t="shared" si="7"/>
        <v xml:space="preserve"> </v>
      </c>
      <c r="E35" s="31">
        <f t="shared" si="8"/>
        <v>0</v>
      </c>
      <c r="F35" s="31">
        <f t="shared" si="9"/>
        <v>0</v>
      </c>
      <c r="G35" s="30">
        <f t="shared" si="10"/>
        <v>0</v>
      </c>
      <c r="H35" s="30">
        <f t="shared" si="5"/>
        <v>0</v>
      </c>
      <c r="I35" s="30"/>
      <c r="J35" s="30"/>
      <c r="K35" s="27"/>
      <c r="L35" s="27"/>
      <c r="M35" s="265">
        <f>IF(N35&gt;0,COUNTIF($N$7:N35,"&gt;0"),0)</f>
        <v>0</v>
      </c>
      <c r="N35" s="265">
        <f>IF(Engagés!C39="x",Engagés!B39,0)</f>
        <v>0</v>
      </c>
      <c r="O35" s="266">
        <f>IF(N35&gt;0,Engagés!E39,0)</f>
        <v>0</v>
      </c>
      <c r="P35" s="266">
        <f>IF(N35&gt;0,CONCATENATE(Engagés!F39," ",Engagés!G39),0)</f>
        <v>0</v>
      </c>
      <c r="Q35" s="266">
        <f>IF(N35&gt;0,Engagés!H39,0)</f>
        <v>0</v>
      </c>
      <c r="R35" s="266">
        <f>IF(N35&gt;0,Engagés!I39,0)</f>
        <v>0</v>
      </c>
    </row>
    <row r="36" spans="1:18" ht="16.5" customHeight="1" x14ac:dyDescent="0.2">
      <c r="A36">
        <v>30</v>
      </c>
      <c r="C36" s="30">
        <f t="shared" si="6"/>
        <v>0</v>
      </c>
      <c r="D36" s="30" t="str">
        <f t="shared" si="7"/>
        <v xml:space="preserve"> </v>
      </c>
      <c r="E36" s="31">
        <f t="shared" si="8"/>
        <v>0</v>
      </c>
      <c r="F36" s="31">
        <f t="shared" si="9"/>
        <v>0</v>
      </c>
      <c r="G36" s="30">
        <f t="shared" si="10"/>
        <v>0</v>
      </c>
      <c r="H36" s="30">
        <f t="shared" si="5"/>
        <v>0</v>
      </c>
      <c r="I36" s="30"/>
      <c r="J36" s="30"/>
      <c r="K36" s="27"/>
      <c r="L36" s="27"/>
      <c r="M36" s="265">
        <f>IF(N36&gt;0,COUNTIF($N$7:N36,"&gt;0"),0)</f>
        <v>0</v>
      </c>
      <c r="N36" s="265">
        <f>IF(Engagés!C40="x",Engagés!B40,0)</f>
        <v>0</v>
      </c>
      <c r="O36" s="266">
        <f>IF(N36&gt;0,Engagés!E40,0)</f>
        <v>0</v>
      </c>
      <c r="P36" s="266">
        <f>IF(N36&gt;0,CONCATENATE(Engagés!F40," ",Engagés!G40),0)</f>
        <v>0</v>
      </c>
      <c r="Q36" s="266">
        <f>IF(N36&gt;0,Engagés!H40,0)</f>
        <v>0</v>
      </c>
      <c r="R36" s="266">
        <f>IF(N36&gt;0,Engagés!I40,0)</f>
        <v>0</v>
      </c>
    </row>
    <row r="37" spans="1:18" ht="16.5" customHeight="1" x14ac:dyDescent="0.2">
      <c r="A37">
        <v>31</v>
      </c>
      <c r="C37" s="30">
        <f t="shared" si="6"/>
        <v>0</v>
      </c>
      <c r="D37" s="30" t="str">
        <f t="shared" si="7"/>
        <v xml:space="preserve"> </v>
      </c>
      <c r="E37" s="31">
        <f t="shared" si="8"/>
        <v>0</v>
      </c>
      <c r="F37" s="31">
        <f t="shared" si="9"/>
        <v>0</v>
      </c>
      <c r="G37" s="30">
        <f t="shared" si="10"/>
        <v>0</v>
      </c>
      <c r="H37" s="30">
        <f t="shared" si="5"/>
        <v>0</v>
      </c>
      <c r="I37" s="30"/>
      <c r="J37" s="30"/>
      <c r="K37" s="27"/>
      <c r="L37" s="27"/>
      <c r="M37" s="265">
        <f>IF(N37&gt;0,COUNTIF($N$7:N37,"&gt;0"),0)</f>
        <v>0</v>
      </c>
      <c r="N37" s="265">
        <f>IF(Engagés!C41="x",Engagés!B41,0)</f>
        <v>0</v>
      </c>
      <c r="O37" s="266">
        <f>IF(N37&gt;0,Engagés!E41,0)</f>
        <v>0</v>
      </c>
      <c r="P37" s="266">
        <f>IF(N37&gt;0,CONCATENATE(Engagés!F41," ",Engagés!G41),0)</f>
        <v>0</v>
      </c>
      <c r="Q37" s="266">
        <f>IF(N37&gt;0,Engagés!H41,0)</f>
        <v>0</v>
      </c>
      <c r="R37" s="266">
        <f>IF(N37&gt;0,Engagés!I41,0)</f>
        <v>0</v>
      </c>
    </row>
    <row r="38" spans="1:18" ht="16.5" customHeight="1" x14ac:dyDescent="0.2">
      <c r="A38">
        <v>32</v>
      </c>
      <c r="C38" s="30">
        <f t="shared" si="6"/>
        <v>0</v>
      </c>
      <c r="D38" s="30" t="str">
        <f t="shared" si="7"/>
        <v xml:space="preserve"> </v>
      </c>
      <c r="E38" s="31">
        <f t="shared" si="8"/>
        <v>0</v>
      </c>
      <c r="F38" s="31">
        <f t="shared" si="9"/>
        <v>0</v>
      </c>
      <c r="G38" s="30">
        <f t="shared" si="10"/>
        <v>0</v>
      </c>
      <c r="H38" s="30">
        <f t="shared" si="5"/>
        <v>0</v>
      </c>
      <c r="I38" s="30"/>
      <c r="J38" s="30"/>
      <c r="K38" s="27"/>
      <c r="L38" s="27"/>
      <c r="M38" s="265">
        <f>IF(N38&gt;0,COUNTIF($N$7:N38,"&gt;0"),0)</f>
        <v>0</v>
      </c>
      <c r="N38" s="265">
        <f>IF(Engagés!C42="x",Engagés!B42,0)</f>
        <v>0</v>
      </c>
      <c r="O38" s="266">
        <f>IF(N38&gt;0,Engagés!E42,0)</f>
        <v>0</v>
      </c>
      <c r="P38" s="266">
        <f>IF(N38&gt;0,CONCATENATE(Engagés!F42," ",Engagés!G42),0)</f>
        <v>0</v>
      </c>
      <c r="Q38" s="266">
        <f>IF(N38&gt;0,Engagés!H42,0)</f>
        <v>0</v>
      </c>
      <c r="R38" s="266">
        <f>IF(N38&gt;0,Engagés!I42,0)</f>
        <v>0</v>
      </c>
    </row>
    <row r="39" spans="1:18" ht="16.5" customHeight="1" x14ac:dyDescent="0.2">
      <c r="A39">
        <v>33</v>
      </c>
      <c r="C39" s="30">
        <f t="shared" si="6"/>
        <v>0</v>
      </c>
      <c r="D39" s="30" t="str">
        <f t="shared" si="7"/>
        <v xml:space="preserve"> </v>
      </c>
      <c r="E39" s="31">
        <f t="shared" si="8"/>
        <v>0</v>
      </c>
      <c r="F39" s="31">
        <f t="shared" si="9"/>
        <v>0</v>
      </c>
      <c r="G39" s="30">
        <f t="shared" si="10"/>
        <v>0</v>
      </c>
      <c r="H39" s="30">
        <f t="shared" si="5"/>
        <v>0</v>
      </c>
      <c r="I39" s="30"/>
      <c r="J39" s="30"/>
      <c r="K39" s="27"/>
      <c r="L39" s="27"/>
      <c r="M39" s="265">
        <f>IF(N39&gt;0,COUNTIF($N$7:N39,"&gt;0"),0)</f>
        <v>0</v>
      </c>
      <c r="N39" s="265">
        <f>IF(Engagés!C43="x",Engagés!B43,0)</f>
        <v>0</v>
      </c>
      <c r="O39" s="266">
        <f>IF(N39&gt;0,Engagés!E43,0)</f>
        <v>0</v>
      </c>
      <c r="P39" s="266">
        <f>IF(N39&gt;0,CONCATENATE(Engagés!F43," ",Engagés!G43),0)</f>
        <v>0</v>
      </c>
      <c r="Q39" s="266">
        <f>IF(N39&gt;0,Engagés!H43,0)</f>
        <v>0</v>
      </c>
      <c r="R39" s="266">
        <f>IF(N39&gt;0,Engagés!I43,0)</f>
        <v>0</v>
      </c>
    </row>
    <row r="40" spans="1:18" ht="16.5" customHeight="1" x14ac:dyDescent="0.2">
      <c r="A40">
        <v>34</v>
      </c>
      <c r="C40" s="30">
        <f t="shared" si="6"/>
        <v>0</v>
      </c>
      <c r="D40" s="30" t="str">
        <f t="shared" si="7"/>
        <v xml:space="preserve"> </v>
      </c>
      <c r="E40" s="31">
        <f t="shared" si="8"/>
        <v>0</v>
      </c>
      <c r="F40" s="31">
        <f t="shared" si="9"/>
        <v>0</v>
      </c>
      <c r="G40" s="30">
        <f t="shared" si="10"/>
        <v>0</v>
      </c>
      <c r="H40" s="30">
        <f t="shared" si="5"/>
        <v>0</v>
      </c>
      <c r="I40" s="30"/>
      <c r="J40" s="30"/>
      <c r="K40" s="27"/>
      <c r="L40" s="27"/>
      <c r="M40" s="265">
        <f>IF(N40&gt;0,COUNTIF($N$7:N40,"&gt;0"),0)</f>
        <v>0</v>
      </c>
      <c r="N40" s="265">
        <f>IF(Engagés!C44="x",Engagés!B44,0)</f>
        <v>0</v>
      </c>
      <c r="O40" s="266">
        <f>IF(N40&gt;0,Engagés!E44,0)</f>
        <v>0</v>
      </c>
      <c r="P40" s="266">
        <f>IF(N40&gt;0,CONCATENATE(Engagés!F44," ",Engagés!G44),0)</f>
        <v>0</v>
      </c>
      <c r="Q40" s="266">
        <f>IF(N40&gt;0,Engagés!H44,0)</f>
        <v>0</v>
      </c>
      <c r="R40" s="266">
        <f>IF(N40&gt;0,Engagés!I44,0)</f>
        <v>0</v>
      </c>
    </row>
    <row r="41" spans="1:18" ht="16.5" customHeight="1" x14ac:dyDescent="0.2">
      <c r="A41">
        <v>35</v>
      </c>
      <c r="C41" s="30">
        <f t="shared" si="6"/>
        <v>0</v>
      </c>
      <c r="D41" s="30" t="str">
        <f t="shared" si="7"/>
        <v xml:space="preserve"> </v>
      </c>
      <c r="E41" s="31">
        <f t="shared" si="8"/>
        <v>0</v>
      </c>
      <c r="F41" s="31">
        <f t="shared" si="9"/>
        <v>0</v>
      </c>
      <c r="G41" s="30">
        <f t="shared" si="10"/>
        <v>0</v>
      </c>
      <c r="H41" s="30">
        <f t="shared" si="5"/>
        <v>0</v>
      </c>
      <c r="I41" s="30"/>
      <c r="J41" s="30"/>
      <c r="K41" s="27"/>
      <c r="L41" s="27"/>
      <c r="M41" s="265">
        <f>IF(N41&gt;0,COUNTIF($N$7:N41,"&gt;0"),0)</f>
        <v>0</v>
      </c>
      <c r="N41" s="265">
        <f>IF(Engagés!C45="x",Engagés!B45,0)</f>
        <v>0</v>
      </c>
      <c r="O41" s="266">
        <f>IF(N41&gt;0,Engagés!E45,0)</f>
        <v>0</v>
      </c>
      <c r="P41" s="266">
        <f>IF(N41&gt;0,CONCATENATE(Engagés!F45," ",Engagés!G45),0)</f>
        <v>0</v>
      </c>
      <c r="Q41" s="266">
        <f>IF(N41&gt;0,Engagés!H45,0)</f>
        <v>0</v>
      </c>
      <c r="R41" s="266">
        <f>IF(N41&gt;0,Engagés!I45,0)</f>
        <v>0</v>
      </c>
    </row>
    <row r="42" spans="1:18" ht="16.5" customHeight="1" x14ac:dyDescent="0.2">
      <c r="A42">
        <v>36</v>
      </c>
      <c r="C42" s="30">
        <f t="shared" si="6"/>
        <v>0</v>
      </c>
      <c r="D42" s="30" t="str">
        <f t="shared" si="7"/>
        <v xml:space="preserve"> </v>
      </c>
      <c r="E42" s="31">
        <f t="shared" si="8"/>
        <v>0</v>
      </c>
      <c r="F42" s="31">
        <f t="shared" si="9"/>
        <v>0</v>
      </c>
      <c r="G42" s="30">
        <f t="shared" si="10"/>
        <v>0</v>
      </c>
      <c r="H42" s="30">
        <f t="shared" si="5"/>
        <v>0</v>
      </c>
      <c r="I42" s="30"/>
      <c r="J42" s="30"/>
      <c r="K42" s="27"/>
      <c r="L42" s="27"/>
      <c r="M42" s="265">
        <f>IF(N42&gt;0,COUNTIF($N$7:N42,"&gt;0"),0)</f>
        <v>0</v>
      </c>
      <c r="N42" s="265">
        <f>IF(Engagés!C46="x",Engagés!B46,0)</f>
        <v>0</v>
      </c>
      <c r="O42" s="266">
        <f>IF(N42&gt;0,Engagés!E46,0)</f>
        <v>0</v>
      </c>
      <c r="P42" s="266">
        <f>IF(N42&gt;0,CONCATENATE(Engagés!F46," ",Engagés!G46),0)</f>
        <v>0</v>
      </c>
      <c r="Q42" s="266">
        <f>IF(N42&gt;0,Engagés!H46,0)</f>
        <v>0</v>
      </c>
      <c r="R42" s="266">
        <f>IF(N42&gt;0,Engagés!I46,0)</f>
        <v>0</v>
      </c>
    </row>
    <row r="43" spans="1:18" ht="16.5" customHeight="1" x14ac:dyDescent="0.2">
      <c r="A43">
        <v>37</v>
      </c>
      <c r="C43" s="30">
        <f t="shared" si="6"/>
        <v>0</v>
      </c>
      <c r="D43" s="30" t="str">
        <f t="shared" si="7"/>
        <v xml:space="preserve"> </v>
      </c>
      <c r="E43" s="31">
        <f t="shared" si="8"/>
        <v>0</v>
      </c>
      <c r="F43" s="31">
        <f t="shared" si="9"/>
        <v>0</v>
      </c>
      <c r="G43" s="30">
        <f t="shared" si="10"/>
        <v>0</v>
      </c>
      <c r="H43" s="30">
        <f t="shared" si="5"/>
        <v>0</v>
      </c>
      <c r="I43" s="30"/>
      <c r="J43" s="30"/>
      <c r="K43" s="27"/>
      <c r="L43" s="27"/>
      <c r="M43" s="265">
        <f>IF(N43&gt;0,COUNTIF($N$7:N43,"&gt;0"),0)</f>
        <v>0</v>
      </c>
      <c r="N43" s="265">
        <f>IF(Engagés!C47="x",Engagés!B47,0)</f>
        <v>0</v>
      </c>
      <c r="O43" s="266">
        <f>IF(N43&gt;0,Engagés!E47,0)</f>
        <v>0</v>
      </c>
      <c r="P43" s="266">
        <f>IF(N43&gt;0,CONCATENATE(Engagés!F47," ",Engagés!G47),0)</f>
        <v>0</v>
      </c>
      <c r="Q43" s="266">
        <f>IF(N43&gt;0,Engagés!H47,0)</f>
        <v>0</v>
      </c>
      <c r="R43" s="266">
        <f>IF(N43&gt;0,Engagés!I47,0)</f>
        <v>0</v>
      </c>
    </row>
    <row r="44" spans="1:18" ht="16.5" customHeight="1" x14ac:dyDescent="0.2">
      <c r="A44">
        <v>38</v>
      </c>
      <c r="C44" s="30">
        <f t="shared" si="6"/>
        <v>0</v>
      </c>
      <c r="D44" s="30" t="str">
        <f t="shared" si="7"/>
        <v xml:space="preserve"> </v>
      </c>
      <c r="E44" s="31">
        <f t="shared" si="8"/>
        <v>0</v>
      </c>
      <c r="F44" s="31">
        <f t="shared" si="9"/>
        <v>0</v>
      </c>
      <c r="G44" s="30">
        <f t="shared" si="10"/>
        <v>0</v>
      </c>
      <c r="H44" s="30">
        <f t="shared" si="5"/>
        <v>0</v>
      </c>
      <c r="I44" s="30"/>
      <c r="J44" s="30"/>
      <c r="K44" s="27"/>
      <c r="L44" s="27"/>
      <c r="M44" s="265">
        <f>IF(N44&gt;0,COUNTIF($N$7:N44,"&gt;0"),0)</f>
        <v>0</v>
      </c>
      <c r="N44" s="265">
        <f>IF(Engagés!C48="x",Engagés!B48,0)</f>
        <v>0</v>
      </c>
      <c r="O44" s="266">
        <f>IF(N44&gt;0,Engagés!E48,0)</f>
        <v>0</v>
      </c>
      <c r="P44" s="266">
        <f>IF(N44&gt;0,CONCATENATE(Engagés!F48," ",Engagés!G48),0)</f>
        <v>0</v>
      </c>
      <c r="Q44" s="266">
        <f>IF(N44&gt;0,Engagés!H48,0)</f>
        <v>0</v>
      </c>
      <c r="R44" s="266">
        <f>IF(N44&gt;0,Engagés!I48,0)</f>
        <v>0</v>
      </c>
    </row>
    <row r="45" spans="1:18" ht="16.5" customHeight="1" x14ac:dyDescent="0.2">
      <c r="A45">
        <v>39</v>
      </c>
      <c r="C45" s="30">
        <f t="shared" si="6"/>
        <v>0</v>
      </c>
      <c r="D45" s="30" t="str">
        <f t="shared" si="7"/>
        <v xml:space="preserve"> </v>
      </c>
      <c r="E45" s="31">
        <f t="shared" si="8"/>
        <v>0</v>
      </c>
      <c r="F45" s="31">
        <f t="shared" si="9"/>
        <v>0</v>
      </c>
      <c r="G45" s="30">
        <f t="shared" si="10"/>
        <v>0</v>
      </c>
      <c r="H45" s="30">
        <f t="shared" si="5"/>
        <v>0</v>
      </c>
      <c r="I45" s="30"/>
      <c r="J45" s="30"/>
      <c r="K45" s="27"/>
      <c r="L45" s="27"/>
      <c r="M45" s="265">
        <f>IF(N45&gt;0,COUNTIF($N$7:N45,"&gt;0"),0)</f>
        <v>0</v>
      </c>
      <c r="N45" s="265">
        <f>IF(Engagés!C49="x",Engagés!B49,0)</f>
        <v>0</v>
      </c>
      <c r="O45" s="266">
        <f>IF(N45&gt;0,Engagés!E49,0)</f>
        <v>0</v>
      </c>
      <c r="P45" s="266">
        <f>IF(N45&gt;0,CONCATENATE(Engagés!F49," ",Engagés!G49),0)</f>
        <v>0</v>
      </c>
      <c r="Q45" s="266">
        <f>IF(N45&gt;0,Engagés!H49,0)</f>
        <v>0</v>
      </c>
      <c r="R45" s="266">
        <f>IF(N45&gt;0,Engagés!I49,0)</f>
        <v>0</v>
      </c>
    </row>
    <row r="46" spans="1:18" ht="16.5" customHeight="1" x14ac:dyDescent="0.2">
      <c r="A46">
        <v>40</v>
      </c>
      <c r="C46" s="30">
        <f t="shared" si="6"/>
        <v>0</v>
      </c>
      <c r="D46" s="30" t="str">
        <f t="shared" si="7"/>
        <v xml:space="preserve"> </v>
      </c>
      <c r="E46" s="31">
        <f t="shared" si="8"/>
        <v>0</v>
      </c>
      <c r="F46" s="31">
        <f t="shared" si="9"/>
        <v>0</v>
      </c>
      <c r="G46" s="30">
        <f t="shared" si="10"/>
        <v>0</v>
      </c>
      <c r="H46" s="30">
        <f t="shared" si="5"/>
        <v>0</v>
      </c>
      <c r="I46" s="30"/>
      <c r="J46" s="30"/>
      <c r="K46" s="27"/>
      <c r="L46" s="27"/>
      <c r="M46" s="265">
        <f>IF(N46&gt;0,COUNTIF($N$7:N46,"&gt;0"),0)</f>
        <v>0</v>
      </c>
      <c r="N46" s="265">
        <f>IF(Engagés!C50="x",Engagés!B50,0)</f>
        <v>0</v>
      </c>
      <c r="O46" s="266">
        <f>IF(N46&gt;0,Engagés!E50,0)</f>
        <v>0</v>
      </c>
      <c r="P46" s="266">
        <f>IF(N46&gt;0,CONCATENATE(Engagés!F50," ",Engagés!G50),0)</f>
        <v>0</v>
      </c>
      <c r="Q46" s="266">
        <f>IF(N46&gt;0,Engagés!H50,0)</f>
        <v>0</v>
      </c>
      <c r="R46" s="266">
        <f>IF(N46&gt;0,Engagés!I50,0)</f>
        <v>0</v>
      </c>
    </row>
    <row r="47" spans="1:18" ht="16.5" customHeight="1" x14ac:dyDescent="0.2">
      <c r="A47">
        <v>41</v>
      </c>
      <c r="C47" s="30">
        <f t="shared" si="6"/>
        <v>0</v>
      </c>
      <c r="D47" s="30" t="str">
        <f t="shared" si="7"/>
        <v xml:space="preserve"> </v>
      </c>
      <c r="E47" s="31">
        <f t="shared" si="8"/>
        <v>0</v>
      </c>
      <c r="F47" s="31">
        <f t="shared" si="9"/>
        <v>0</v>
      </c>
      <c r="G47" s="30">
        <f t="shared" si="10"/>
        <v>0</v>
      </c>
      <c r="H47" s="30">
        <f t="shared" si="5"/>
        <v>0</v>
      </c>
      <c r="I47" s="30"/>
      <c r="J47" s="30"/>
      <c r="K47" s="27"/>
      <c r="L47" s="27"/>
      <c r="M47" s="265">
        <f>IF(N47&gt;0,COUNTIF($N$7:N47,"&gt;0"),0)</f>
        <v>0</v>
      </c>
      <c r="N47" s="265">
        <f>IF(Engagés!C51="x",Engagés!B51,0)</f>
        <v>0</v>
      </c>
      <c r="O47" s="266">
        <f>IF(N47&gt;0,Engagés!E51,0)</f>
        <v>0</v>
      </c>
      <c r="P47" s="266">
        <f>IF(N47&gt;0,CONCATENATE(Engagés!F51," ",Engagés!G51),0)</f>
        <v>0</v>
      </c>
      <c r="Q47" s="266">
        <f>IF(N47&gt;0,Engagés!H51,0)</f>
        <v>0</v>
      </c>
      <c r="R47" s="266">
        <f>IF(N47&gt;0,Engagés!I51,0)</f>
        <v>0</v>
      </c>
    </row>
    <row r="48" spans="1:18" ht="16.5" customHeight="1" x14ac:dyDescent="0.2">
      <c r="A48">
        <v>42</v>
      </c>
      <c r="C48" s="30">
        <f t="shared" si="6"/>
        <v>0</v>
      </c>
      <c r="D48" s="30" t="str">
        <f t="shared" si="7"/>
        <v xml:space="preserve"> </v>
      </c>
      <c r="E48" s="31">
        <f t="shared" si="8"/>
        <v>0</v>
      </c>
      <c r="F48" s="31">
        <f t="shared" si="9"/>
        <v>0</v>
      </c>
      <c r="G48" s="30">
        <f t="shared" si="10"/>
        <v>0</v>
      </c>
      <c r="H48" s="30">
        <f t="shared" si="5"/>
        <v>0</v>
      </c>
      <c r="I48" s="30"/>
      <c r="J48" s="30"/>
      <c r="K48" s="27"/>
      <c r="L48" s="27"/>
      <c r="M48" s="265">
        <f>IF(N48&gt;0,COUNTIF($N$7:N48,"&gt;0"),0)</f>
        <v>0</v>
      </c>
      <c r="N48" s="265">
        <f>IF(Engagés!C52="x",Engagés!B52,0)</f>
        <v>0</v>
      </c>
      <c r="O48" s="266">
        <f>IF(N48&gt;0,Engagés!E52,0)</f>
        <v>0</v>
      </c>
      <c r="P48" s="266">
        <f>IF(N48&gt;0,CONCATENATE(Engagés!F52," ",Engagés!G52),0)</f>
        <v>0</v>
      </c>
      <c r="Q48" s="266">
        <f>IF(N48&gt;0,Engagés!H52,0)</f>
        <v>0</v>
      </c>
      <c r="R48" s="266">
        <f>IF(N48&gt;0,Engagés!I52,0)</f>
        <v>0</v>
      </c>
    </row>
    <row r="49" spans="1:18" ht="16.5" customHeight="1" x14ac:dyDescent="0.2">
      <c r="A49">
        <v>43</v>
      </c>
      <c r="C49" s="30">
        <f t="shared" si="6"/>
        <v>0</v>
      </c>
      <c r="D49" s="30" t="str">
        <f t="shared" si="7"/>
        <v xml:space="preserve"> </v>
      </c>
      <c r="E49" s="31">
        <f t="shared" si="8"/>
        <v>0</v>
      </c>
      <c r="F49" s="31">
        <f t="shared" si="9"/>
        <v>0</v>
      </c>
      <c r="G49" s="30">
        <f t="shared" si="10"/>
        <v>0</v>
      </c>
      <c r="H49" s="30">
        <f t="shared" si="5"/>
        <v>0</v>
      </c>
      <c r="I49" s="30"/>
      <c r="J49" s="30"/>
      <c r="K49" s="27"/>
      <c r="L49" s="27"/>
      <c r="M49" s="265">
        <f>IF(N49&gt;0,COUNTIF($N$7:N49,"&gt;0"),0)</f>
        <v>0</v>
      </c>
      <c r="N49" s="265">
        <f>IF(Engagés!C53="x",Engagés!B53,0)</f>
        <v>0</v>
      </c>
      <c r="O49" s="266">
        <f>IF(N49&gt;0,Engagés!E53,0)</f>
        <v>0</v>
      </c>
      <c r="P49" s="266">
        <f>IF(N49&gt;0,CONCATENATE(Engagés!F53," ",Engagés!G53),0)</f>
        <v>0</v>
      </c>
      <c r="Q49" s="266">
        <f>IF(N49&gt;0,Engagés!H53,0)</f>
        <v>0</v>
      </c>
      <c r="R49" s="266">
        <f>IF(N49&gt;0,Engagés!I53,0)</f>
        <v>0</v>
      </c>
    </row>
    <row r="50" spans="1:18" ht="16.5" customHeight="1" x14ac:dyDescent="0.2">
      <c r="A50">
        <v>44</v>
      </c>
      <c r="C50" s="30">
        <f t="shared" si="6"/>
        <v>0</v>
      </c>
      <c r="D50" s="30" t="str">
        <f t="shared" si="7"/>
        <v xml:space="preserve"> </v>
      </c>
      <c r="E50" s="31">
        <f t="shared" si="8"/>
        <v>0</v>
      </c>
      <c r="F50" s="31">
        <f t="shared" si="9"/>
        <v>0</v>
      </c>
      <c r="G50" s="30">
        <f t="shared" si="10"/>
        <v>0</v>
      </c>
      <c r="H50" s="30">
        <f t="shared" si="5"/>
        <v>0</v>
      </c>
      <c r="I50" s="30"/>
      <c r="J50" s="30"/>
      <c r="K50" s="27"/>
      <c r="L50" s="27"/>
      <c r="M50" s="265">
        <f>IF(N50&gt;0,COUNTIF($N$7:N50,"&gt;0"),0)</f>
        <v>0</v>
      </c>
      <c r="N50" s="265">
        <f>IF(Engagés!C54="x",Engagés!B54,0)</f>
        <v>0</v>
      </c>
      <c r="O50" s="266">
        <f>IF(N50&gt;0,Engagés!E54,0)</f>
        <v>0</v>
      </c>
      <c r="P50" s="266">
        <f>IF(N50&gt;0,CONCATENATE(Engagés!F54," ",Engagés!G54),0)</f>
        <v>0</v>
      </c>
      <c r="Q50" s="266">
        <f>IF(N50&gt;0,Engagés!H54,0)</f>
        <v>0</v>
      </c>
      <c r="R50" s="266">
        <f>IF(N50&gt;0,Engagés!I54,0)</f>
        <v>0</v>
      </c>
    </row>
    <row r="51" spans="1:18" ht="16.5" customHeight="1" x14ac:dyDescent="0.2">
      <c r="A51">
        <v>45</v>
      </c>
      <c r="C51" s="30">
        <f t="shared" si="6"/>
        <v>0</v>
      </c>
      <c r="D51" s="30" t="str">
        <f t="shared" si="7"/>
        <v xml:space="preserve"> </v>
      </c>
      <c r="E51" s="31">
        <f t="shared" si="8"/>
        <v>0</v>
      </c>
      <c r="F51" s="31">
        <f t="shared" si="9"/>
        <v>0</v>
      </c>
      <c r="G51" s="30">
        <f t="shared" si="10"/>
        <v>0</v>
      </c>
      <c r="H51" s="30">
        <f t="shared" si="5"/>
        <v>0</v>
      </c>
      <c r="I51" s="30"/>
      <c r="J51" s="30"/>
      <c r="K51" s="27"/>
      <c r="L51" s="27"/>
      <c r="M51" s="265">
        <f>IF(N51&gt;0,COUNTIF($N$7:N51,"&gt;0"),0)</f>
        <v>0</v>
      </c>
      <c r="N51" s="265">
        <f>IF(Engagés!C55="x",Engagés!B55,0)</f>
        <v>0</v>
      </c>
      <c r="O51" s="266">
        <f>IF(N51&gt;0,Engagés!E55,0)</f>
        <v>0</v>
      </c>
      <c r="P51" s="266">
        <f>IF(N51&gt;0,CONCATENATE(Engagés!F55," ",Engagés!G55),0)</f>
        <v>0</v>
      </c>
      <c r="Q51" s="266">
        <f>IF(N51&gt;0,Engagés!H55,0)</f>
        <v>0</v>
      </c>
      <c r="R51" s="266">
        <f>IF(N51&gt;0,Engagés!I55,0)</f>
        <v>0</v>
      </c>
    </row>
    <row r="52" spans="1:18" ht="16.5" customHeight="1" x14ac:dyDescent="0.2">
      <c r="A52">
        <v>46</v>
      </c>
      <c r="C52" s="30">
        <f t="shared" si="6"/>
        <v>0</v>
      </c>
      <c r="D52" s="30" t="str">
        <f t="shared" si="7"/>
        <v xml:space="preserve"> </v>
      </c>
      <c r="E52" s="31">
        <f t="shared" si="8"/>
        <v>0</v>
      </c>
      <c r="F52" s="31">
        <f t="shared" si="9"/>
        <v>0</v>
      </c>
      <c r="G52" s="30">
        <f t="shared" si="10"/>
        <v>0</v>
      </c>
      <c r="H52" s="30">
        <f t="shared" si="5"/>
        <v>0</v>
      </c>
      <c r="I52" s="30"/>
      <c r="J52" s="30"/>
      <c r="K52" s="27"/>
      <c r="L52" s="27"/>
      <c r="M52" s="265">
        <f>IF(N52&gt;0,COUNTIF($N$7:N52,"&gt;0"),0)</f>
        <v>0</v>
      </c>
      <c r="N52" s="265">
        <f>IF(Engagés!C56="x",Engagés!B56,0)</f>
        <v>0</v>
      </c>
      <c r="O52" s="266">
        <f>IF(N52&gt;0,Engagés!E56,0)</f>
        <v>0</v>
      </c>
      <c r="P52" s="266">
        <f>IF(N52&gt;0,CONCATENATE(Engagés!F56," ",Engagés!G56),0)</f>
        <v>0</v>
      </c>
      <c r="Q52" s="266">
        <f>IF(N52&gt;0,Engagés!H56,0)</f>
        <v>0</v>
      </c>
      <c r="R52" s="266">
        <f>IF(N52&gt;0,Engagés!I56,0)</f>
        <v>0</v>
      </c>
    </row>
    <row r="53" spans="1:18" ht="16.5" customHeight="1" x14ac:dyDescent="0.2">
      <c r="A53">
        <v>47</v>
      </c>
      <c r="C53" s="30">
        <f t="shared" si="6"/>
        <v>0</v>
      </c>
      <c r="D53" s="30" t="str">
        <f t="shared" si="7"/>
        <v xml:space="preserve"> </v>
      </c>
      <c r="E53" s="31">
        <f t="shared" si="8"/>
        <v>0</v>
      </c>
      <c r="F53" s="31">
        <f t="shared" si="9"/>
        <v>0</v>
      </c>
      <c r="G53" s="30">
        <f t="shared" si="10"/>
        <v>0</v>
      </c>
      <c r="H53" s="30">
        <f t="shared" si="5"/>
        <v>0</v>
      </c>
      <c r="I53" s="30"/>
      <c r="J53" s="30"/>
      <c r="K53" s="27"/>
      <c r="L53" s="27"/>
      <c r="M53" s="265">
        <f>IF(N53&gt;0,COUNTIF($N$7:N53,"&gt;0"),0)</f>
        <v>0</v>
      </c>
      <c r="N53" s="265">
        <f>IF(Engagés!C57="x",Engagés!B57,0)</f>
        <v>0</v>
      </c>
      <c r="O53" s="266">
        <f>IF(N53&gt;0,Engagés!E57,0)</f>
        <v>0</v>
      </c>
      <c r="P53" s="266">
        <f>IF(N53&gt;0,CONCATENATE(Engagés!F57," ",Engagés!G57),0)</f>
        <v>0</v>
      </c>
      <c r="Q53" s="266">
        <f>IF(N53&gt;0,Engagés!H57,0)</f>
        <v>0</v>
      </c>
      <c r="R53" s="266">
        <f>IF(N53&gt;0,Engagés!I57,0)</f>
        <v>0</v>
      </c>
    </row>
    <row r="54" spans="1:18" ht="16.5" customHeight="1" x14ac:dyDescent="0.2">
      <c r="A54">
        <v>48</v>
      </c>
      <c r="C54" s="30">
        <f t="shared" si="6"/>
        <v>0</v>
      </c>
      <c r="D54" s="30" t="str">
        <f t="shared" si="7"/>
        <v xml:space="preserve"> </v>
      </c>
      <c r="E54" s="31">
        <f t="shared" si="8"/>
        <v>0</v>
      </c>
      <c r="F54" s="31">
        <f t="shared" si="9"/>
        <v>0</v>
      </c>
      <c r="G54" s="30">
        <f t="shared" si="10"/>
        <v>0</v>
      </c>
      <c r="H54" s="30">
        <f t="shared" si="5"/>
        <v>0</v>
      </c>
      <c r="I54" s="30"/>
      <c r="J54" s="30"/>
      <c r="K54" s="27"/>
      <c r="L54" s="27"/>
      <c r="M54" s="265">
        <f>IF(N54&gt;0,COUNTIF($N$7:N54,"&gt;0"),0)</f>
        <v>0</v>
      </c>
      <c r="N54" s="265">
        <f>IF(Engagés!C58="x",Engagés!B58,0)</f>
        <v>0</v>
      </c>
      <c r="O54" s="266">
        <f>IF(N54&gt;0,Engagés!E58,0)</f>
        <v>0</v>
      </c>
      <c r="P54" s="266">
        <f>IF(N54&gt;0,CONCATENATE(Engagés!F58," ",Engagés!G58),0)</f>
        <v>0</v>
      </c>
      <c r="Q54" s="266">
        <f>IF(N54&gt;0,Engagés!H58,0)</f>
        <v>0</v>
      </c>
      <c r="R54" s="266">
        <f>IF(N54&gt;0,Engagés!I58,0)</f>
        <v>0</v>
      </c>
    </row>
    <row r="55" spans="1:18" ht="16.5" customHeight="1" x14ac:dyDescent="0.2">
      <c r="A55">
        <v>49</v>
      </c>
      <c r="C55" s="30">
        <f t="shared" si="6"/>
        <v>0</v>
      </c>
      <c r="D55" s="30" t="str">
        <f t="shared" si="7"/>
        <v xml:space="preserve"> </v>
      </c>
      <c r="E55" s="31">
        <f t="shared" si="8"/>
        <v>0</v>
      </c>
      <c r="F55" s="31">
        <f t="shared" si="9"/>
        <v>0</v>
      </c>
      <c r="G55" s="30">
        <f t="shared" si="10"/>
        <v>0</v>
      </c>
      <c r="H55" s="30">
        <f t="shared" si="5"/>
        <v>0</v>
      </c>
      <c r="I55" s="30"/>
      <c r="J55" s="30"/>
      <c r="K55" s="27"/>
      <c r="L55" s="27"/>
      <c r="M55" s="265">
        <f>IF(N55&gt;0,COUNTIF($N$7:N55,"&gt;0"),0)</f>
        <v>0</v>
      </c>
      <c r="N55" s="265">
        <f>IF(Engagés!C59="x",Engagés!B59,0)</f>
        <v>0</v>
      </c>
      <c r="O55" s="266">
        <f>IF(N55&gt;0,Engagés!E59,0)</f>
        <v>0</v>
      </c>
      <c r="P55" s="266">
        <f>IF(N55&gt;0,CONCATENATE(Engagés!F59," ",Engagés!G59),0)</f>
        <v>0</v>
      </c>
      <c r="Q55" s="266">
        <f>IF(N55&gt;0,Engagés!H59,0)</f>
        <v>0</v>
      </c>
      <c r="R55" s="266">
        <f>IF(N55&gt;0,Engagés!I59,0)</f>
        <v>0</v>
      </c>
    </row>
    <row r="56" spans="1:18" ht="16.5" customHeight="1" x14ac:dyDescent="0.2">
      <c r="A56">
        <v>50</v>
      </c>
      <c r="C56" s="30">
        <f t="shared" si="6"/>
        <v>0</v>
      </c>
      <c r="D56" s="30" t="str">
        <f t="shared" si="7"/>
        <v xml:space="preserve"> </v>
      </c>
      <c r="E56" s="31">
        <f t="shared" si="8"/>
        <v>0</v>
      </c>
      <c r="F56" s="31">
        <f t="shared" si="9"/>
        <v>0</v>
      </c>
      <c r="G56" s="30">
        <f t="shared" si="10"/>
        <v>0</v>
      </c>
      <c r="H56" s="30">
        <f t="shared" si="5"/>
        <v>0</v>
      </c>
      <c r="I56" s="30"/>
      <c r="J56" s="30"/>
      <c r="K56" s="27"/>
      <c r="L56" s="27"/>
      <c r="M56" s="265">
        <f>IF(N56&gt;0,COUNTIF($N$7:N56,"&gt;0"),0)</f>
        <v>0</v>
      </c>
      <c r="N56" s="265">
        <f>IF(Engagés!C60="x",Engagés!B60,0)</f>
        <v>0</v>
      </c>
      <c r="O56" s="266">
        <f>IF(N56&gt;0,Engagés!E60,0)</f>
        <v>0</v>
      </c>
      <c r="P56" s="266">
        <f>IF(N56&gt;0,CONCATENATE(Engagés!F60," ",Engagés!G60),0)</f>
        <v>0</v>
      </c>
      <c r="Q56" s="266">
        <f>IF(N56&gt;0,Engagés!H60,0)</f>
        <v>0</v>
      </c>
      <c r="R56" s="266">
        <f>IF(N56&gt;0,Engagés!I60,0)</f>
        <v>0</v>
      </c>
    </row>
    <row r="57" spans="1:18" ht="16.5" customHeight="1" x14ac:dyDescent="0.2">
      <c r="A57">
        <v>51</v>
      </c>
      <c r="C57" s="30">
        <f t="shared" si="6"/>
        <v>0</v>
      </c>
      <c r="D57" s="30" t="str">
        <f t="shared" si="7"/>
        <v xml:space="preserve"> </v>
      </c>
      <c r="E57" s="31">
        <f t="shared" si="8"/>
        <v>0</v>
      </c>
      <c r="F57" s="31">
        <f t="shared" si="9"/>
        <v>0</v>
      </c>
      <c r="G57" s="30">
        <f t="shared" si="10"/>
        <v>0</v>
      </c>
      <c r="H57" s="30">
        <f t="shared" si="5"/>
        <v>0</v>
      </c>
      <c r="I57" s="30"/>
      <c r="J57" s="30"/>
      <c r="K57" s="27"/>
      <c r="L57" s="27"/>
      <c r="M57" s="265">
        <f>IF(N57&gt;0,COUNTIF($N$7:N57,"&gt;0"),0)</f>
        <v>0</v>
      </c>
      <c r="N57" s="265">
        <f>IF(Engagés!C61="x",Engagés!B61,0)</f>
        <v>0</v>
      </c>
      <c r="O57" s="266">
        <f>IF(N57&gt;0,Engagés!E61,0)</f>
        <v>0</v>
      </c>
      <c r="P57" s="266">
        <f>IF(N57&gt;0,CONCATENATE(Engagés!F61," ",Engagés!G61),0)</f>
        <v>0</v>
      </c>
      <c r="Q57" s="266">
        <f>IF(N57&gt;0,Engagés!H61,0)</f>
        <v>0</v>
      </c>
      <c r="R57" s="266">
        <f>IF(N57&gt;0,Engagés!I61,0)</f>
        <v>0</v>
      </c>
    </row>
    <row r="58" spans="1:18" ht="16.5" customHeight="1" x14ac:dyDescent="0.2">
      <c r="A58">
        <v>52</v>
      </c>
      <c r="C58" s="30">
        <f t="shared" si="6"/>
        <v>0</v>
      </c>
      <c r="D58" s="30" t="str">
        <f t="shared" si="7"/>
        <v xml:space="preserve"> </v>
      </c>
      <c r="E58" s="31">
        <f t="shared" si="8"/>
        <v>0</v>
      </c>
      <c r="F58" s="31">
        <f t="shared" si="9"/>
        <v>0</v>
      </c>
      <c r="G58" s="30">
        <f t="shared" si="10"/>
        <v>0</v>
      </c>
      <c r="H58" s="30">
        <f t="shared" si="5"/>
        <v>0</v>
      </c>
      <c r="I58" s="30"/>
      <c r="J58" s="30"/>
      <c r="K58" s="27"/>
      <c r="L58" s="27"/>
      <c r="M58" s="265">
        <f>IF(N58&gt;0,COUNTIF($N$7:N58,"&gt;0"),0)</f>
        <v>0</v>
      </c>
      <c r="N58" s="265">
        <f>IF(Engagés!C62="x",Engagés!B62,0)</f>
        <v>0</v>
      </c>
      <c r="O58" s="266">
        <f>IF(N58&gt;0,Engagés!E62,0)</f>
        <v>0</v>
      </c>
      <c r="P58" s="266">
        <f>IF(N58&gt;0,CONCATENATE(Engagés!F62," ",Engagés!G62),0)</f>
        <v>0</v>
      </c>
      <c r="Q58" s="266">
        <f>IF(N58&gt;0,Engagés!H62,0)</f>
        <v>0</v>
      </c>
      <c r="R58" s="266">
        <f>IF(N58&gt;0,Engagés!I62,0)</f>
        <v>0</v>
      </c>
    </row>
    <row r="59" spans="1:18" ht="16.5" customHeight="1" x14ac:dyDescent="0.2">
      <c r="A59">
        <v>53</v>
      </c>
      <c r="C59" s="30">
        <f t="shared" si="6"/>
        <v>0</v>
      </c>
      <c r="D59" s="30" t="str">
        <f t="shared" si="7"/>
        <v xml:space="preserve"> </v>
      </c>
      <c r="E59" s="31">
        <f t="shared" si="8"/>
        <v>0</v>
      </c>
      <c r="F59" s="31">
        <f t="shared" si="9"/>
        <v>0</v>
      </c>
      <c r="G59" s="30">
        <f t="shared" si="10"/>
        <v>0</v>
      </c>
      <c r="H59" s="30">
        <f t="shared" si="5"/>
        <v>0</v>
      </c>
      <c r="I59" s="30"/>
      <c r="J59" s="30"/>
      <c r="K59" s="27"/>
      <c r="L59" s="27"/>
      <c r="M59" s="265">
        <f>IF(N59&gt;0,COUNTIF($N$7:N59,"&gt;0"),0)</f>
        <v>0</v>
      </c>
      <c r="N59" s="265">
        <f>IF(Engagés!C63="x",Engagés!B63,0)</f>
        <v>0</v>
      </c>
      <c r="O59" s="266">
        <f>IF(N59&gt;0,Engagés!E63,0)</f>
        <v>0</v>
      </c>
      <c r="P59" s="266">
        <f>IF(N59&gt;0,CONCATENATE(Engagés!F63," ",Engagés!G63),0)</f>
        <v>0</v>
      </c>
      <c r="Q59" s="266">
        <f>IF(N59&gt;0,Engagés!H63,0)</f>
        <v>0</v>
      </c>
      <c r="R59" s="266">
        <f>IF(N59&gt;0,Engagés!I63,0)</f>
        <v>0</v>
      </c>
    </row>
    <row r="60" spans="1:18" ht="16.5" customHeight="1" x14ac:dyDescent="0.2">
      <c r="A60">
        <v>54</v>
      </c>
      <c r="C60" s="30">
        <f t="shared" si="6"/>
        <v>0</v>
      </c>
      <c r="D60" s="30" t="str">
        <f t="shared" si="7"/>
        <v xml:space="preserve"> </v>
      </c>
      <c r="E60" s="31">
        <f t="shared" si="8"/>
        <v>0</v>
      </c>
      <c r="F60" s="31">
        <f t="shared" si="9"/>
        <v>0</v>
      </c>
      <c r="G60" s="30">
        <f t="shared" si="10"/>
        <v>0</v>
      </c>
      <c r="H60" s="30">
        <f t="shared" si="5"/>
        <v>0</v>
      </c>
      <c r="I60" s="30"/>
      <c r="J60" s="30"/>
      <c r="K60" s="27"/>
      <c r="L60" s="27"/>
      <c r="M60" s="265">
        <f>IF(N60&gt;0,COUNTIF($N$7:N60,"&gt;0"),0)</f>
        <v>0</v>
      </c>
      <c r="N60" s="265">
        <f>IF(Engagés!C64="x",Engagés!B64,0)</f>
        <v>0</v>
      </c>
      <c r="O60" s="266">
        <f>IF(N60&gt;0,Engagés!E64,0)</f>
        <v>0</v>
      </c>
      <c r="P60" s="266">
        <f>IF(N60&gt;0,CONCATENATE(Engagés!F64," ",Engagés!G64),0)</f>
        <v>0</v>
      </c>
      <c r="Q60" s="266">
        <f>IF(N60&gt;0,Engagés!H64,0)</f>
        <v>0</v>
      </c>
      <c r="R60" s="266">
        <f>IF(N60&gt;0,Engagés!I64,0)</f>
        <v>0</v>
      </c>
    </row>
    <row r="61" spans="1:18" ht="16.5" customHeight="1" x14ac:dyDescent="0.2">
      <c r="A61">
        <v>55</v>
      </c>
      <c r="C61" s="30">
        <f t="shared" si="6"/>
        <v>0</v>
      </c>
      <c r="D61" s="30" t="str">
        <f t="shared" si="7"/>
        <v xml:space="preserve"> </v>
      </c>
      <c r="E61" s="31">
        <f t="shared" si="8"/>
        <v>0</v>
      </c>
      <c r="F61" s="31">
        <f t="shared" si="9"/>
        <v>0</v>
      </c>
      <c r="G61" s="30">
        <f t="shared" si="10"/>
        <v>0</v>
      </c>
      <c r="H61" s="30">
        <f t="shared" si="5"/>
        <v>0</v>
      </c>
      <c r="I61" s="30"/>
      <c r="J61" s="30"/>
      <c r="K61" s="27"/>
      <c r="L61" s="27"/>
      <c r="M61" s="265">
        <f>IF(N61&gt;0,COUNTIF($N$7:N61,"&gt;0"),0)</f>
        <v>0</v>
      </c>
      <c r="N61" s="265">
        <f>IF(Engagés!C65="x",Engagés!B65,0)</f>
        <v>0</v>
      </c>
      <c r="O61" s="266">
        <f>IF(N61&gt;0,Engagés!E65,0)</f>
        <v>0</v>
      </c>
      <c r="P61" s="266">
        <f>IF(N61&gt;0,CONCATENATE(Engagés!F65," ",Engagés!G65),0)</f>
        <v>0</v>
      </c>
      <c r="Q61" s="266">
        <f>IF(N61&gt;0,Engagés!H65,0)</f>
        <v>0</v>
      </c>
      <c r="R61" s="266">
        <f>IF(N61&gt;0,Engagés!I65,0)</f>
        <v>0</v>
      </c>
    </row>
    <row r="62" spans="1:18" ht="16.5" customHeight="1" x14ac:dyDescent="0.2">
      <c r="A62">
        <v>56</v>
      </c>
      <c r="C62" s="30">
        <f t="shared" si="6"/>
        <v>0</v>
      </c>
      <c r="D62" s="30" t="str">
        <f t="shared" si="7"/>
        <v xml:space="preserve"> </v>
      </c>
      <c r="E62" s="31">
        <f t="shared" si="8"/>
        <v>0</v>
      </c>
      <c r="F62" s="31">
        <f t="shared" si="9"/>
        <v>0</v>
      </c>
      <c r="G62" s="30">
        <f t="shared" si="10"/>
        <v>0</v>
      </c>
      <c r="H62" s="30">
        <f t="shared" si="5"/>
        <v>0</v>
      </c>
      <c r="I62" s="30"/>
      <c r="J62" s="30"/>
      <c r="K62" s="27"/>
      <c r="L62" s="27"/>
      <c r="M62" s="265">
        <f>IF(N62&gt;0,COUNTIF($N$7:N62,"&gt;0"),0)</f>
        <v>0</v>
      </c>
      <c r="N62" s="265">
        <f>IF(Engagés!C66="x",Engagés!B66,0)</f>
        <v>0</v>
      </c>
      <c r="O62" s="266">
        <f>IF(N62&gt;0,Engagés!E66,0)</f>
        <v>0</v>
      </c>
      <c r="P62" s="266">
        <f>IF(N62&gt;0,CONCATENATE(Engagés!F66," ",Engagés!G66),0)</f>
        <v>0</v>
      </c>
      <c r="Q62" s="266">
        <f>IF(N62&gt;0,Engagés!H66,0)</f>
        <v>0</v>
      </c>
      <c r="R62" s="266">
        <f>IF(N62&gt;0,Engagés!I66,0)</f>
        <v>0</v>
      </c>
    </row>
    <row r="63" spans="1:18" ht="16.5" customHeight="1" x14ac:dyDescent="0.2">
      <c r="A63">
        <v>57</v>
      </c>
      <c r="C63" s="30">
        <f t="shared" si="6"/>
        <v>0</v>
      </c>
      <c r="D63" s="30" t="str">
        <f t="shared" si="7"/>
        <v xml:space="preserve"> </v>
      </c>
      <c r="E63" s="31">
        <f t="shared" si="8"/>
        <v>0</v>
      </c>
      <c r="F63" s="31">
        <f t="shared" si="9"/>
        <v>0</v>
      </c>
      <c r="G63" s="30">
        <f t="shared" si="10"/>
        <v>0</v>
      </c>
      <c r="H63" s="30">
        <f t="shared" si="5"/>
        <v>0</v>
      </c>
      <c r="I63" s="30"/>
      <c r="J63" s="30"/>
      <c r="K63" s="27"/>
      <c r="L63" s="27"/>
      <c r="M63" s="265">
        <f>IF(N63&gt;0,COUNTIF($N$7:N63,"&gt;0"),0)</f>
        <v>0</v>
      </c>
      <c r="N63" s="265">
        <f>IF(Engagés!C67="x",Engagés!B67,0)</f>
        <v>0</v>
      </c>
      <c r="O63" s="266">
        <f>IF(N63&gt;0,Engagés!E67,0)</f>
        <v>0</v>
      </c>
      <c r="P63" s="266">
        <f>IF(N63&gt;0,CONCATENATE(Engagés!F67," ",Engagés!G67),0)</f>
        <v>0</v>
      </c>
      <c r="Q63" s="266">
        <f>IF(N63&gt;0,Engagés!H67,0)</f>
        <v>0</v>
      </c>
      <c r="R63" s="266">
        <f>IF(N63&gt;0,Engagés!I67,0)</f>
        <v>0</v>
      </c>
    </row>
    <row r="64" spans="1:18" ht="16.5" customHeight="1" x14ac:dyDescent="0.2">
      <c r="A64">
        <v>58</v>
      </c>
      <c r="C64" s="30">
        <f t="shared" si="6"/>
        <v>0</v>
      </c>
      <c r="D64" s="30" t="str">
        <f t="shared" si="7"/>
        <v xml:space="preserve"> </v>
      </c>
      <c r="E64" s="31">
        <f t="shared" si="8"/>
        <v>0</v>
      </c>
      <c r="F64" s="31">
        <f t="shared" si="9"/>
        <v>0</v>
      </c>
      <c r="G64" s="30">
        <f t="shared" si="10"/>
        <v>0</v>
      </c>
      <c r="H64" s="30">
        <f t="shared" si="5"/>
        <v>0</v>
      </c>
      <c r="I64" s="30"/>
      <c r="J64" s="30"/>
      <c r="K64" s="27"/>
      <c r="L64" s="27"/>
      <c r="M64" s="265">
        <f>IF(N64&gt;0,COUNTIF($N$7:N64,"&gt;0"),0)</f>
        <v>0</v>
      </c>
      <c r="N64" s="265">
        <f>IF(Engagés!C68="x",Engagés!B68,0)</f>
        <v>0</v>
      </c>
      <c r="O64" s="266">
        <f>IF(N64&gt;0,Engagés!E68,0)</f>
        <v>0</v>
      </c>
      <c r="P64" s="266">
        <f>IF(N64&gt;0,CONCATENATE(Engagés!F68," ",Engagés!G68),0)</f>
        <v>0</v>
      </c>
      <c r="Q64" s="266">
        <f>IF(N64&gt;0,Engagés!H68,0)</f>
        <v>0</v>
      </c>
      <c r="R64" s="266">
        <f>IF(N64&gt;0,Engagés!I68,0)</f>
        <v>0</v>
      </c>
    </row>
    <row r="65" spans="1:18" ht="16.5" customHeight="1" x14ac:dyDescent="0.2">
      <c r="A65">
        <v>59</v>
      </c>
      <c r="C65" s="30">
        <f t="shared" si="6"/>
        <v>0</v>
      </c>
      <c r="D65" s="30" t="str">
        <f t="shared" si="7"/>
        <v xml:space="preserve"> </v>
      </c>
      <c r="E65" s="31">
        <f t="shared" si="8"/>
        <v>0</v>
      </c>
      <c r="F65" s="31">
        <f t="shared" si="9"/>
        <v>0</v>
      </c>
      <c r="G65" s="30">
        <f t="shared" si="10"/>
        <v>0</v>
      </c>
      <c r="H65" s="30">
        <f t="shared" si="5"/>
        <v>0</v>
      </c>
      <c r="I65" s="30"/>
      <c r="J65" s="30"/>
      <c r="K65" s="27"/>
      <c r="L65" s="27"/>
      <c r="M65" s="265">
        <f>IF(N65&gt;0,COUNTIF($N$7:N65,"&gt;0"),0)</f>
        <v>0</v>
      </c>
      <c r="N65" s="265">
        <f>IF(Engagés!C69="x",Engagés!B69,0)</f>
        <v>0</v>
      </c>
      <c r="O65" s="266">
        <f>IF(N65&gt;0,Engagés!E69,0)</f>
        <v>0</v>
      </c>
      <c r="P65" s="266">
        <f>IF(N65&gt;0,CONCATENATE(Engagés!F69," ",Engagés!G69),0)</f>
        <v>0</v>
      </c>
      <c r="Q65" s="266">
        <f>IF(N65&gt;0,Engagés!H69,0)</f>
        <v>0</v>
      </c>
      <c r="R65" s="266">
        <f>IF(N65&gt;0,Engagés!I69,0)</f>
        <v>0</v>
      </c>
    </row>
    <row r="66" spans="1:18" ht="16.5" customHeight="1" x14ac:dyDescent="0.2">
      <c r="A66">
        <v>60</v>
      </c>
      <c r="C66" s="30">
        <f t="shared" si="6"/>
        <v>0</v>
      </c>
      <c r="D66" s="30" t="str">
        <f t="shared" si="7"/>
        <v xml:space="preserve"> </v>
      </c>
      <c r="E66" s="31">
        <f t="shared" si="8"/>
        <v>0</v>
      </c>
      <c r="F66" s="31">
        <f t="shared" si="9"/>
        <v>0</v>
      </c>
      <c r="G66" s="30">
        <f t="shared" si="10"/>
        <v>0</v>
      </c>
      <c r="H66" s="30">
        <f t="shared" si="5"/>
        <v>0</v>
      </c>
      <c r="I66" s="30"/>
      <c r="J66" s="30"/>
      <c r="K66" s="27"/>
      <c r="L66" s="27"/>
      <c r="M66" s="265">
        <f>IF(N66&gt;0,COUNTIF($N$7:N66,"&gt;0"),0)</f>
        <v>0</v>
      </c>
      <c r="N66" s="265">
        <f>IF(Engagés!C70="x",Engagés!B70,0)</f>
        <v>0</v>
      </c>
      <c r="O66" s="266">
        <f>IF(N66&gt;0,Engagés!E70,0)</f>
        <v>0</v>
      </c>
      <c r="P66" s="266">
        <f>IF(N66&gt;0,CONCATENATE(Engagés!F70," ",Engagés!G70),0)</f>
        <v>0</v>
      </c>
      <c r="Q66" s="266">
        <f>IF(N66&gt;0,Engagés!H70,0)</f>
        <v>0</v>
      </c>
      <c r="R66" s="266">
        <f>IF(N66&gt;0,Engagés!I70,0)</f>
        <v>0</v>
      </c>
    </row>
    <row r="67" spans="1:18" ht="16.5" customHeight="1" x14ac:dyDescent="0.2">
      <c r="A67">
        <v>61</v>
      </c>
      <c r="C67" s="30">
        <f t="shared" si="6"/>
        <v>0</v>
      </c>
      <c r="D67" s="30" t="str">
        <f t="shared" si="7"/>
        <v xml:space="preserve"> </v>
      </c>
      <c r="E67" s="31">
        <f t="shared" si="8"/>
        <v>0</v>
      </c>
      <c r="F67" s="31">
        <f t="shared" si="9"/>
        <v>0</v>
      </c>
      <c r="G67" s="30">
        <f t="shared" si="10"/>
        <v>0</v>
      </c>
      <c r="H67" s="30">
        <f t="shared" si="5"/>
        <v>0</v>
      </c>
      <c r="I67" s="30"/>
      <c r="J67" s="30"/>
      <c r="K67" s="27"/>
      <c r="L67" s="27"/>
      <c r="M67" s="265">
        <f>IF(N67&gt;0,COUNTIF($N$7:N67,"&gt;0"),0)</f>
        <v>0</v>
      </c>
      <c r="N67" s="265">
        <f>IF(Engagés!C71="x",Engagés!B71,0)</f>
        <v>0</v>
      </c>
      <c r="O67" s="266">
        <f>IF(N67&gt;0,Engagés!E71,0)</f>
        <v>0</v>
      </c>
      <c r="P67" s="266">
        <f>IF(N67&gt;0,CONCATENATE(Engagés!F71," ",Engagés!G71),0)</f>
        <v>0</v>
      </c>
      <c r="Q67" s="266">
        <f>IF(N67&gt;0,Engagés!H71,0)</f>
        <v>0</v>
      </c>
      <c r="R67" s="266">
        <f>IF(N67&gt;0,Engagés!I71,0)</f>
        <v>0</v>
      </c>
    </row>
    <row r="68" spans="1:18" ht="16.5" customHeight="1" x14ac:dyDescent="0.2">
      <c r="A68">
        <v>62</v>
      </c>
      <c r="C68" s="30">
        <f t="shared" si="6"/>
        <v>0</v>
      </c>
      <c r="D68" s="30" t="str">
        <f t="shared" si="7"/>
        <v xml:space="preserve"> </v>
      </c>
      <c r="E68" s="31">
        <f t="shared" si="8"/>
        <v>0</v>
      </c>
      <c r="F68" s="31">
        <f t="shared" si="9"/>
        <v>0</v>
      </c>
      <c r="G68" s="30">
        <f t="shared" si="10"/>
        <v>0</v>
      </c>
      <c r="H68" s="30">
        <f t="shared" si="5"/>
        <v>0</v>
      </c>
      <c r="I68" s="30"/>
      <c r="J68" s="30"/>
      <c r="K68" s="27"/>
      <c r="L68" s="27"/>
      <c r="M68" s="265">
        <f>IF(N68&gt;0,COUNTIF($N$7:N68,"&gt;0"),0)</f>
        <v>0</v>
      </c>
      <c r="N68" s="265">
        <f>IF(Engagés!C72="x",Engagés!B72,0)</f>
        <v>0</v>
      </c>
      <c r="O68" s="266">
        <f>IF(N68&gt;0,Engagés!E72,0)</f>
        <v>0</v>
      </c>
      <c r="P68" s="266">
        <f>IF(N68&gt;0,CONCATENATE(Engagés!F72," ",Engagés!G72),0)</f>
        <v>0</v>
      </c>
      <c r="Q68" s="266">
        <f>IF(N68&gt;0,Engagés!H72,0)</f>
        <v>0</v>
      </c>
      <c r="R68" s="266">
        <f>IF(N68&gt;0,Engagés!I72,0)</f>
        <v>0</v>
      </c>
    </row>
    <row r="69" spans="1:18" ht="16.5" customHeight="1" x14ac:dyDescent="0.2">
      <c r="A69">
        <v>63</v>
      </c>
      <c r="C69" s="30">
        <f t="shared" si="6"/>
        <v>0</v>
      </c>
      <c r="D69" s="30" t="str">
        <f t="shared" si="7"/>
        <v xml:space="preserve"> </v>
      </c>
      <c r="E69" s="31">
        <f t="shared" si="8"/>
        <v>0</v>
      </c>
      <c r="F69" s="31">
        <f t="shared" si="9"/>
        <v>0</v>
      </c>
      <c r="G69" s="30">
        <f t="shared" si="10"/>
        <v>0</v>
      </c>
      <c r="H69" s="30">
        <f t="shared" si="5"/>
        <v>0</v>
      </c>
      <c r="I69" s="30"/>
      <c r="J69" s="30"/>
      <c r="K69" s="27"/>
      <c r="L69" s="27"/>
      <c r="M69" s="265">
        <f>IF(N69&gt;0,COUNTIF($N$7:N69,"&gt;0"),0)</f>
        <v>0</v>
      </c>
      <c r="N69" s="265">
        <f>IF(Engagés!C73="x",Engagés!B73,0)</f>
        <v>0</v>
      </c>
      <c r="O69" s="266">
        <f>IF(N69&gt;0,Engagés!E73,0)</f>
        <v>0</v>
      </c>
      <c r="P69" s="266">
        <f>IF(N69&gt;0,CONCATENATE(Engagés!F73," ",Engagés!G73),0)</f>
        <v>0</v>
      </c>
      <c r="Q69" s="266">
        <f>IF(N69&gt;0,Engagés!H73,0)</f>
        <v>0</v>
      </c>
      <c r="R69" s="266">
        <f>IF(N69&gt;0,Engagés!I73,0)</f>
        <v>0</v>
      </c>
    </row>
    <row r="70" spans="1:18" ht="16.5" customHeight="1" x14ac:dyDescent="0.2">
      <c r="A70">
        <v>64</v>
      </c>
      <c r="C70" s="30">
        <f t="shared" si="6"/>
        <v>0</v>
      </c>
      <c r="D70" s="30" t="str">
        <f t="shared" si="7"/>
        <v xml:space="preserve"> </v>
      </c>
      <c r="E70" s="31">
        <f t="shared" si="8"/>
        <v>0</v>
      </c>
      <c r="F70" s="31">
        <f t="shared" si="9"/>
        <v>0</v>
      </c>
      <c r="G70" s="30">
        <f t="shared" si="10"/>
        <v>0</v>
      </c>
      <c r="H70" s="30">
        <f t="shared" si="5"/>
        <v>0</v>
      </c>
      <c r="I70" s="30"/>
      <c r="J70" s="30"/>
      <c r="K70" s="27"/>
      <c r="L70" s="27"/>
      <c r="M70" s="265">
        <f>IF(N70&gt;0,COUNTIF($N$7:N70,"&gt;0"),0)</f>
        <v>0</v>
      </c>
      <c r="N70" s="265">
        <f>IF(Engagés!C74="x",Engagés!B74,0)</f>
        <v>0</v>
      </c>
      <c r="O70" s="266">
        <f>IF(N70&gt;0,Engagés!E74,0)</f>
        <v>0</v>
      </c>
      <c r="P70" s="266">
        <f>IF(N70&gt;0,CONCATENATE(Engagés!F74," ",Engagés!G74),0)</f>
        <v>0</v>
      </c>
      <c r="Q70" s="266">
        <f>IF(N70&gt;0,Engagés!H74,0)</f>
        <v>0</v>
      </c>
      <c r="R70" s="266">
        <f>IF(N70&gt;0,Engagés!I74,0)</f>
        <v>0</v>
      </c>
    </row>
    <row r="71" spans="1:18" ht="16.5" customHeight="1" x14ac:dyDescent="0.2">
      <c r="A71">
        <v>65</v>
      </c>
      <c r="C71" s="30">
        <f t="shared" si="6"/>
        <v>0</v>
      </c>
      <c r="D71" s="30" t="str">
        <f t="shared" si="7"/>
        <v xml:space="preserve"> </v>
      </c>
      <c r="E71" s="31">
        <f t="shared" si="8"/>
        <v>0</v>
      </c>
      <c r="F71" s="31">
        <f t="shared" si="9"/>
        <v>0</v>
      </c>
      <c r="G71" s="30">
        <f t="shared" si="10"/>
        <v>0</v>
      </c>
      <c r="H71" s="30">
        <f t="shared" si="5"/>
        <v>0</v>
      </c>
      <c r="I71" s="30"/>
      <c r="J71" s="30"/>
      <c r="K71" s="27"/>
      <c r="L71" s="27"/>
      <c r="M71" s="265">
        <f>IF(N71&gt;0,COUNTIF($N$7:N71,"&gt;0"),0)</f>
        <v>0</v>
      </c>
      <c r="N71" s="265">
        <f>IF(Engagés!C75="x",Engagés!B75,0)</f>
        <v>0</v>
      </c>
      <c r="O71" s="266">
        <f>IF(N71&gt;0,Engagés!E75,0)</f>
        <v>0</v>
      </c>
      <c r="P71" s="266">
        <f>IF(N71&gt;0,CONCATENATE(Engagés!F75," ",Engagés!G75),0)</f>
        <v>0</v>
      </c>
      <c r="Q71" s="266">
        <f>IF(N71&gt;0,Engagés!H75,0)</f>
        <v>0</v>
      </c>
      <c r="R71" s="266">
        <f>IF(N71&gt;0,Engagés!I75,0)</f>
        <v>0</v>
      </c>
    </row>
    <row r="72" spans="1:18" ht="16.5" customHeight="1" x14ac:dyDescent="0.2">
      <c r="A72">
        <v>66</v>
      </c>
      <c r="C72" s="30">
        <f t="shared" si="6"/>
        <v>0</v>
      </c>
      <c r="D72" s="30" t="str">
        <f t="shared" si="7"/>
        <v xml:space="preserve"> </v>
      </c>
      <c r="E72" s="31">
        <f t="shared" si="8"/>
        <v>0</v>
      </c>
      <c r="F72" s="31">
        <f t="shared" si="9"/>
        <v>0</v>
      </c>
      <c r="G72" s="30">
        <f t="shared" si="10"/>
        <v>0</v>
      </c>
      <c r="H72" s="30">
        <f t="shared" ref="H72:H135" si="11">IF(C72&lt;&gt;0,VLOOKUP(A72,M72:S1565,7,FALSE),0)</f>
        <v>0</v>
      </c>
      <c r="I72" s="30"/>
      <c r="J72" s="30"/>
      <c r="K72" s="27"/>
      <c r="L72" s="27"/>
      <c r="M72" s="265">
        <f>IF(N72&gt;0,COUNTIF($N$7:N72,"&gt;0"),0)</f>
        <v>0</v>
      </c>
      <c r="N72" s="265">
        <f>IF(Engagés!C76="x",Engagés!B76,0)</f>
        <v>0</v>
      </c>
      <c r="O72" s="266">
        <f>IF(N72&gt;0,Engagés!E76,0)</f>
        <v>0</v>
      </c>
      <c r="P72" s="266">
        <f>IF(N72&gt;0,CONCATENATE(Engagés!F76," ",Engagés!G76),0)</f>
        <v>0</v>
      </c>
      <c r="Q72" s="266">
        <f>IF(N72&gt;0,Engagés!H76,0)</f>
        <v>0</v>
      </c>
      <c r="R72" s="266">
        <f>IF(N72&gt;0,Engagés!I76,0)</f>
        <v>0</v>
      </c>
    </row>
    <row r="73" spans="1:18" ht="16.5" customHeight="1" x14ac:dyDescent="0.2">
      <c r="A73">
        <v>67</v>
      </c>
      <c r="C73" s="30">
        <f t="shared" si="6"/>
        <v>0</v>
      </c>
      <c r="D73" s="30" t="str">
        <f t="shared" si="7"/>
        <v xml:space="preserve"> </v>
      </c>
      <c r="E73" s="31">
        <f t="shared" si="8"/>
        <v>0</v>
      </c>
      <c r="F73" s="31">
        <f t="shared" si="9"/>
        <v>0</v>
      </c>
      <c r="G73" s="30">
        <f t="shared" si="10"/>
        <v>0</v>
      </c>
      <c r="H73" s="30">
        <f t="shared" si="11"/>
        <v>0</v>
      </c>
      <c r="I73" s="30"/>
      <c r="J73" s="30"/>
      <c r="K73" s="27"/>
      <c r="L73" s="27"/>
      <c r="M73" s="265">
        <f>IF(N73&gt;0,COUNTIF($N$7:N73,"&gt;0"),0)</f>
        <v>0</v>
      </c>
      <c r="N73" s="265">
        <f>IF(Engagés!C77="x",Engagés!B77,0)</f>
        <v>0</v>
      </c>
      <c r="O73" s="266">
        <f>IF(N73&gt;0,Engagés!E77,0)</f>
        <v>0</v>
      </c>
      <c r="P73" s="266">
        <f>IF(N73&gt;0,CONCATENATE(Engagés!F77," ",Engagés!G77),0)</f>
        <v>0</v>
      </c>
      <c r="Q73" s="266">
        <f>IF(N73&gt;0,Engagés!H77,0)</f>
        <v>0</v>
      </c>
      <c r="R73" s="266">
        <f>IF(N73&gt;0,Engagés!I77,0)</f>
        <v>0</v>
      </c>
    </row>
    <row r="74" spans="1:18" ht="16.5" customHeight="1" x14ac:dyDescent="0.2">
      <c r="A74">
        <v>68</v>
      </c>
      <c r="C74" s="30">
        <f t="shared" si="6"/>
        <v>0</v>
      </c>
      <c r="D74" s="30" t="str">
        <f t="shared" si="7"/>
        <v xml:space="preserve"> </v>
      </c>
      <c r="E74" s="31">
        <f t="shared" si="8"/>
        <v>0</v>
      </c>
      <c r="F74" s="31">
        <f t="shared" si="9"/>
        <v>0</v>
      </c>
      <c r="G74" s="30">
        <f t="shared" si="10"/>
        <v>0</v>
      </c>
      <c r="H74" s="30">
        <f t="shared" si="11"/>
        <v>0</v>
      </c>
      <c r="I74" s="30"/>
      <c r="J74" s="30"/>
      <c r="K74" s="27"/>
      <c r="L74" s="27"/>
      <c r="M74" s="265">
        <f>IF(N74&gt;0,COUNTIF($N$7:N74,"&gt;0"),0)</f>
        <v>0</v>
      </c>
      <c r="N74" s="265">
        <f>IF(Engagés!C78="x",Engagés!B78,0)</f>
        <v>0</v>
      </c>
      <c r="O74" s="266">
        <f>IF(N74&gt;0,Engagés!E78,0)</f>
        <v>0</v>
      </c>
      <c r="P74" s="266">
        <f>IF(N74&gt;0,CONCATENATE(Engagés!F78," ",Engagés!G78),0)</f>
        <v>0</v>
      </c>
      <c r="Q74" s="266">
        <f>IF(N74&gt;0,Engagés!H78,0)</f>
        <v>0</v>
      </c>
      <c r="R74" s="266">
        <f>IF(N74&gt;0,Engagés!I78,0)</f>
        <v>0</v>
      </c>
    </row>
    <row r="75" spans="1:18" ht="16.5" customHeight="1" x14ac:dyDescent="0.2">
      <c r="A75">
        <v>69</v>
      </c>
      <c r="C75" s="30">
        <f t="shared" si="6"/>
        <v>0</v>
      </c>
      <c r="D75" s="30" t="str">
        <f t="shared" si="7"/>
        <v xml:space="preserve"> </v>
      </c>
      <c r="E75" s="31">
        <f t="shared" si="8"/>
        <v>0</v>
      </c>
      <c r="F75" s="31">
        <f t="shared" si="9"/>
        <v>0</v>
      </c>
      <c r="G75" s="30">
        <f t="shared" si="10"/>
        <v>0</v>
      </c>
      <c r="H75" s="30">
        <f t="shared" si="11"/>
        <v>0</v>
      </c>
      <c r="I75" s="30"/>
      <c r="J75" s="30"/>
      <c r="K75" s="27"/>
      <c r="L75" s="27"/>
      <c r="M75" s="265">
        <f>IF(N75&gt;0,COUNTIF($N$7:N75,"&gt;0"),0)</f>
        <v>0</v>
      </c>
      <c r="N75" s="265">
        <f>IF(Engagés!C79="x",Engagés!B79,0)</f>
        <v>0</v>
      </c>
      <c r="O75" s="266">
        <f>IF(N75&gt;0,Engagés!E79,0)</f>
        <v>0</v>
      </c>
      <c r="P75" s="266">
        <f>IF(N75&gt;0,CONCATENATE(Engagés!F79," ",Engagés!G79),0)</f>
        <v>0</v>
      </c>
      <c r="Q75" s="266">
        <f>IF(N75&gt;0,Engagés!H79,0)</f>
        <v>0</v>
      </c>
      <c r="R75" s="266">
        <f>IF(N75&gt;0,Engagés!I79,0)</f>
        <v>0</v>
      </c>
    </row>
    <row r="76" spans="1:18" ht="16.5" customHeight="1" x14ac:dyDescent="0.2">
      <c r="A76">
        <v>70</v>
      </c>
      <c r="C76" s="30">
        <f t="shared" si="6"/>
        <v>0</v>
      </c>
      <c r="D76" s="30" t="str">
        <f t="shared" si="7"/>
        <v xml:space="preserve"> </v>
      </c>
      <c r="E76" s="31">
        <f t="shared" si="8"/>
        <v>0</v>
      </c>
      <c r="F76" s="31">
        <f t="shared" si="9"/>
        <v>0</v>
      </c>
      <c r="G76" s="30">
        <f t="shared" si="10"/>
        <v>0</v>
      </c>
      <c r="H76" s="30">
        <f t="shared" si="11"/>
        <v>0</v>
      </c>
      <c r="I76" s="30"/>
      <c r="J76" s="30"/>
      <c r="K76" s="27"/>
      <c r="L76" s="27"/>
      <c r="M76" s="265">
        <f>IF(N76&gt;0,COUNTIF($N$7:N76,"&gt;0"),0)</f>
        <v>0</v>
      </c>
      <c r="N76" s="265">
        <f>IF(Engagés!C80="x",Engagés!B80,0)</f>
        <v>0</v>
      </c>
      <c r="O76" s="266">
        <f>IF(N76&gt;0,Engagés!E80,0)</f>
        <v>0</v>
      </c>
      <c r="P76" s="266">
        <f>IF(N76&gt;0,CONCATENATE(Engagés!F80," ",Engagés!G80),0)</f>
        <v>0</v>
      </c>
      <c r="Q76" s="266">
        <f>IF(N76&gt;0,Engagés!H80,0)</f>
        <v>0</v>
      </c>
      <c r="R76" s="266">
        <f>IF(N76&gt;0,Engagés!I80,0)</f>
        <v>0</v>
      </c>
    </row>
    <row r="77" spans="1:18" ht="16.5" customHeight="1" x14ac:dyDescent="0.2">
      <c r="A77">
        <v>71</v>
      </c>
      <c r="C77" s="30">
        <f t="shared" si="6"/>
        <v>0</v>
      </c>
      <c r="D77" s="30" t="str">
        <f t="shared" si="7"/>
        <v xml:space="preserve"> </v>
      </c>
      <c r="E77" s="31">
        <f t="shared" si="8"/>
        <v>0</v>
      </c>
      <c r="F77" s="31">
        <f t="shared" si="9"/>
        <v>0</v>
      </c>
      <c r="G77" s="30">
        <f t="shared" si="10"/>
        <v>0</v>
      </c>
      <c r="H77" s="30">
        <f t="shared" si="11"/>
        <v>0</v>
      </c>
      <c r="I77" s="30"/>
      <c r="J77" s="30"/>
      <c r="K77" s="27"/>
      <c r="L77" s="27"/>
      <c r="M77" s="265">
        <f>IF(N77&gt;0,COUNTIF($N$7:N77,"&gt;0"),0)</f>
        <v>0</v>
      </c>
      <c r="N77" s="265">
        <f>IF(Engagés!C81="x",Engagés!B81,0)</f>
        <v>0</v>
      </c>
      <c r="O77" s="266">
        <f>IF(N77&gt;0,Engagés!E81,0)</f>
        <v>0</v>
      </c>
      <c r="P77" s="266">
        <f>IF(N77&gt;0,CONCATENATE(Engagés!F81," ",Engagés!G81),0)</f>
        <v>0</v>
      </c>
      <c r="Q77" s="266">
        <f>IF(N77&gt;0,Engagés!H81,0)</f>
        <v>0</v>
      </c>
      <c r="R77" s="266">
        <f>IF(N77&gt;0,Engagés!I81,0)</f>
        <v>0</v>
      </c>
    </row>
    <row r="78" spans="1:18" ht="16.5" customHeight="1" x14ac:dyDescent="0.2">
      <c r="A78">
        <v>72</v>
      </c>
      <c r="C78" s="30">
        <f t="shared" si="6"/>
        <v>0</v>
      </c>
      <c r="D78" s="30" t="str">
        <f t="shared" si="7"/>
        <v xml:space="preserve"> </v>
      </c>
      <c r="E78" s="31">
        <f t="shared" si="8"/>
        <v>0</v>
      </c>
      <c r="F78" s="31">
        <f t="shared" si="9"/>
        <v>0</v>
      </c>
      <c r="G78" s="30">
        <f t="shared" si="10"/>
        <v>0</v>
      </c>
      <c r="H78" s="30">
        <f t="shared" si="11"/>
        <v>0</v>
      </c>
      <c r="I78" s="30"/>
      <c r="J78" s="30"/>
      <c r="K78" s="27"/>
      <c r="L78" s="27"/>
      <c r="M78" s="265">
        <f>IF(N78&gt;0,COUNTIF($N$7:N78,"&gt;0"),0)</f>
        <v>0</v>
      </c>
      <c r="N78" s="265">
        <f>IF(Engagés!C82="x",Engagés!B82,0)</f>
        <v>0</v>
      </c>
      <c r="O78" s="266">
        <f>IF(N78&gt;0,Engagés!E82,0)</f>
        <v>0</v>
      </c>
      <c r="P78" s="266">
        <f>IF(N78&gt;0,CONCATENATE(Engagés!F82," ",Engagés!G82),0)</f>
        <v>0</v>
      </c>
      <c r="Q78" s="266">
        <f>IF(N78&gt;0,Engagés!H82,0)</f>
        <v>0</v>
      </c>
      <c r="R78" s="266">
        <f>IF(N78&gt;0,Engagés!I82,0)</f>
        <v>0</v>
      </c>
    </row>
    <row r="79" spans="1:18" ht="16.5" customHeight="1" x14ac:dyDescent="0.2">
      <c r="A79">
        <v>73</v>
      </c>
      <c r="C79" s="30">
        <f t="shared" si="6"/>
        <v>0</v>
      </c>
      <c r="D79" s="30" t="str">
        <f t="shared" si="7"/>
        <v xml:space="preserve"> </v>
      </c>
      <c r="E79" s="31">
        <f t="shared" si="8"/>
        <v>0</v>
      </c>
      <c r="F79" s="31">
        <f t="shared" si="9"/>
        <v>0</v>
      </c>
      <c r="G79" s="30">
        <f t="shared" si="10"/>
        <v>0</v>
      </c>
      <c r="H79" s="30">
        <f t="shared" si="11"/>
        <v>0</v>
      </c>
      <c r="I79" s="30"/>
      <c r="J79" s="30"/>
      <c r="K79" s="27"/>
      <c r="L79" s="27"/>
      <c r="M79" s="265">
        <f>IF(N79&gt;0,COUNTIF($N$7:N79,"&gt;0"),0)</f>
        <v>0</v>
      </c>
      <c r="N79" s="265">
        <f>IF(Engagés!C83="x",Engagés!B83,0)</f>
        <v>0</v>
      </c>
      <c r="O79" s="266">
        <f>IF(N79&gt;0,Engagés!E83,0)</f>
        <v>0</v>
      </c>
      <c r="P79" s="266">
        <f>IF(N79&gt;0,CONCATENATE(Engagés!F83," ",Engagés!G83),0)</f>
        <v>0</v>
      </c>
      <c r="Q79" s="266">
        <f>IF(N79&gt;0,Engagés!H83,0)</f>
        <v>0</v>
      </c>
      <c r="R79" s="266">
        <f>IF(N79&gt;0,Engagés!I83,0)</f>
        <v>0</v>
      </c>
    </row>
    <row r="80" spans="1:18" ht="16.5" customHeight="1" x14ac:dyDescent="0.2">
      <c r="A80">
        <v>74</v>
      </c>
      <c r="C80" s="30">
        <f t="shared" si="6"/>
        <v>0</v>
      </c>
      <c r="D80" s="30" t="str">
        <f t="shared" si="7"/>
        <v xml:space="preserve"> </v>
      </c>
      <c r="E80" s="31">
        <f t="shared" si="8"/>
        <v>0</v>
      </c>
      <c r="F80" s="31">
        <f t="shared" si="9"/>
        <v>0</v>
      </c>
      <c r="G80" s="30">
        <f t="shared" si="10"/>
        <v>0</v>
      </c>
      <c r="H80" s="30">
        <f t="shared" si="11"/>
        <v>0</v>
      </c>
      <c r="I80" s="30"/>
      <c r="J80" s="30"/>
      <c r="K80" s="27"/>
      <c r="L80" s="27"/>
      <c r="M80" s="265">
        <f>IF(N80&gt;0,COUNTIF($N$7:N80,"&gt;0"),0)</f>
        <v>0</v>
      </c>
      <c r="N80" s="265">
        <f>IF(Engagés!C84="x",Engagés!B84,0)</f>
        <v>0</v>
      </c>
      <c r="O80" s="266">
        <f>IF(N80&gt;0,Engagés!E84,0)</f>
        <v>0</v>
      </c>
      <c r="P80" s="266">
        <f>IF(N80&gt;0,CONCATENATE(Engagés!F84," ",Engagés!G84),0)</f>
        <v>0</v>
      </c>
      <c r="Q80" s="266">
        <f>IF(N80&gt;0,Engagés!H84,0)</f>
        <v>0</v>
      </c>
      <c r="R80" s="266">
        <f>IF(N80&gt;0,Engagés!I84,0)</f>
        <v>0</v>
      </c>
    </row>
    <row r="81" spans="1:18" ht="16.5" customHeight="1" x14ac:dyDescent="0.2">
      <c r="A81">
        <v>75</v>
      </c>
      <c r="C81" s="30">
        <f t="shared" si="6"/>
        <v>0</v>
      </c>
      <c r="D81" s="30" t="str">
        <f t="shared" si="7"/>
        <v xml:space="preserve"> </v>
      </c>
      <c r="E81" s="31">
        <f t="shared" si="8"/>
        <v>0</v>
      </c>
      <c r="F81" s="31">
        <f t="shared" si="9"/>
        <v>0</v>
      </c>
      <c r="G81" s="30">
        <f t="shared" si="10"/>
        <v>0</v>
      </c>
      <c r="H81" s="30">
        <f t="shared" si="11"/>
        <v>0</v>
      </c>
      <c r="I81" s="30"/>
      <c r="J81" s="30"/>
      <c r="K81" s="27"/>
      <c r="L81" s="27"/>
      <c r="M81" s="265">
        <f>IF(N81&gt;0,COUNTIF($N$7:N81,"&gt;0"),0)</f>
        <v>0</v>
      </c>
      <c r="N81" s="265">
        <f>IF(Engagés!C85="x",Engagés!B85,0)</f>
        <v>0</v>
      </c>
      <c r="O81" s="266">
        <f>IF(N81&gt;0,Engagés!E85,0)</f>
        <v>0</v>
      </c>
      <c r="P81" s="266">
        <f>IF(N81&gt;0,CONCATENATE(Engagés!F85," ",Engagés!G85),0)</f>
        <v>0</v>
      </c>
      <c r="Q81" s="266">
        <f>IF(N81&gt;0,Engagés!H85,0)</f>
        <v>0</v>
      </c>
      <c r="R81" s="266">
        <f>IF(N81&gt;0,Engagés!I85,0)</f>
        <v>0</v>
      </c>
    </row>
    <row r="82" spans="1:18" ht="16.5" customHeight="1" x14ac:dyDescent="0.2">
      <c r="A82">
        <v>76</v>
      </c>
      <c r="C82" s="30">
        <f t="shared" si="6"/>
        <v>0</v>
      </c>
      <c r="D82" s="30" t="str">
        <f t="shared" si="7"/>
        <v xml:space="preserve"> </v>
      </c>
      <c r="E82" s="31">
        <f t="shared" si="8"/>
        <v>0</v>
      </c>
      <c r="F82" s="31">
        <f t="shared" si="9"/>
        <v>0</v>
      </c>
      <c r="G82" s="30">
        <f t="shared" si="10"/>
        <v>0</v>
      </c>
      <c r="H82" s="30">
        <f t="shared" si="11"/>
        <v>0</v>
      </c>
      <c r="I82" s="30"/>
      <c r="J82" s="30"/>
      <c r="K82" s="27"/>
      <c r="L82" s="27"/>
      <c r="M82" s="265">
        <f>IF(N82&gt;0,COUNTIF($N$7:N82,"&gt;0"),0)</f>
        <v>0</v>
      </c>
      <c r="N82" s="265">
        <f>IF(Engagés!C86="x",Engagés!B86,0)</f>
        <v>0</v>
      </c>
      <c r="O82" s="266">
        <f>IF(N82&gt;0,Engagés!E86,0)</f>
        <v>0</v>
      </c>
      <c r="P82" s="266">
        <f>IF(N82&gt;0,CONCATENATE(Engagés!F86," ",Engagés!G86),0)</f>
        <v>0</v>
      </c>
      <c r="Q82" s="266">
        <f>IF(N82&gt;0,Engagés!H86,0)</f>
        <v>0</v>
      </c>
      <c r="R82" s="266">
        <f>IF(N82&gt;0,Engagés!I86,0)</f>
        <v>0</v>
      </c>
    </row>
    <row r="83" spans="1:18" ht="16.5" customHeight="1" x14ac:dyDescent="0.2">
      <c r="A83">
        <v>77</v>
      </c>
      <c r="C83" s="30">
        <f t="shared" si="6"/>
        <v>0</v>
      </c>
      <c r="D83" s="30" t="str">
        <f t="shared" si="7"/>
        <v xml:space="preserve"> </v>
      </c>
      <c r="E83" s="31">
        <f t="shared" si="8"/>
        <v>0</v>
      </c>
      <c r="F83" s="31">
        <f t="shared" si="9"/>
        <v>0</v>
      </c>
      <c r="G83" s="30">
        <f t="shared" si="10"/>
        <v>0</v>
      </c>
      <c r="H83" s="30">
        <f t="shared" si="11"/>
        <v>0</v>
      </c>
      <c r="I83" s="30"/>
      <c r="J83" s="30"/>
      <c r="K83" s="27"/>
      <c r="L83" s="27"/>
      <c r="M83" s="265">
        <f>IF(N83&gt;0,COUNTIF($N$7:N83,"&gt;0"),0)</f>
        <v>0</v>
      </c>
      <c r="N83" s="265">
        <f>IF(Engagés!C87="x",Engagés!B87,0)</f>
        <v>0</v>
      </c>
      <c r="O83" s="266">
        <f>IF(N83&gt;0,Engagés!E87,0)</f>
        <v>0</v>
      </c>
      <c r="P83" s="266">
        <f>IF(N83&gt;0,CONCATENATE(Engagés!F87," ",Engagés!G87),0)</f>
        <v>0</v>
      </c>
      <c r="Q83" s="266">
        <f>IF(N83&gt;0,Engagés!H87,0)</f>
        <v>0</v>
      </c>
      <c r="R83" s="266">
        <f>IF(N83&gt;0,Engagés!I87,0)</f>
        <v>0</v>
      </c>
    </row>
    <row r="84" spans="1:18" ht="16.5" customHeight="1" x14ac:dyDescent="0.2">
      <c r="A84">
        <v>78</v>
      </c>
      <c r="C84" s="30">
        <f t="shared" si="6"/>
        <v>0</v>
      </c>
      <c r="D84" s="30" t="str">
        <f t="shared" si="7"/>
        <v xml:space="preserve"> </v>
      </c>
      <c r="E84" s="31">
        <f t="shared" si="8"/>
        <v>0</v>
      </c>
      <c r="F84" s="31">
        <f t="shared" si="9"/>
        <v>0</v>
      </c>
      <c r="G84" s="30">
        <f t="shared" si="10"/>
        <v>0</v>
      </c>
      <c r="H84" s="30">
        <f t="shared" si="11"/>
        <v>0</v>
      </c>
      <c r="I84" s="30"/>
      <c r="J84" s="30"/>
      <c r="K84" s="27"/>
      <c r="L84" s="27"/>
      <c r="M84" s="265">
        <f>IF(N84&gt;0,COUNTIF($N$7:N84,"&gt;0"),0)</f>
        <v>0</v>
      </c>
      <c r="N84" s="265">
        <f>IF(Engagés!C88="x",Engagés!B88,0)</f>
        <v>0</v>
      </c>
      <c r="O84" s="266">
        <f>IF(N84&gt;0,Engagés!E88,0)</f>
        <v>0</v>
      </c>
      <c r="P84" s="266">
        <f>IF(N84&gt;0,CONCATENATE(Engagés!F88," ",Engagés!G88),0)</f>
        <v>0</v>
      </c>
      <c r="Q84" s="266">
        <f>IF(N84&gt;0,Engagés!H88,0)</f>
        <v>0</v>
      </c>
      <c r="R84" s="266">
        <f>IF(N84&gt;0,Engagés!I88,0)</f>
        <v>0</v>
      </c>
    </row>
    <row r="85" spans="1:18" ht="16.5" customHeight="1" x14ac:dyDescent="0.2">
      <c r="A85">
        <v>79</v>
      </c>
      <c r="C85" s="30">
        <f t="shared" si="6"/>
        <v>0</v>
      </c>
      <c r="D85" s="30" t="str">
        <f t="shared" si="7"/>
        <v xml:space="preserve"> </v>
      </c>
      <c r="E85" s="31">
        <f t="shared" si="8"/>
        <v>0</v>
      </c>
      <c r="F85" s="31">
        <f t="shared" si="9"/>
        <v>0</v>
      </c>
      <c r="G85" s="30">
        <f t="shared" si="10"/>
        <v>0</v>
      </c>
      <c r="H85" s="30">
        <f t="shared" si="11"/>
        <v>0</v>
      </c>
      <c r="I85" s="30"/>
      <c r="J85" s="30"/>
      <c r="K85" s="27"/>
      <c r="L85" s="27"/>
      <c r="M85" s="265">
        <f>IF(N85&gt;0,COUNTIF($N$7:N85,"&gt;0"),0)</f>
        <v>0</v>
      </c>
      <c r="N85" s="265">
        <f>IF(Engagés!C89="x",Engagés!B89,0)</f>
        <v>0</v>
      </c>
      <c r="O85" s="266">
        <f>IF(N85&gt;0,Engagés!E89,0)</f>
        <v>0</v>
      </c>
      <c r="P85" s="266">
        <f>IF(N85&gt;0,CONCATENATE(Engagés!F89," ",Engagés!G89),0)</f>
        <v>0</v>
      </c>
      <c r="Q85" s="266">
        <f>IF(N85&gt;0,Engagés!H89,0)</f>
        <v>0</v>
      </c>
      <c r="R85" s="266">
        <f>IF(N85&gt;0,Engagés!I89,0)</f>
        <v>0</v>
      </c>
    </row>
    <row r="86" spans="1:18" ht="16.5" customHeight="1" x14ac:dyDescent="0.2">
      <c r="A86">
        <v>80</v>
      </c>
      <c r="C86" s="30">
        <f t="shared" si="6"/>
        <v>0</v>
      </c>
      <c r="D86" s="30" t="str">
        <f t="shared" si="7"/>
        <v xml:space="preserve"> </v>
      </c>
      <c r="E86" s="31">
        <f t="shared" si="8"/>
        <v>0</v>
      </c>
      <c r="F86" s="31">
        <f t="shared" si="9"/>
        <v>0</v>
      </c>
      <c r="G86" s="30">
        <f t="shared" si="10"/>
        <v>0</v>
      </c>
      <c r="H86" s="30">
        <f t="shared" si="11"/>
        <v>0</v>
      </c>
      <c r="I86" s="30"/>
      <c r="J86" s="30"/>
      <c r="K86" s="27"/>
      <c r="L86" s="27"/>
      <c r="M86" s="265">
        <f>IF(N86&gt;0,COUNTIF($N$7:N86,"&gt;0"),0)</f>
        <v>0</v>
      </c>
      <c r="N86" s="265">
        <f>IF(Engagés!C90="x",Engagés!B90,0)</f>
        <v>0</v>
      </c>
      <c r="O86" s="266">
        <f>IF(N86&gt;0,Engagés!E90,0)</f>
        <v>0</v>
      </c>
      <c r="P86" s="266">
        <f>IF(N86&gt;0,CONCATENATE(Engagés!F90," ",Engagés!G90),0)</f>
        <v>0</v>
      </c>
      <c r="Q86" s="266">
        <f>IF(N86&gt;0,Engagés!H90,0)</f>
        <v>0</v>
      </c>
      <c r="R86" s="266">
        <f>IF(N86&gt;0,Engagés!I90,0)</f>
        <v>0</v>
      </c>
    </row>
    <row r="87" spans="1:18" ht="16.5" customHeight="1" x14ac:dyDescent="0.2">
      <c r="A87">
        <v>81</v>
      </c>
      <c r="C87" s="30">
        <f t="shared" si="6"/>
        <v>0</v>
      </c>
      <c r="D87" s="30" t="str">
        <f t="shared" si="7"/>
        <v xml:space="preserve"> </v>
      </c>
      <c r="E87" s="31">
        <f t="shared" si="8"/>
        <v>0</v>
      </c>
      <c r="F87" s="31">
        <f t="shared" si="9"/>
        <v>0</v>
      </c>
      <c r="G87" s="30">
        <f t="shared" si="10"/>
        <v>0</v>
      </c>
      <c r="H87" s="30">
        <f t="shared" si="11"/>
        <v>0</v>
      </c>
      <c r="I87" s="30"/>
      <c r="J87" s="30"/>
      <c r="K87" s="27"/>
      <c r="L87" s="27"/>
      <c r="M87" s="265">
        <f>IF(N87&gt;0,COUNTIF($N$7:N87,"&gt;0"),0)</f>
        <v>0</v>
      </c>
      <c r="N87" s="265">
        <f>IF(Engagés!C91="x",Engagés!B91,0)</f>
        <v>0</v>
      </c>
      <c r="O87" s="266">
        <f>IF(N87&gt;0,Engagés!E91,0)</f>
        <v>0</v>
      </c>
      <c r="P87" s="266">
        <f>IF(N87&gt;0,CONCATENATE(Engagés!F91," ",Engagés!G91),0)</f>
        <v>0</v>
      </c>
      <c r="Q87" s="266">
        <f>IF(N87&gt;0,Engagés!H91,0)</f>
        <v>0</v>
      </c>
      <c r="R87" s="266">
        <f>IF(N87&gt;0,Engagés!I91,0)</f>
        <v>0</v>
      </c>
    </row>
    <row r="88" spans="1:18" ht="16.5" customHeight="1" x14ac:dyDescent="0.2">
      <c r="A88">
        <v>82</v>
      </c>
      <c r="C88" s="30">
        <f t="shared" si="6"/>
        <v>0</v>
      </c>
      <c r="D88" s="30" t="str">
        <f t="shared" si="7"/>
        <v xml:space="preserve"> </v>
      </c>
      <c r="E88" s="31">
        <f t="shared" si="8"/>
        <v>0</v>
      </c>
      <c r="F88" s="31">
        <f t="shared" si="9"/>
        <v>0</v>
      </c>
      <c r="G88" s="30">
        <f t="shared" si="10"/>
        <v>0</v>
      </c>
      <c r="H88" s="30">
        <f t="shared" si="11"/>
        <v>0</v>
      </c>
      <c r="I88" s="30"/>
      <c r="J88" s="30"/>
      <c r="K88" s="27"/>
      <c r="L88" s="27"/>
      <c r="M88" s="265">
        <f>IF(N88&gt;0,COUNTIF($N$7:N88,"&gt;0"),0)</f>
        <v>0</v>
      </c>
      <c r="N88" s="265">
        <f>IF(Engagés!C92="x",Engagés!B92,0)</f>
        <v>0</v>
      </c>
      <c r="O88" s="266">
        <f>IF(N88&gt;0,Engagés!E92,0)</f>
        <v>0</v>
      </c>
      <c r="P88" s="266">
        <f>IF(N88&gt;0,CONCATENATE(Engagés!F92," ",Engagés!G92),0)</f>
        <v>0</v>
      </c>
      <c r="Q88" s="266">
        <f>IF(N88&gt;0,Engagés!H92,0)</f>
        <v>0</v>
      </c>
      <c r="R88" s="266">
        <f>IF(N88&gt;0,Engagés!I92,0)</f>
        <v>0</v>
      </c>
    </row>
    <row r="89" spans="1:18" ht="16.5" customHeight="1" x14ac:dyDescent="0.2">
      <c r="A89">
        <v>83</v>
      </c>
      <c r="C89" s="30">
        <f t="shared" si="6"/>
        <v>0</v>
      </c>
      <c r="D89" s="30" t="str">
        <f t="shared" si="7"/>
        <v xml:space="preserve"> </v>
      </c>
      <c r="E89" s="31">
        <f t="shared" si="8"/>
        <v>0</v>
      </c>
      <c r="F89" s="31">
        <f t="shared" si="9"/>
        <v>0</v>
      </c>
      <c r="G89" s="30">
        <f t="shared" si="10"/>
        <v>0</v>
      </c>
      <c r="H89" s="30">
        <f t="shared" si="11"/>
        <v>0</v>
      </c>
      <c r="I89" s="30"/>
      <c r="J89" s="30"/>
      <c r="K89" s="27"/>
      <c r="L89" s="27"/>
      <c r="M89" s="265">
        <f>IF(N89&gt;0,COUNTIF($N$7:N89,"&gt;0"),0)</f>
        <v>0</v>
      </c>
      <c r="N89" s="265">
        <f>IF(Engagés!C93="x",Engagés!B93,0)</f>
        <v>0</v>
      </c>
      <c r="O89" s="266">
        <f>IF(N89&gt;0,Engagés!E93,0)</f>
        <v>0</v>
      </c>
      <c r="P89" s="266">
        <f>IF(N89&gt;0,CONCATENATE(Engagés!F93," ",Engagés!G93),0)</f>
        <v>0</v>
      </c>
      <c r="Q89" s="266">
        <f>IF(N89&gt;0,Engagés!H93,0)</f>
        <v>0</v>
      </c>
      <c r="R89" s="266">
        <f>IF(N89&gt;0,Engagés!I93,0)</f>
        <v>0</v>
      </c>
    </row>
    <row r="90" spans="1:18" ht="16.5" customHeight="1" x14ac:dyDescent="0.2">
      <c r="A90">
        <v>84</v>
      </c>
      <c r="C90" s="30">
        <f t="shared" ref="C90:C153" si="12">IF(ISNA(VLOOKUP(A90,M90:R1583,2,FALSE)),0,VLOOKUP(A90,M90:R1583,2,FALSE))</f>
        <v>0</v>
      </c>
      <c r="D90" s="30" t="str">
        <f t="shared" ref="D90:D153" si="13">IF(C90&lt;&gt;0,VLOOKUP(A90,M90:R1583,3,FALSE)," ")</f>
        <v xml:space="preserve"> </v>
      </c>
      <c r="E90" s="31">
        <f t="shared" ref="E90:E153" si="14">IF(C90&lt;&gt;0,VLOOKUP(A90,M90:R1583,4,FALSE),0)</f>
        <v>0</v>
      </c>
      <c r="F90" s="31">
        <f t="shared" ref="F90:F153" si="15">IF(C90&lt;&gt;0,VLOOKUP(A90,M90:R1583,5,FALSE),0)</f>
        <v>0</v>
      </c>
      <c r="G90" s="30">
        <f t="shared" ref="G90:G153" si="16">IF(C90&lt;&gt;0,VLOOKUP(A90,M90:R1583,6,FALSE),0)</f>
        <v>0</v>
      </c>
      <c r="H90" s="30">
        <f t="shared" si="11"/>
        <v>0</v>
      </c>
      <c r="I90" s="30"/>
      <c r="J90" s="30"/>
      <c r="K90" s="27"/>
      <c r="L90" s="27"/>
      <c r="M90" s="265">
        <f>IF(N90&gt;0,COUNTIF($N$7:N90,"&gt;0"),0)</f>
        <v>0</v>
      </c>
      <c r="N90" s="265">
        <f>IF(Engagés!C94="x",Engagés!B94,0)</f>
        <v>0</v>
      </c>
      <c r="O90" s="266">
        <f>IF(N90&gt;0,Engagés!E94,0)</f>
        <v>0</v>
      </c>
      <c r="P90" s="266">
        <f>IF(N90&gt;0,CONCATENATE(Engagés!F94," ",Engagés!G94),0)</f>
        <v>0</v>
      </c>
      <c r="Q90" s="266">
        <f>IF(N90&gt;0,Engagés!H94,0)</f>
        <v>0</v>
      </c>
      <c r="R90" s="266">
        <f>IF(N90&gt;0,Engagés!I94,0)</f>
        <v>0</v>
      </c>
    </row>
    <row r="91" spans="1:18" ht="16.5" customHeight="1" x14ac:dyDescent="0.2">
      <c r="A91">
        <v>85</v>
      </c>
      <c r="C91" s="30">
        <f t="shared" si="12"/>
        <v>0</v>
      </c>
      <c r="D91" s="30" t="str">
        <f t="shared" si="13"/>
        <v xml:space="preserve"> </v>
      </c>
      <c r="E91" s="31">
        <f t="shared" si="14"/>
        <v>0</v>
      </c>
      <c r="F91" s="31">
        <f t="shared" si="15"/>
        <v>0</v>
      </c>
      <c r="G91" s="30">
        <f t="shared" si="16"/>
        <v>0</v>
      </c>
      <c r="H91" s="30">
        <f t="shared" si="11"/>
        <v>0</v>
      </c>
      <c r="I91" s="30"/>
      <c r="J91" s="30"/>
      <c r="K91" s="27"/>
      <c r="L91" s="27"/>
      <c r="M91" s="265">
        <f>IF(N91&gt;0,COUNTIF($N$7:N91,"&gt;0"),0)</f>
        <v>0</v>
      </c>
      <c r="N91" s="265">
        <f>IF(Engagés!C95="x",Engagés!B95,0)</f>
        <v>0</v>
      </c>
      <c r="O91" s="266">
        <f>IF(N91&gt;0,Engagés!E95,0)</f>
        <v>0</v>
      </c>
      <c r="P91" s="266">
        <f>IF(N91&gt;0,CONCATENATE(Engagés!F95," ",Engagés!G95),0)</f>
        <v>0</v>
      </c>
      <c r="Q91" s="266">
        <f>IF(N91&gt;0,Engagés!H95,0)</f>
        <v>0</v>
      </c>
      <c r="R91" s="266">
        <f>IF(N91&gt;0,Engagés!I95,0)</f>
        <v>0</v>
      </c>
    </row>
    <row r="92" spans="1:18" ht="16.5" customHeight="1" x14ac:dyDescent="0.2">
      <c r="A92">
        <v>86</v>
      </c>
      <c r="C92" s="30">
        <f t="shared" si="12"/>
        <v>0</v>
      </c>
      <c r="D92" s="30" t="str">
        <f t="shared" si="13"/>
        <v xml:space="preserve"> </v>
      </c>
      <c r="E92" s="31">
        <f t="shared" si="14"/>
        <v>0</v>
      </c>
      <c r="F92" s="31">
        <f t="shared" si="15"/>
        <v>0</v>
      </c>
      <c r="G92" s="30">
        <f t="shared" si="16"/>
        <v>0</v>
      </c>
      <c r="H92" s="30">
        <f t="shared" si="11"/>
        <v>0</v>
      </c>
      <c r="I92" s="30"/>
      <c r="J92" s="30"/>
      <c r="K92" s="27"/>
      <c r="L92" s="27"/>
      <c r="M92" s="265">
        <f>IF(N92&gt;0,COUNTIF($N$7:N92,"&gt;0"),0)</f>
        <v>0</v>
      </c>
      <c r="N92" s="265">
        <f>IF(Engagés!C96="x",Engagés!B96,0)</f>
        <v>0</v>
      </c>
      <c r="O92" s="266">
        <f>IF(N92&gt;0,Engagés!E96,0)</f>
        <v>0</v>
      </c>
      <c r="P92" s="266">
        <f>IF(N92&gt;0,CONCATENATE(Engagés!F96," ",Engagés!G96),0)</f>
        <v>0</v>
      </c>
      <c r="Q92" s="266">
        <f>IF(N92&gt;0,Engagés!H96,0)</f>
        <v>0</v>
      </c>
      <c r="R92" s="266">
        <f>IF(N92&gt;0,Engagés!I96,0)</f>
        <v>0</v>
      </c>
    </row>
    <row r="93" spans="1:18" ht="16.5" customHeight="1" x14ac:dyDescent="0.2">
      <c r="A93">
        <v>87</v>
      </c>
      <c r="C93" s="30">
        <f t="shared" si="12"/>
        <v>0</v>
      </c>
      <c r="D93" s="30" t="str">
        <f t="shared" si="13"/>
        <v xml:space="preserve"> </v>
      </c>
      <c r="E93" s="31">
        <f t="shared" si="14"/>
        <v>0</v>
      </c>
      <c r="F93" s="31">
        <f t="shared" si="15"/>
        <v>0</v>
      </c>
      <c r="G93" s="30">
        <f t="shared" si="16"/>
        <v>0</v>
      </c>
      <c r="H93" s="30">
        <f t="shared" si="11"/>
        <v>0</v>
      </c>
      <c r="I93" s="30"/>
      <c r="J93" s="30"/>
      <c r="K93" s="27"/>
      <c r="L93" s="27"/>
      <c r="M93" s="265">
        <f>IF(N93&gt;0,COUNTIF($N$7:N93,"&gt;0"),0)</f>
        <v>0</v>
      </c>
      <c r="N93" s="265">
        <f>IF(Engagés!C97="x",Engagés!B97,0)</f>
        <v>0</v>
      </c>
      <c r="O93" s="266">
        <f>IF(N93&gt;0,Engagés!E97,0)</f>
        <v>0</v>
      </c>
      <c r="P93" s="266">
        <f>IF(N93&gt;0,CONCATENATE(Engagés!F97," ",Engagés!G97),0)</f>
        <v>0</v>
      </c>
      <c r="Q93" s="266">
        <f>IF(N93&gt;0,Engagés!H97,0)</f>
        <v>0</v>
      </c>
      <c r="R93" s="266">
        <f>IF(N93&gt;0,Engagés!I97,0)</f>
        <v>0</v>
      </c>
    </row>
    <row r="94" spans="1:18" ht="16.5" customHeight="1" x14ac:dyDescent="0.2">
      <c r="A94">
        <v>88</v>
      </c>
      <c r="C94" s="30">
        <f t="shared" si="12"/>
        <v>0</v>
      </c>
      <c r="D94" s="30" t="str">
        <f t="shared" si="13"/>
        <v xml:space="preserve"> </v>
      </c>
      <c r="E94" s="31">
        <f t="shared" si="14"/>
        <v>0</v>
      </c>
      <c r="F94" s="31">
        <f t="shared" si="15"/>
        <v>0</v>
      </c>
      <c r="G94" s="30">
        <f t="shared" si="16"/>
        <v>0</v>
      </c>
      <c r="H94" s="30">
        <f t="shared" si="11"/>
        <v>0</v>
      </c>
      <c r="I94" s="30"/>
      <c r="J94" s="30"/>
      <c r="K94" s="27"/>
      <c r="L94" s="27"/>
      <c r="M94" s="265">
        <f>IF(N94&gt;0,COUNTIF($N$7:N94,"&gt;0"),0)</f>
        <v>0</v>
      </c>
      <c r="N94" s="265">
        <f>IF(Engagés!C98="x",Engagés!B98,0)</f>
        <v>0</v>
      </c>
      <c r="O94" s="266">
        <f>IF(N94&gt;0,Engagés!E98,0)</f>
        <v>0</v>
      </c>
      <c r="P94" s="266">
        <f>IF(N94&gt;0,CONCATENATE(Engagés!F98," ",Engagés!G98),0)</f>
        <v>0</v>
      </c>
      <c r="Q94" s="266">
        <f>IF(N94&gt;0,Engagés!H98,0)</f>
        <v>0</v>
      </c>
      <c r="R94" s="266">
        <f>IF(N94&gt;0,Engagés!I98,0)</f>
        <v>0</v>
      </c>
    </row>
    <row r="95" spans="1:18" ht="16.5" customHeight="1" x14ac:dyDescent="0.2">
      <c r="A95">
        <v>89</v>
      </c>
      <c r="C95" s="30">
        <f t="shared" si="12"/>
        <v>0</v>
      </c>
      <c r="D95" s="30" t="str">
        <f t="shared" si="13"/>
        <v xml:space="preserve"> </v>
      </c>
      <c r="E95" s="31">
        <f t="shared" si="14"/>
        <v>0</v>
      </c>
      <c r="F95" s="31">
        <f t="shared" si="15"/>
        <v>0</v>
      </c>
      <c r="G95" s="30">
        <f t="shared" si="16"/>
        <v>0</v>
      </c>
      <c r="H95" s="30">
        <f t="shared" si="11"/>
        <v>0</v>
      </c>
      <c r="I95" s="30"/>
      <c r="J95" s="30"/>
      <c r="K95" s="27"/>
      <c r="L95" s="27"/>
      <c r="M95" s="265">
        <f>IF(N95&gt;0,COUNTIF($N$7:N95,"&gt;0"),0)</f>
        <v>0</v>
      </c>
      <c r="N95" s="265">
        <f>IF(Engagés!C99="x",Engagés!B99,0)</f>
        <v>0</v>
      </c>
      <c r="O95" s="266">
        <f>IF(N95&gt;0,Engagés!E99,0)</f>
        <v>0</v>
      </c>
      <c r="P95" s="266">
        <f>IF(N95&gt;0,CONCATENATE(Engagés!F99," ",Engagés!G99),0)</f>
        <v>0</v>
      </c>
      <c r="Q95" s="266">
        <f>IF(N95&gt;0,Engagés!H99,0)</f>
        <v>0</v>
      </c>
      <c r="R95" s="266">
        <f>IF(N95&gt;0,Engagés!I99,0)</f>
        <v>0</v>
      </c>
    </row>
    <row r="96" spans="1:18" ht="16.5" customHeight="1" x14ac:dyDescent="0.2">
      <c r="A96">
        <v>90</v>
      </c>
      <c r="C96" s="30">
        <f t="shared" si="12"/>
        <v>0</v>
      </c>
      <c r="D96" s="30" t="str">
        <f t="shared" si="13"/>
        <v xml:space="preserve"> </v>
      </c>
      <c r="E96" s="31">
        <f t="shared" si="14"/>
        <v>0</v>
      </c>
      <c r="F96" s="31">
        <f t="shared" si="15"/>
        <v>0</v>
      </c>
      <c r="G96" s="30">
        <f t="shared" si="16"/>
        <v>0</v>
      </c>
      <c r="H96" s="30">
        <f t="shared" si="11"/>
        <v>0</v>
      </c>
      <c r="I96" s="30"/>
      <c r="J96" s="30"/>
      <c r="K96" s="27"/>
      <c r="L96" s="27"/>
      <c r="M96" s="265">
        <f>IF(N96&gt;0,COUNTIF($N$7:N96,"&gt;0"),0)</f>
        <v>0</v>
      </c>
      <c r="N96" s="265">
        <f>IF(Engagés!C100="x",Engagés!B100,0)</f>
        <v>0</v>
      </c>
      <c r="O96" s="266">
        <f>IF(N96&gt;0,Engagés!E100,0)</f>
        <v>0</v>
      </c>
      <c r="P96" s="266">
        <f>IF(N96&gt;0,CONCATENATE(Engagés!F100," ",Engagés!G100),0)</f>
        <v>0</v>
      </c>
      <c r="Q96" s="266">
        <f>IF(N96&gt;0,Engagés!H100,0)</f>
        <v>0</v>
      </c>
      <c r="R96" s="266">
        <f>IF(N96&gt;0,Engagés!I100,0)</f>
        <v>0</v>
      </c>
    </row>
    <row r="97" spans="1:18" ht="16.5" customHeight="1" x14ac:dyDescent="0.2">
      <c r="A97">
        <v>91</v>
      </c>
      <c r="C97" s="30">
        <f t="shared" si="12"/>
        <v>0</v>
      </c>
      <c r="D97" s="30" t="str">
        <f t="shared" si="13"/>
        <v xml:space="preserve"> </v>
      </c>
      <c r="E97" s="31">
        <f t="shared" si="14"/>
        <v>0</v>
      </c>
      <c r="F97" s="31">
        <f t="shared" si="15"/>
        <v>0</v>
      </c>
      <c r="G97" s="30">
        <f t="shared" si="16"/>
        <v>0</v>
      </c>
      <c r="H97" s="30">
        <f t="shared" si="11"/>
        <v>0</v>
      </c>
      <c r="I97" s="30"/>
      <c r="J97" s="30"/>
      <c r="K97" s="27"/>
      <c r="L97" s="27"/>
      <c r="M97" s="265">
        <f>IF(N97&gt;0,COUNTIF($N$7:N97,"&gt;0"),0)</f>
        <v>0</v>
      </c>
      <c r="N97" s="265">
        <f>IF(Engagés!C101="x",Engagés!B101,0)</f>
        <v>0</v>
      </c>
      <c r="O97" s="266">
        <f>IF(N97&gt;0,Engagés!E101,0)</f>
        <v>0</v>
      </c>
      <c r="P97" s="266">
        <f>IF(N97&gt;0,CONCATENATE(Engagés!F101," ",Engagés!G101),0)</f>
        <v>0</v>
      </c>
      <c r="Q97" s="266">
        <f>IF(N97&gt;0,Engagés!H101,0)</f>
        <v>0</v>
      </c>
      <c r="R97" s="266">
        <f>IF(N97&gt;0,Engagés!I101,0)</f>
        <v>0</v>
      </c>
    </row>
    <row r="98" spans="1:18" ht="16.5" customHeight="1" x14ac:dyDescent="0.2">
      <c r="A98">
        <v>92</v>
      </c>
      <c r="C98" s="30">
        <f t="shared" si="12"/>
        <v>0</v>
      </c>
      <c r="D98" s="30" t="str">
        <f t="shared" si="13"/>
        <v xml:space="preserve"> </v>
      </c>
      <c r="E98" s="31">
        <f t="shared" si="14"/>
        <v>0</v>
      </c>
      <c r="F98" s="31">
        <f t="shared" si="15"/>
        <v>0</v>
      </c>
      <c r="G98" s="30">
        <f t="shared" si="16"/>
        <v>0</v>
      </c>
      <c r="H98" s="30">
        <f t="shared" si="11"/>
        <v>0</v>
      </c>
      <c r="I98" s="30"/>
      <c r="J98" s="30"/>
      <c r="K98" s="27"/>
      <c r="L98" s="27"/>
      <c r="M98" s="265">
        <f>IF(N98&gt;0,COUNTIF($N$7:N98,"&gt;0"),0)</f>
        <v>0</v>
      </c>
      <c r="N98" s="265">
        <f>IF(Engagés!C102="x",Engagés!B102,0)</f>
        <v>0</v>
      </c>
      <c r="O98" s="266">
        <f>IF(N98&gt;0,Engagés!E102,0)</f>
        <v>0</v>
      </c>
      <c r="P98" s="266">
        <f>IF(N98&gt;0,CONCATENATE(Engagés!F102," ",Engagés!G102),0)</f>
        <v>0</v>
      </c>
      <c r="Q98" s="266">
        <f>IF(N98&gt;0,Engagés!H102,0)</f>
        <v>0</v>
      </c>
      <c r="R98" s="266">
        <f>IF(N98&gt;0,Engagés!I102,0)</f>
        <v>0</v>
      </c>
    </row>
    <row r="99" spans="1:18" ht="16.5" customHeight="1" x14ac:dyDescent="0.2">
      <c r="A99">
        <v>93</v>
      </c>
      <c r="C99" s="30">
        <f t="shared" si="12"/>
        <v>0</v>
      </c>
      <c r="D99" s="30" t="str">
        <f t="shared" si="13"/>
        <v xml:space="preserve"> </v>
      </c>
      <c r="E99" s="31">
        <f t="shared" si="14"/>
        <v>0</v>
      </c>
      <c r="F99" s="31">
        <f t="shared" si="15"/>
        <v>0</v>
      </c>
      <c r="G99" s="30">
        <f t="shared" si="16"/>
        <v>0</v>
      </c>
      <c r="H99" s="30">
        <f t="shared" si="11"/>
        <v>0</v>
      </c>
      <c r="I99" s="30"/>
      <c r="J99" s="30"/>
      <c r="K99" s="27"/>
      <c r="L99" s="27"/>
      <c r="M99" s="265">
        <f>IF(N99&gt;0,COUNTIF($N$7:N99,"&gt;0"),0)</f>
        <v>0</v>
      </c>
      <c r="N99" s="265">
        <f>IF(Engagés!C103="x",Engagés!B103,0)</f>
        <v>0</v>
      </c>
      <c r="O99" s="266">
        <f>IF(N99&gt;0,Engagés!E103,0)</f>
        <v>0</v>
      </c>
      <c r="P99" s="266">
        <f>IF(N99&gt;0,CONCATENATE(Engagés!F103," ",Engagés!G103),0)</f>
        <v>0</v>
      </c>
      <c r="Q99" s="266">
        <f>IF(N99&gt;0,Engagés!H103,0)</f>
        <v>0</v>
      </c>
      <c r="R99" s="266">
        <f>IF(N99&gt;0,Engagés!I103,0)</f>
        <v>0</v>
      </c>
    </row>
    <row r="100" spans="1:18" ht="16.5" customHeight="1" x14ac:dyDescent="0.2">
      <c r="A100">
        <v>94</v>
      </c>
      <c r="C100" s="30">
        <f t="shared" si="12"/>
        <v>0</v>
      </c>
      <c r="D100" s="30" t="str">
        <f t="shared" si="13"/>
        <v xml:space="preserve"> </v>
      </c>
      <c r="E100" s="31">
        <f t="shared" si="14"/>
        <v>0</v>
      </c>
      <c r="F100" s="31">
        <f t="shared" si="15"/>
        <v>0</v>
      </c>
      <c r="G100" s="30">
        <f t="shared" si="16"/>
        <v>0</v>
      </c>
      <c r="H100" s="30">
        <f t="shared" si="11"/>
        <v>0</v>
      </c>
      <c r="I100" s="30"/>
      <c r="J100" s="30"/>
      <c r="K100" s="27"/>
      <c r="L100" s="27"/>
      <c r="M100" s="265">
        <f>IF(N100&gt;0,COUNTIF($N$7:N100,"&gt;0"),0)</f>
        <v>0</v>
      </c>
      <c r="N100" s="265">
        <f>IF(Engagés!C104="x",Engagés!B104,0)</f>
        <v>0</v>
      </c>
      <c r="O100" s="266">
        <f>IF(N100&gt;0,Engagés!E104,0)</f>
        <v>0</v>
      </c>
      <c r="P100" s="266">
        <f>IF(N100&gt;0,CONCATENATE(Engagés!F104," ",Engagés!G104),0)</f>
        <v>0</v>
      </c>
      <c r="Q100" s="266">
        <f>IF(N100&gt;0,Engagés!H104,0)</f>
        <v>0</v>
      </c>
      <c r="R100" s="266">
        <f>IF(N100&gt;0,Engagés!I104,0)</f>
        <v>0</v>
      </c>
    </row>
    <row r="101" spans="1:18" ht="16.5" customHeight="1" x14ac:dyDescent="0.2">
      <c r="A101">
        <v>95</v>
      </c>
      <c r="C101" s="30">
        <f t="shared" si="12"/>
        <v>0</v>
      </c>
      <c r="D101" s="30" t="str">
        <f t="shared" si="13"/>
        <v xml:space="preserve"> </v>
      </c>
      <c r="E101" s="31">
        <f t="shared" si="14"/>
        <v>0</v>
      </c>
      <c r="F101" s="31">
        <f t="shared" si="15"/>
        <v>0</v>
      </c>
      <c r="G101" s="30">
        <f t="shared" si="16"/>
        <v>0</v>
      </c>
      <c r="H101" s="30">
        <f t="shared" si="11"/>
        <v>0</v>
      </c>
      <c r="I101" s="30"/>
      <c r="J101" s="30"/>
      <c r="K101" s="27"/>
      <c r="L101" s="27"/>
      <c r="M101" s="265">
        <f>IF(N101&gt;0,COUNTIF($N$7:N101,"&gt;0"),0)</f>
        <v>0</v>
      </c>
      <c r="N101" s="265">
        <f>IF(Engagés!C105="x",Engagés!B105,0)</f>
        <v>0</v>
      </c>
      <c r="O101" s="266">
        <f>IF(N101&gt;0,Engagés!E105,0)</f>
        <v>0</v>
      </c>
      <c r="P101" s="266">
        <f>IF(N101&gt;0,CONCATENATE(Engagés!F105," ",Engagés!G105),0)</f>
        <v>0</v>
      </c>
      <c r="Q101" s="266">
        <f>IF(N101&gt;0,Engagés!H105,0)</f>
        <v>0</v>
      </c>
      <c r="R101" s="266">
        <f>IF(N101&gt;0,Engagés!I105,0)</f>
        <v>0</v>
      </c>
    </row>
    <row r="102" spans="1:18" ht="16.5" customHeight="1" x14ac:dyDescent="0.2">
      <c r="A102">
        <v>96</v>
      </c>
      <c r="C102" s="30">
        <f t="shared" si="12"/>
        <v>0</v>
      </c>
      <c r="D102" s="30" t="str">
        <f t="shared" si="13"/>
        <v xml:space="preserve"> </v>
      </c>
      <c r="E102" s="31">
        <f t="shared" si="14"/>
        <v>0</v>
      </c>
      <c r="F102" s="31">
        <f t="shared" si="15"/>
        <v>0</v>
      </c>
      <c r="G102" s="30">
        <f t="shared" si="16"/>
        <v>0</v>
      </c>
      <c r="H102" s="30">
        <f t="shared" si="11"/>
        <v>0</v>
      </c>
      <c r="I102" s="30"/>
      <c r="J102" s="30"/>
      <c r="K102" s="27"/>
      <c r="L102" s="27"/>
      <c r="M102" s="265">
        <f>IF(N102&gt;0,COUNTIF($N$7:N102,"&gt;0"),0)</f>
        <v>0</v>
      </c>
      <c r="N102" s="265">
        <f>IF(Engagés!C106="x",Engagés!B106,0)</f>
        <v>0</v>
      </c>
      <c r="O102" s="266">
        <f>IF(N102&gt;0,Engagés!E106,0)</f>
        <v>0</v>
      </c>
      <c r="P102" s="266">
        <f>IF(N102&gt;0,CONCATENATE(Engagés!F106," ",Engagés!G106),0)</f>
        <v>0</v>
      </c>
      <c r="Q102" s="266">
        <f>IF(N102&gt;0,Engagés!H106,0)</f>
        <v>0</v>
      </c>
      <c r="R102" s="266">
        <f>IF(N102&gt;0,Engagés!I106,0)</f>
        <v>0</v>
      </c>
    </row>
    <row r="103" spans="1:18" ht="16.5" customHeight="1" x14ac:dyDescent="0.2">
      <c r="A103">
        <v>97</v>
      </c>
      <c r="C103" s="30">
        <f t="shared" si="12"/>
        <v>0</v>
      </c>
      <c r="D103" s="30" t="str">
        <f t="shared" si="13"/>
        <v xml:space="preserve"> </v>
      </c>
      <c r="E103" s="31">
        <f t="shared" si="14"/>
        <v>0</v>
      </c>
      <c r="F103" s="31">
        <f t="shared" si="15"/>
        <v>0</v>
      </c>
      <c r="G103" s="30">
        <f t="shared" si="16"/>
        <v>0</v>
      </c>
      <c r="H103" s="30">
        <f t="shared" si="11"/>
        <v>0</v>
      </c>
      <c r="I103" s="30"/>
      <c r="J103" s="30"/>
      <c r="K103" s="27"/>
      <c r="L103" s="27"/>
      <c r="M103" s="265">
        <f>IF(N103&gt;0,COUNTIF($N$7:N103,"&gt;0"),0)</f>
        <v>0</v>
      </c>
      <c r="N103" s="265">
        <f>IF(Engagés!C107="x",Engagés!B107,0)</f>
        <v>0</v>
      </c>
      <c r="O103" s="266">
        <f>IF(N103&gt;0,Engagés!E107,0)</f>
        <v>0</v>
      </c>
      <c r="P103" s="266">
        <f>IF(N103&gt;0,CONCATENATE(Engagés!F107," ",Engagés!G107),0)</f>
        <v>0</v>
      </c>
      <c r="Q103" s="266">
        <f>IF(N103&gt;0,Engagés!H107,0)</f>
        <v>0</v>
      </c>
      <c r="R103" s="266">
        <f>IF(N103&gt;0,Engagés!I107,0)</f>
        <v>0</v>
      </c>
    </row>
    <row r="104" spans="1:18" ht="16.5" customHeight="1" x14ac:dyDescent="0.2">
      <c r="A104">
        <v>98</v>
      </c>
      <c r="C104" s="30">
        <f t="shared" si="12"/>
        <v>0</v>
      </c>
      <c r="D104" s="30" t="str">
        <f t="shared" si="13"/>
        <v xml:space="preserve"> </v>
      </c>
      <c r="E104" s="31">
        <f t="shared" si="14"/>
        <v>0</v>
      </c>
      <c r="F104" s="31">
        <f t="shared" si="15"/>
        <v>0</v>
      </c>
      <c r="G104" s="30">
        <f t="shared" si="16"/>
        <v>0</v>
      </c>
      <c r="H104" s="30">
        <f t="shared" si="11"/>
        <v>0</v>
      </c>
      <c r="I104" s="30"/>
      <c r="J104" s="30"/>
      <c r="K104" s="27"/>
      <c r="L104" s="27"/>
      <c r="M104" s="265">
        <f>IF(N104&gt;0,COUNTIF($N$7:N104,"&gt;0"),0)</f>
        <v>0</v>
      </c>
      <c r="N104" s="265">
        <f>IF(Engagés!C108="x",Engagés!B108,0)</f>
        <v>0</v>
      </c>
      <c r="O104" s="266">
        <f>IF(N104&gt;0,Engagés!E108,0)</f>
        <v>0</v>
      </c>
      <c r="P104" s="266">
        <f>IF(N104&gt;0,CONCATENATE(Engagés!F108," ",Engagés!G108),0)</f>
        <v>0</v>
      </c>
      <c r="Q104" s="266">
        <f>IF(N104&gt;0,Engagés!H108,0)</f>
        <v>0</v>
      </c>
      <c r="R104" s="266">
        <f>IF(N104&gt;0,Engagés!I108,0)</f>
        <v>0</v>
      </c>
    </row>
    <row r="105" spans="1:18" ht="16.5" customHeight="1" x14ac:dyDescent="0.2">
      <c r="A105">
        <v>99</v>
      </c>
      <c r="C105" s="30">
        <f t="shared" si="12"/>
        <v>0</v>
      </c>
      <c r="D105" s="30" t="str">
        <f t="shared" si="13"/>
        <v xml:space="preserve"> </v>
      </c>
      <c r="E105" s="31">
        <f t="shared" si="14"/>
        <v>0</v>
      </c>
      <c r="F105" s="31">
        <f t="shared" si="15"/>
        <v>0</v>
      </c>
      <c r="G105" s="30">
        <f t="shared" si="16"/>
        <v>0</v>
      </c>
      <c r="H105" s="30">
        <f t="shared" si="11"/>
        <v>0</v>
      </c>
      <c r="I105" s="30"/>
      <c r="J105" s="30"/>
      <c r="K105" s="27"/>
      <c r="L105" s="27"/>
      <c r="M105" s="265">
        <f>IF(N105&gt;0,COUNTIF($N$7:N105,"&gt;0"),0)</f>
        <v>0</v>
      </c>
      <c r="N105" s="265">
        <f>IF(Engagés!C109="x",Engagés!B109,0)</f>
        <v>0</v>
      </c>
      <c r="O105" s="266">
        <f>IF(N105&gt;0,Engagés!E109,0)</f>
        <v>0</v>
      </c>
      <c r="P105" s="266">
        <f>IF(N105&gt;0,CONCATENATE(Engagés!F109," ",Engagés!G109),0)</f>
        <v>0</v>
      </c>
      <c r="Q105" s="266">
        <f>IF(N105&gt;0,Engagés!H109,0)</f>
        <v>0</v>
      </c>
      <c r="R105" s="266">
        <f>IF(N105&gt;0,Engagés!I109,0)</f>
        <v>0</v>
      </c>
    </row>
    <row r="106" spans="1:18" ht="16.5" customHeight="1" x14ac:dyDescent="0.2">
      <c r="A106">
        <v>100</v>
      </c>
      <c r="C106" s="30">
        <f t="shared" si="12"/>
        <v>0</v>
      </c>
      <c r="D106" s="30" t="str">
        <f t="shared" si="13"/>
        <v xml:space="preserve"> </v>
      </c>
      <c r="E106" s="31">
        <f t="shared" si="14"/>
        <v>0</v>
      </c>
      <c r="F106" s="31">
        <f t="shared" si="15"/>
        <v>0</v>
      </c>
      <c r="G106" s="30">
        <f t="shared" si="16"/>
        <v>0</v>
      </c>
      <c r="H106" s="30">
        <f t="shared" si="11"/>
        <v>0</v>
      </c>
      <c r="I106" s="30"/>
      <c r="J106" s="30"/>
      <c r="K106" s="27"/>
      <c r="L106" s="27"/>
      <c r="M106" s="265">
        <f>IF(N106&gt;0,COUNTIF($N$7:N106,"&gt;0"),0)</f>
        <v>0</v>
      </c>
      <c r="N106" s="265">
        <f>IF(Engagés!C110="x",Engagés!B110,0)</f>
        <v>0</v>
      </c>
      <c r="O106" s="266">
        <f>IF(N106&gt;0,Engagés!E110,0)</f>
        <v>0</v>
      </c>
      <c r="P106" s="266">
        <f>IF(N106&gt;0,CONCATENATE(Engagés!F110," ",Engagés!G110),0)</f>
        <v>0</v>
      </c>
      <c r="Q106" s="266">
        <f>IF(N106&gt;0,Engagés!H110,0)</f>
        <v>0</v>
      </c>
      <c r="R106" s="266">
        <f>IF(N106&gt;0,Engagés!I110,0)</f>
        <v>0</v>
      </c>
    </row>
    <row r="107" spans="1:18" ht="16.5" customHeight="1" x14ac:dyDescent="0.2">
      <c r="A107">
        <v>101</v>
      </c>
      <c r="C107" s="30">
        <f t="shared" si="12"/>
        <v>0</v>
      </c>
      <c r="D107" s="30" t="str">
        <f t="shared" si="13"/>
        <v xml:space="preserve"> </v>
      </c>
      <c r="E107" s="31">
        <f t="shared" si="14"/>
        <v>0</v>
      </c>
      <c r="F107" s="31">
        <f t="shared" si="15"/>
        <v>0</v>
      </c>
      <c r="G107" s="30">
        <f t="shared" si="16"/>
        <v>0</v>
      </c>
      <c r="H107" s="30">
        <f t="shared" si="11"/>
        <v>0</v>
      </c>
      <c r="I107" s="30"/>
      <c r="J107" s="30"/>
      <c r="K107" s="27"/>
      <c r="L107" s="27"/>
      <c r="M107" s="265">
        <f>IF(N107&gt;0,COUNTIF($N$7:N107,"&gt;0"),0)</f>
        <v>0</v>
      </c>
      <c r="N107" s="265">
        <f>IF(Engagés!C111="x",Engagés!B111,0)</f>
        <v>0</v>
      </c>
      <c r="O107" s="266">
        <f>IF(N107&gt;0,Engagés!E111,0)</f>
        <v>0</v>
      </c>
      <c r="P107" s="266">
        <f>IF(N107&gt;0,CONCATENATE(Engagés!F111," ",Engagés!G111),0)</f>
        <v>0</v>
      </c>
      <c r="Q107" s="266">
        <f>IF(N107&gt;0,Engagés!H111,0)</f>
        <v>0</v>
      </c>
      <c r="R107" s="266">
        <f>IF(N107&gt;0,Engagés!I111,0)</f>
        <v>0</v>
      </c>
    </row>
    <row r="108" spans="1:18" ht="16.5" customHeight="1" x14ac:dyDescent="0.2">
      <c r="A108">
        <v>102</v>
      </c>
      <c r="C108" s="30">
        <f t="shared" si="12"/>
        <v>0</v>
      </c>
      <c r="D108" s="30" t="str">
        <f t="shared" si="13"/>
        <v xml:space="preserve"> </v>
      </c>
      <c r="E108" s="31">
        <f t="shared" si="14"/>
        <v>0</v>
      </c>
      <c r="F108" s="31">
        <f t="shared" si="15"/>
        <v>0</v>
      </c>
      <c r="G108" s="30">
        <f t="shared" si="16"/>
        <v>0</v>
      </c>
      <c r="H108" s="30">
        <f t="shared" si="11"/>
        <v>0</v>
      </c>
      <c r="I108" s="30"/>
      <c r="J108" s="30"/>
      <c r="K108" s="27"/>
      <c r="L108" s="27"/>
      <c r="M108" s="265">
        <f>IF(N108&gt;0,COUNTIF($N$7:N108,"&gt;0"),0)</f>
        <v>0</v>
      </c>
      <c r="N108" s="265">
        <f>IF(Engagés!C112="x",Engagés!B112,0)</f>
        <v>0</v>
      </c>
      <c r="O108" s="266">
        <f>IF(N108&gt;0,Engagés!E112,0)</f>
        <v>0</v>
      </c>
      <c r="P108" s="266">
        <f>IF(N108&gt;0,CONCATENATE(Engagés!F112," ",Engagés!G112),0)</f>
        <v>0</v>
      </c>
      <c r="Q108" s="266">
        <f>IF(N108&gt;0,Engagés!H112,0)</f>
        <v>0</v>
      </c>
      <c r="R108" s="266">
        <f>IF(N108&gt;0,Engagés!I112,0)</f>
        <v>0</v>
      </c>
    </row>
    <row r="109" spans="1:18" ht="16.5" customHeight="1" x14ac:dyDescent="0.2">
      <c r="A109">
        <v>103</v>
      </c>
      <c r="C109" s="30">
        <f t="shared" si="12"/>
        <v>0</v>
      </c>
      <c r="D109" s="30" t="str">
        <f t="shared" si="13"/>
        <v xml:space="preserve"> </v>
      </c>
      <c r="E109" s="31">
        <f t="shared" si="14"/>
        <v>0</v>
      </c>
      <c r="F109" s="31">
        <f t="shared" si="15"/>
        <v>0</v>
      </c>
      <c r="G109" s="30">
        <f t="shared" si="16"/>
        <v>0</v>
      </c>
      <c r="H109" s="30">
        <f t="shared" si="11"/>
        <v>0</v>
      </c>
      <c r="I109" s="30"/>
      <c r="J109" s="30"/>
      <c r="K109" s="27"/>
      <c r="L109" s="27"/>
      <c r="M109" s="265">
        <f>IF(N109&gt;0,COUNTIF($N$7:N109,"&gt;0"),0)</f>
        <v>0</v>
      </c>
      <c r="N109" s="265">
        <f>IF(Engagés!C113="x",Engagés!B113,0)</f>
        <v>0</v>
      </c>
      <c r="O109" s="266">
        <f>IF(N109&gt;0,Engagés!E113,0)</f>
        <v>0</v>
      </c>
      <c r="P109" s="266">
        <f>IF(N109&gt;0,CONCATENATE(Engagés!F113," ",Engagés!G113),0)</f>
        <v>0</v>
      </c>
      <c r="Q109" s="266">
        <f>IF(N109&gt;0,Engagés!H113,0)</f>
        <v>0</v>
      </c>
      <c r="R109" s="266">
        <f>IF(N109&gt;0,Engagés!I113,0)</f>
        <v>0</v>
      </c>
    </row>
    <row r="110" spans="1:18" ht="16.5" customHeight="1" x14ac:dyDescent="0.2">
      <c r="A110">
        <v>104</v>
      </c>
      <c r="C110" s="30">
        <f t="shared" si="12"/>
        <v>0</v>
      </c>
      <c r="D110" s="30" t="str">
        <f t="shared" si="13"/>
        <v xml:space="preserve"> </v>
      </c>
      <c r="E110" s="31">
        <f t="shared" si="14"/>
        <v>0</v>
      </c>
      <c r="F110" s="31">
        <f t="shared" si="15"/>
        <v>0</v>
      </c>
      <c r="G110" s="30">
        <f t="shared" si="16"/>
        <v>0</v>
      </c>
      <c r="H110" s="30">
        <f t="shared" si="11"/>
        <v>0</v>
      </c>
      <c r="I110" s="30"/>
      <c r="J110" s="30"/>
      <c r="K110" s="27"/>
      <c r="L110" s="27"/>
      <c r="M110" s="265">
        <f>IF(N110&gt;0,COUNTIF($N$7:N110,"&gt;0"),0)</f>
        <v>0</v>
      </c>
      <c r="N110" s="265">
        <f>IF(Engagés!C114="x",Engagés!B114,0)</f>
        <v>0</v>
      </c>
      <c r="O110" s="266">
        <f>IF(N110&gt;0,Engagés!E114,0)</f>
        <v>0</v>
      </c>
      <c r="P110" s="266">
        <f>IF(N110&gt;0,CONCATENATE(Engagés!F114," ",Engagés!G114),0)</f>
        <v>0</v>
      </c>
      <c r="Q110" s="266">
        <f>IF(N110&gt;0,Engagés!H114,0)</f>
        <v>0</v>
      </c>
      <c r="R110" s="266">
        <f>IF(N110&gt;0,Engagés!I114,0)</f>
        <v>0</v>
      </c>
    </row>
    <row r="111" spans="1:18" ht="16.5" customHeight="1" x14ac:dyDescent="0.2">
      <c r="A111">
        <v>105</v>
      </c>
      <c r="C111" s="30">
        <f t="shared" si="12"/>
        <v>0</v>
      </c>
      <c r="D111" s="30" t="str">
        <f t="shared" si="13"/>
        <v xml:space="preserve"> </v>
      </c>
      <c r="E111" s="31">
        <f t="shared" si="14"/>
        <v>0</v>
      </c>
      <c r="F111" s="31">
        <f t="shared" si="15"/>
        <v>0</v>
      </c>
      <c r="G111" s="30">
        <f t="shared" si="16"/>
        <v>0</v>
      </c>
      <c r="H111" s="30">
        <f t="shared" si="11"/>
        <v>0</v>
      </c>
      <c r="I111" s="30"/>
      <c r="J111" s="30"/>
      <c r="K111" s="27"/>
      <c r="L111" s="27"/>
      <c r="M111" s="265">
        <f>IF(N111&gt;0,COUNTIF($N$7:N111,"&gt;0"),0)</f>
        <v>0</v>
      </c>
      <c r="N111" s="265">
        <f>IF(Engagés!C115="x",Engagés!B115,0)</f>
        <v>0</v>
      </c>
      <c r="O111" s="266">
        <f>IF(N111&gt;0,Engagés!E115,0)</f>
        <v>0</v>
      </c>
      <c r="P111" s="266">
        <f>IF(N111&gt;0,CONCATENATE(Engagés!F115," ",Engagés!G115),0)</f>
        <v>0</v>
      </c>
      <c r="Q111" s="266">
        <f>IF(N111&gt;0,Engagés!H115,0)</f>
        <v>0</v>
      </c>
      <c r="R111" s="266">
        <f>IF(N111&gt;0,Engagés!I115,0)</f>
        <v>0</v>
      </c>
    </row>
    <row r="112" spans="1:18" ht="16.5" customHeight="1" x14ac:dyDescent="0.2">
      <c r="A112">
        <v>106</v>
      </c>
      <c r="C112" s="30">
        <f t="shared" si="12"/>
        <v>0</v>
      </c>
      <c r="D112" s="30" t="str">
        <f t="shared" si="13"/>
        <v xml:space="preserve"> </v>
      </c>
      <c r="E112" s="31">
        <f t="shared" si="14"/>
        <v>0</v>
      </c>
      <c r="F112" s="31">
        <f t="shared" si="15"/>
        <v>0</v>
      </c>
      <c r="G112" s="30">
        <f t="shared" si="16"/>
        <v>0</v>
      </c>
      <c r="H112" s="30">
        <f t="shared" si="11"/>
        <v>0</v>
      </c>
      <c r="I112" s="30"/>
      <c r="J112" s="30"/>
      <c r="K112" s="27"/>
      <c r="L112" s="27"/>
      <c r="M112" s="265">
        <f>IF(N112&gt;0,COUNTIF($N$7:N112,"&gt;0"),0)</f>
        <v>0</v>
      </c>
      <c r="N112" s="265">
        <f>IF(Engagés!C116="x",Engagés!B116,0)</f>
        <v>0</v>
      </c>
      <c r="O112" s="266">
        <f>IF(N112&gt;0,Engagés!E116,0)</f>
        <v>0</v>
      </c>
      <c r="P112" s="266">
        <f>IF(N112&gt;0,CONCATENATE(Engagés!F116," ",Engagés!G116),0)</f>
        <v>0</v>
      </c>
      <c r="Q112" s="266">
        <f>IF(N112&gt;0,Engagés!H116,0)</f>
        <v>0</v>
      </c>
      <c r="R112" s="266">
        <f>IF(N112&gt;0,Engagés!I116,0)</f>
        <v>0</v>
      </c>
    </row>
    <row r="113" spans="1:18" ht="16.5" customHeight="1" x14ac:dyDescent="0.2">
      <c r="A113">
        <v>107</v>
      </c>
      <c r="C113" s="30">
        <f t="shared" si="12"/>
        <v>0</v>
      </c>
      <c r="D113" s="30" t="str">
        <f t="shared" si="13"/>
        <v xml:space="preserve"> </v>
      </c>
      <c r="E113" s="31">
        <f t="shared" si="14"/>
        <v>0</v>
      </c>
      <c r="F113" s="31">
        <f t="shared" si="15"/>
        <v>0</v>
      </c>
      <c r="G113" s="30">
        <f t="shared" si="16"/>
        <v>0</v>
      </c>
      <c r="H113" s="30">
        <f t="shared" si="11"/>
        <v>0</v>
      </c>
      <c r="I113" s="30"/>
      <c r="J113" s="30"/>
      <c r="K113" s="27"/>
      <c r="L113" s="27"/>
      <c r="M113" s="265">
        <f>IF(N113&gt;0,COUNTIF($N$7:N113,"&gt;0"),0)</f>
        <v>0</v>
      </c>
      <c r="N113" s="265">
        <f>IF(Engagés!C117="x",Engagés!B117,0)</f>
        <v>0</v>
      </c>
      <c r="O113" s="266">
        <f>IF(N113&gt;0,Engagés!E117,0)</f>
        <v>0</v>
      </c>
      <c r="P113" s="266">
        <f>IF(N113&gt;0,CONCATENATE(Engagés!F117," ",Engagés!G117),0)</f>
        <v>0</v>
      </c>
      <c r="Q113" s="266">
        <f>IF(N113&gt;0,Engagés!H117,0)</f>
        <v>0</v>
      </c>
      <c r="R113" s="266">
        <f>IF(N113&gt;0,Engagés!I117,0)</f>
        <v>0</v>
      </c>
    </row>
    <row r="114" spans="1:18" ht="16.5" customHeight="1" x14ac:dyDescent="0.2">
      <c r="A114">
        <v>108</v>
      </c>
      <c r="C114" s="30">
        <f t="shared" si="12"/>
        <v>0</v>
      </c>
      <c r="D114" s="30" t="str">
        <f t="shared" si="13"/>
        <v xml:space="preserve"> </v>
      </c>
      <c r="E114" s="31">
        <f t="shared" si="14"/>
        <v>0</v>
      </c>
      <c r="F114" s="31">
        <f t="shared" si="15"/>
        <v>0</v>
      </c>
      <c r="G114" s="30">
        <f t="shared" si="16"/>
        <v>0</v>
      </c>
      <c r="H114" s="30">
        <f t="shared" si="11"/>
        <v>0</v>
      </c>
      <c r="I114" s="30"/>
      <c r="J114" s="30"/>
      <c r="K114" s="27"/>
      <c r="L114" s="27"/>
      <c r="M114" s="265">
        <f>IF(N114&gt;0,COUNTIF($N$7:N114,"&gt;0"),0)</f>
        <v>0</v>
      </c>
      <c r="N114" s="265">
        <f>IF(Engagés!C118="x",Engagés!B118,0)</f>
        <v>0</v>
      </c>
      <c r="O114" s="266">
        <f>IF(N114&gt;0,Engagés!E118,0)</f>
        <v>0</v>
      </c>
      <c r="P114" s="266">
        <f>IF(N114&gt;0,CONCATENATE(Engagés!F118," ",Engagés!G118),0)</f>
        <v>0</v>
      </c>
      <c r="Q114" s="266">
        <f>IF(N114&gt;0,Engagés!H118,0)</f>
        <v>0</v>
      </c>
      <c r="R114" s="266">
        <f>IF(N114&gt;0,Engagés!I118,0)</f>
        <v>0</v>
      </c>
    </row>
    <row r="115" spans="1:18" ht="16.5" customHeight="1" x14ac:dyDescent="0.2">
      <c r="A115">
        <v>109</v>
      </c>
      <c r="C115" s="30">
        <f t="shared" si="12"/>
        <v>0</v>
      </c>
      <c r="D115" s="30" t="str">
        <f t="shared" si="13"/>
        <v xml:space="preserve"> </v>
      </c>
      <c r="E115" s="31">
        <f t="shared" si="14"/>
        <v>0</v>
      </c>
      <c r="F115" s="31">
        <f t="shared" si="15"/>
        <v>0</v>
      </c>
      <c r="G115" s="30">
        <f t="shared" si="16"/>
        <v>0</v>
      </c>
      <c r="H115" s="30">
        <f t="shared" si="11"/>
        <v>0</v>
      </c>
      <c r="I115" s="30"/>
      <c r="J115" s="30"/>
      <c r="K115" s="27"/>
      <c r="L115" s="27"/>
      <c r="M115" s="265">
        <f>IF(N115&gt;0,COUNTIF($N$7:N115,"&gt;0"),0)</f>
        <v>0</v>
      </c>
      <c r="N115" s="265">
        <f>IF(Engagés!C119="x",Engagés!B119,0)</f>
        <v>0</v>
      </c>
      <c r="O115" s="266">
        <f>IF(N115&gt;0,Engagés!E119,0)</f>
        <v>0</v>
      </c>
      <c r="P115" s="266">
        <f>IF(N115&gt;0,CONCATENATE(Engagés!F119," ",Engagés!G119),0)</f>
        <v>0</v>
      </c>
      <c r="Q115" s="266">
        <f>IF(N115&gt;0,Engagés!H119,0)</f>
        <v>0</v>
      </c>
      <c r="R115" s="266">
        <f>IF(N115&gt;0,Engagés!I119,0)</f>
        <v>0</v>
      </c>
    </row>
    <row r="116" spans="1:18" ht="16.5" customHeight="1" x14ac:dyDescent="0.2">
      <c r="A116">
        <v>110</v>
      </c>
      <c r="C116" s="30">
        <f t="shared" si="12"/>
        <v>0</v>
      </c>
      <c r="D116" s="30" t="str">
        <f t="shared" si="13"/>
        <v xml:space="preserve"> </v>
      </c>
      <c r="E116" s="31">
        <f t="shared" si="14"/>
        <v>0</v>
      </c>
      <c r="F116" s="31">
        <f t="shared" si="15"/>
        <v>0</v>
      </c>
      <c r="G116" s="30">
        <f t="shared" si="16"/>
        <v>0</v>
      </c>
      <c r="H116" s="30">
        <f t="shared" si="11"/>
        <v>0</v>
      </c>
      <c r="I116" s="30"/>
      <c r="J116" s="30"/>
      <c r="K116" s="27"/>
      <c r="L116" s="27"/>
      <c r="M116" s="265">
        <f>IF(N116&gt;0,COUNTIF($N$7:N116,"&gt;0"),0)</f>
        <v>0</v>
      </c>
      <c r="N116" s="265">
        <f>IF(Engagés!C120="x",Engagés!B120,0)</f>
        <v>0</v>
      </c>
      <c r="O116" s="266">
        <f>IF(N116&gt;0,Engagés!E120,0)</f>
        <v>0</v>
      </c>
      <c r="P116" s="266">
        <f>IF(N116&gt;0,CONCATENATE(Engagés!F120," ",Engagés!G120),0)</f>
        <v>0</v>
      </c>
      <c r="Q116" s="266">
        <f>IF(N116&gt;0,Engagés!H120,0)</f>
        <v>0</v>
      </c>
      <c r="R116" s="266">
        <f>IF(N116&gt;0,Engagés!I120,0)</f>
        <v>0</v>
      </c>
    </row>
    <row r="117" spans="1:18" ht="16.5" customHeight="1" x14ac:dyDescent="0.2">
      <c r="A117">
        <v>111</v>
      </c>
      <c r="C117" s="30">
        <f t="shared" si="12"/>
        <v>0</v>
      </c>
      <c r="D117" s="30" t="str">
        <f t="shared" si="13"/>
        <v xml:space="preserve"> </v>
      </c>
      <c r="E117" s="31">
        <f t="shared" si="14"/>
        <v>0</v>
      </c>
      <c r="F117" s="31">
        <f t="shared" si="15"/>
        <v>0</v>
      </c>
      <c r="G117" s="30">
        <f t="shared" si="16"/>
        <v>0</v>
      </c>
      <c r="H117" s="30">
        <f t="shared" si="11"/>
        <v>0</v>
      </c>
      <c r="I117" s="30"/>
      <c r="J117" s="30"/>
      <c r="K117" s="27"/>
      <c r="L117" s="27"/>
      <c r="M117" s="265">
        <f>IF(N117&gt;0,COUNTIF($N$7:N117,"&gt;0"),0)</f>
        <v>0</v>
      </c>
      <c r="N117" s="265">
        <f>IF(Engagés!C121="x",Engagés!B121,0)</f>
        <v>0</v>
      </c>
      <c r="O117" s="266">
        <f>IF(N117&gt;0,Engagés!E121,0)</f>
        <v>0</v>
      </c>
      <c r="P117" s="266">
        <f>IF(N117&gt;0,CONCATENATE(Engagés!F121," ",Engagés!G121),0)</f>
        <v>0</v>
      </c>
      <c r="Q117" s="266">
        <f>IF(N117&gt;0,Engagés!H121,0)</f>
        <v>0</v>
      </c>
      <c r="R117" s="266">
        <f>IF(N117&gt;0,Engagés!I121,0)</f>
        <v>0</v>
      </c>
    </row>
    <row r="118" spans="1:18" ht="16.5" customHeight="1" x14ac:dyDescent="0.2">
      <c r="A118">
        <v>112</v>
      </c>
      <c r="C118" s="30">
        <f t="shared" si="12"/>
        <v>0</v>
      </c>
      <c r="D118" s="30" t="str">
        <f t="shared" si="13"/>
        <v xml:space="preserve"> </v>
      </c>
      <c r="E118" s="31">
        <f t="shared" si="14"/>
        <v>0</v>
      </c>
      <c r="F118" s="31">
        <f t="shared" si="15"/>
        <v>0</v>
      </c>
      <c r="G118" s="30">
        <f t="shared" si="16"/>
        <v>0</v>
      </c>
      <c r="H118" s="30">
        <f t="shared" si="11"/>
        <v>0</v>
      </c>
      <c r="I118" s="30"/>
      <c r="J118" s="30"/>
      <c r="K118" s="27"/>
      <c r="L118" s="27"/>
      <c r="M118" s="265">
        <f>IF(N118&gt;0,COUNTIF($N$7:N118,"&gt;0"),0)</f>
        <v>0</v>
      </c>
      <c r="N118" s="265">
        <f>IF(Engagés!C122="x",Engagés!B122,0)</f>
        <v>0</v>
      </c>
      <c r="O118" s="266">
        <f>IF(N118&gt;0,Engagés!E122,0)</f>
        <v>0</v>
      </c>
      <c r="P118" s="266">
        <f>IF(N118&gt;0,CONCATENATE(Engagés!F122," ",Engagés!G122),0)</f>
        <v>0</v>
      </c>
      <c r="Q118" s="266">
        <f>IF(N118&gt;0,Engagés!H122,0)</f>
        <v>0</v>
      </c>
      <c r="R118" s="266">
        <f>IF(N118&gt;0,Engagés!I122,0)</f>
        <v>0</v>
      </c>
    </row>
    <row r="119" spans="1:18" ht="16.5" customHeight="1" x14ac:dyDescent="0.2">
      <c r="A119">
        <v>113</v>
      </c>
      <c r="C119" s="30">
        <f t="shared" si="12"/>
        <v>0</v>
      </c>
      <c r="D119" s="30" t="str">
        <f t="shared" si="13"/>
        <v xml:space="preserve"> </v>
      </c>
      <c r="E119" s="31">
        <f t="shared" si="14"/>
        <v>0</v>
      </c>
      <c r="F119" s="31">
        <f t="shared" si="15"/>
        <v>0</v>
      </c>
      <c r="G119" s="30">
        <f t="shared" si="16"/>
        <v>0</v>
      </c>
      <c r="H119" s="30">
        <f t="shared" si="11"/>
        <v>0</v>
      </c>
      <c r="I119" s="30"/>
      <c r="J119" s="30"/>
      <c r="K119" s="27"/>
      <c r="L119" s="27"/>
      <c r="M119" s="265">
        <f>IF(N119&gt;0,COUNTIF($N$7:N119,"&gt;0"),0)</f>
        <v>0</v>
      </c>
      <c r="N119" s="265">
        <f>IF(Engagés!C123="x",Engagés!B123,0)</f>
        <v>0</v>
      </c>
      <c r="O119" s="266">
        <f>IF(N119&gt;0,Engagés!E123,0)</f>
        <v>0</v>
      </c>
      <c r="P119" s="266">
        <f>IF(N119&gt;0,CONCATENATE(Engagés!F123," ",Engagés!G123),0)</f>
        <v>0</v>
      </c>
      <c r="Q119" s="266">
        <f>IF(N119&gt;0,Engagés!H123,0)</f>
        <v>0</v>
      </c>
      <c r="R119" s="266">
        <f>IF(N119&gt;0,Engagés!I123,0)</f>
        <v>0</v>
      </c>
    </row>
    <row r="120" spans="1:18" ht="16.5" customHeight="1" x14ac:dyDescent="0.2">
      <c r="A120">
        <v>114</v>
      </c>
      <c r="C120" s="30">
        <f t="shared" si="12"/>
        <v>0</v>
      </c>
      <c r="D120" s="30" t="str">
        <f t="shared" si="13"/>
        <v xml:space="preserve"> </v>
      </c>
      <c r="E120" s="31">
        <f t="shared" si="14"/>
        <v>0</v>
      </c>
      <c r="F120" s="31">
        <f t="shared" si="15"/>
        <v>0</v>
      </c>
      <c r="G120" s="30">
        <f t="shared" si="16"/>
        <v>0</v>
      </c>
      <c r="H120" s="30">
        <f t="shared" si="11"/>
        <v>0</v>
      </c>
      <c r="I120" s="30"/>
      <c r="J120" s="30"/>
      <c r="K120" s="27"/>
      <c r="L120" s="27"/>
      <c r="M120" s="265">
        <f>IF(N120&gt;0,COUNTIF($N$7:N120,"&gt;0"),0)</f>
        <v>0</v>
      </c>
      <c r="N120" s="265">
        <f>IF(Engagés!C124="x",Engagés!B124,0)</f>
        <v>0</v>
      </c>
      <c r="O120" s="266">
        <f>IF(N120&gt;0,Engagés!E124,0)</f>
        <v>0</v>
      </c>
      <c r="P120" s="266">
        <f>IF(N120&gt;0,CONCATENATE(Engagés!F124," ",Engagés!G124),0)</f>
        <v>0</v>
      </c>
      <c r="Q120" s="266">
        <f>IF(N120&gt;0,Engagés!H124,0)</f>
        <v>0</v>
      </c>
      <c r="R120" s="266">
        <f>IF(N120&gt;0,Engagés!I124,0)</f>
        <v>0</v>
      </c>
    </row>
    <row r="121" spans="1:18" ht="16.5" customHeight="1" x14ac:dyDescent="0.2">
      <c r="A121">
        <v>115</v>
      </c>
      <c r="C121" s="30">
        <f t="shared" si="12"/>
        <v>0</v>
      </c>
      <c r="D121" s="30" t="str">
        <f t="shared" si="13"/>
        <v xml:space="preserve"> </v>
      </c>
      <c r="E121" s="31">
        <f t="shared" si="14"/>
        <v>0</v>
      </c>
      <c r="F121" s="31">
        <f t="shared" si="15"/>
        <v>0</v>
      </c>
      <c r="G121" s="30">
        <f t="shared" si="16"/>
        <v>0</v>
      </c>
      <c r="H121" s="30">
        <f t="shared" si="11"/>
        <v>0</v>
      </c>
      <c r="I121" s="30"/>
      <c r="J121" s="30"/>
      <c r="K121" s="27"/>
      <c r="L121" s="27"/>
      <c r="M121" s="265">
        <f>IF(N121&gt;0,COUNTIF($N$7:N121,"&gt;0"),0)</f>
        <v>0</v>
      </c>
      <c r="N121" s="265">
        <f>IF(Engagés!C125="x",Engagés!B125,0)</f>
        <v>0</v>
      </c>
      <c r="O121" s="266">
        <f>IF(N121&gt;0,Engagés!E125,0)</f>
        <v>0</v>
      </c>
      <c r="P121" s="266">
        <f>IF(N121&gt;0,CONCATENATE(Engagés!F125," ",Engagés!G125),0)</f>
        <v>0</v>
      </c>
      <c r="Q121" s="266">
        <f>IF(N121&gt;0,Engagés!H125,0)</f>
        <v>0</v>
      </c>
      <c r="R121" s="266">
        <f>IF(N121&gt;0,Engagés!I125,0)</f>
        <v>0</v>
      </c>
    </row>
    <row r="122" spans="1:18" ht="16.5" customHeight="1" x14ac:dyDescent="0.2">
      <c r="A122">
        <v>116</v>
      </c>
      <c r="C122" s="30">
        <f t="shared" si="12"/>
        <v>0</v>
      </c>
      <c r="D122" s="30" t="str">
        <f t="shared" si="13"/>
        <v xml:space="preserve"> </v>
      </c>
      <c r="E122" s="31">
        <f t="shared" si="14"/>
        <v>0</v>
      </c>
      <c r="F122" s="31">
        <f t="shared" si="15"/>
        <v>0</v>
      </c>
      <c r="G122" s="30">
        <f t="shared" si="16"/>
        <v>0</v>
      </c>
      <c r="H122" s="30">
        <f t="shared" si="11"/>
        <v>0</v>
      </c>
      <c r="I122" s="30"/>
      <c r="J122" s="30"/>
      <c r="K122" s="27"/>
      <c r="L122" s="27"/>
      <c r="M122" s="265">
        <f>IF(N122&gt;0,COUNTIF($N$7:N122,"&gt;0"),0)</f>
        <v>0</v>
      </c>
      <c r="N122" s="265">
        <f>IF(Engagés!C126="x",Engagés!B126,0)</f>
        <v>0</v>
      </c>
      <c r="O122" s="266">
        <f>IF(N122&gt;0,Engagés!E126,0)</f>
        <v>0</v>
      </c>
      <c r="P122" s="266">
        <f>IF(N122&gt;0,CONCATENATE(Engagés!F126," ",Engagés!G126),0)</f>
        <v>0</v>
      </c>
      <c r="Q122" s="266">
        <f>IF(N122&gt;0,Engagés!H126,0)</f>
        <v>0</v>
      </c>
      <c r="R122" s="266">
        <f>IF(N122&gt;0,Engagés!I126,0)</f>
        <v>0</v>
      </c>
    </row>
    <row r="123" spans="1:18" ht="16.5" customHeight="1" x14ac:dyDescent="0.2">
      <c r="A123">
        <v>117</v>
      </c>
      <c r="C123" s="30">
        <f t="shared" si="12"/>
        <v>0</v>
      </c>
      <c r="D123" s="30" t="str">
        <f t="shared" si="13"/>
        <v xml:space="preserve"> </v>
      </c>
      <c r="E123" s="31">
        <f t="shared" si="14"/>
        <v>0</v>
      </c>
      <c r="F123" s="31">
        <f t="shared" si="15"/>
        <v>0</v>
      </c>
      <c r="G123" s="30">
        <f t="shared" si="16"/>
        <v>0</v>
      </c>
      <c r="H123" s="30">
        <f t="shared" si="11"/>
        <v>0</v>
      </c>
      <c r="I123" s="30"/>
      <c r="J123" s="30"/>
      <c r="K123" s="27"/>
      <c r="L123" s="27"/>
      <c r="M123" s="265">
        <f>IF(N123&gt;0,COUNTIF($N$7:N123,"&gt;0"),0)</f>
        <v>0</v>
      </c>
      <c r="N123" s="265">
        <f>IF(Engagés!C127="x",Engagés!B127,0)</f>
        <v>0</v>
      </c>
      <c r="O123" s="266">
        <f>IF(N123&gt;0,Engagés!E127,0)</f>
        <v>0</v>
      </c>
      <c r="P123" s="266">
        <f>IF(N123&gt;0,CONCATENATE(Engagés!F127," ",Engagés!G127),0)</f>
        <v>0</v>
      </c>
      <c r="Q123" s="266">
        <f>IF(N123&gt;0,Engagés!H127,0)</f>
        <v>0</v>
      </c>
      <c r="R123" s="266">
        <f>IF(N123&gt;0,Engagés!I127,0)</f>
        <v>0</v>
      </c>
    </row>
    <row r="124" spans="1:18" ht="16.5" customHeight="1" x14ac:dyDescent="0.2">
      <c r="A124">
        <v>118</v>
      </c>
      <c r="C124" s="30">
        <f t="shared" si="12"/>
        <v>0</v>
      </c>
      <c r="D124" s="30" t="str">
        <f t="shared" si="13"/>
        <v xml:space="preserve"> </v>
      </c>
      <c r="E124" s="31">
        <f t="shared" si="14"/>
        <v>0</v>
      </c>
      <c r="F124" s="31">
        <f t="shared" si="15"/>
        <v>0</v>
      </c>
      <c r="G124" s="30">
        <f t="shared" si="16"/>
        <v>0</v>
      </c>
      <c r="H124" s="30">
        <f t="shared" si="11"/>
        <v>0</v>
      </c>
      <c r="I124" s="30"/>
      <c r="J124" s="30"/>
      <c r="K124" s="27"/>
      <c r="L124" s="27"/>
      <c r="M124" s="265">
        <f>IF(N124&gt;0,COUNTIF($N$7:N124,"&gt;0"),0)</f>
        <v>0</v>
      </c>
      <c r="N124" s="265">
        <f>IF(Engagés!C128="x",Engagés!B128,0)</f>
        <v>0</v>
      </c>
      <c r="O124" s="266">
        <f>IF(N124&gt;0,Engagés!E128,0)</f>
        <v>0</v>
      </c>
      <c r="P124" s="266">
        <f>IF(N124&gt;0,CONCATENATE(Engagés!F128," ",Engagés!G128),0)</f>
        <v>0</v>
      </c>
      <c r="Q124" s="266">
        <f>IF(N124&gt;0,Engagés!H128,0)</f>
        <v>0</v>
      </c>
      <c r="R124" s="266">
        <f>IF(N124&gt;0,Engagés!I128,0)</f>
        <v>0</v>
      </c>
    </row>
    <row r="125" spans="1:18" ht="16.5" customHeight="1" x14ac:dyDescent="0.2">
      <c r="A125">
        <v>119</v>
      </c>
      <c r="C125" s="30">
        <f t="shared" si="12"/>
        <v>0</v>
      </c>
      <c r="D125" s="30" t="str">
        <f t="shared" si="13"/>
        <v xml:space="preserve"> </v>
      </c>
      <c r="E125" s="31">
        <f t="shared" si="14"/>
        <v>0</v>
      </c>
      <c r="F125" s="31">
        <f t="shared" si="15"/>
        <v>0</v>
      </c>
      <c r="G125" s="30">
        <f t="shared" si="16"/>
        <v>0</v>
      </c>
      <c r="H125" s="30">
        <f t="shared" si="11"/>
        <v>0</v>
      </c>
      <c r="I125" s="30"/>
      <c r="J125" s="30"/>
      <c r="K125" s="27"/>
      <c r="L125" s="27"/>
      <c r="M125" s="265">
        <f>IF(N125&gt;0,COUNTIF($N$7:N125,"&gt;0"),0)</f>
        <v>0</v>
      </c>
      <c r="N125" s="265">
        <f>IF(Engagés!C129="x",Engagés!B129,0)</f>
        <v>0</v>
      </c>
      <c r="O125" s="266">
        <f>IF(N125&gt;0,Engagés!E129,0)</f>
        <v>0</v>
      </c>
      <c r="P125" s="266">
        <f>IF(N125&gt;0,CONCATENATE(Engagés!F129," ",Engagés!G129),0)</f>
        <v>0</v>
      </c>
      <c r="Q125" s="266">
        <f>IF(N125&gt;0,Engagés!H129,0)</f>
        <v>0</v>
      </c>
      <c r="R125" s="266">
        <f>IF(N125&gt;0,Engagés!I129,0)</f>
        <v>0</v>
      </c>
    </row>
    <row r="126" spans="1:18" ht="16.5" customHeight="1" x14ac:dyDescent="0.2">
      <c r="A126">
        <v>120</v>
      </c>
      <c r="C126" s="30">
        <f t="shared" si="12"/>
        <v>0</v>
      </c>
      <c r="D126" s="30" t="str">
        <f t="shared" si="13"/>
        <v xml:space="preserve"> </v>
      </c>
      <c r="E126" s="31">
        <f t="shared" si="14"/>
        <v>0</v>
      </c>
      <c r="F126" s="31">
        <f t="shared" si="15"/>
        <v>0</v>
      </c>
      <c r="G126" s="30">
        <f t="shared" si="16"/>
        <v>0</v>
      </c>
      <c r="H126" s="30">
        <f t="shared" si="11"/>
        <v>0</v>
      </c>
      <c r="I126" s="30"/>
      <c r="J126" s="30"/>
      <c r="K126" s="27"/>
      <c r="L126" s="27"/>
      <c r="M126" s="265">
        <f>IF(N126&gt;0,COUNTIF($N$7:N126,"&gt;0"),0)</f>
        <v>0</v>
      </c>
      <c r="N126" s="265">
        <f>IF(Engagés!C130="x",Engagés!B130,0)</f>
        <v>0</v>
      </c>
      <c r="O126" s="266">
        <f>IF(N126&gt;0,Engagés!E130,0)</f>
        <v>0</v>
      </c>
      <c r="P126" s="266">
        <f>IF(N126&gt;0,CONCATENATE(Engagés!F130," ",Engagés!G130),0)</f>
        <v>0</v>
      </c>
      <c r="Q126" s="266">
        <f>IF(N126&gt;0,Engagés!H130,0)</f>
        <v>0</v>
      </c>
      <c r="R126" s="266">
        <f>IF(N126&gt;0,Engagés!I130,0)</f>
        <v>0</v>
      </c>
    </row>
    <row r="127" spans="1:18" ht="16.5" customHeight="1" x14ac:dyDescent="0.2">
      <c r="A127">
        <v>121</v>
      </c>
      <c r="C127" s="30">
        <f t="shared" si="12"/>
        <v>0</v>
      </c>
      <c r="D127" s="30" t="str">
        <f t="shared" si="13"/>
        <v xml:space="preserve"> </v>
      </c>
      <c r="E127" s="31">
        <f t="shared" si="14"/>
        <v>0</v>
      </c>
      <c r="F127" s="31">
        <f t="shared" si="15"/>
        <v>0</v>
      </c>
      <c r="G127" s="30">
        <f t="shared" si="16"/>
        <v>0</v>
      </c>
      <c r="H127" s="30">
        <f t="shared" si="11"/>
        <v>0</v>
      </c>
      <c r="I127" s="30"/>
      <c r="J127" s="30"/>
      <c r="K127" s="27"/>
      <c r="L127" s="27"/>
      <c r="M127" s="265">
        <f>IF(N127&gt;0,COUNTIF($N$7:N127,"&gt;0"),0)</f>
        <v>0</v>
      </c>
      <c r="N127" s="265">
        <f>IF(Engagés!C131="x",Engagés!B131,0)</f>
        <v>0</v>
      </c>
      <c r="O127" s="266">
        <f>IF(N127&gt;0,Engagés!E131,0)</f>
        <v>0</v>
      </c>
      <c r="P127" s="266">
        <f>IF(N127&gt;0,CONCATENATE(Engagés!F131," ",Engagés!G131),0)</f>
        <v>0</v>
      </c>
      <c r="Q127" s="266">
        <f>IF(N127&gt;0,Engagés!H131,0)</f>
        <v>0</v>
      </c>
      <c r="R127" s="266">
        <f>IF(N127&gt;0,Engagés!I131,0)</f>
        <v>0</v>
      </c>
    </row>
    <row r="128" spans="1:18" ht="16.5" customHeight="1" x14ac:dyDescent="0.2">
      <c r="A128">
        <v>122</v>
      </c>
      <c r="C128" s="30">
        <f t="shared" si="12"/>
        <v>0</v>
      </c>
      <c r="D128" s="30" t="str">
        <f t="shared" si="13"/>
        <v xml:space="preserve"> </v>
      </c>
      <c r="E128" s="31">
        <f t="shared" si="14"/>
        <v>0</v>
      </c>
      <c r="F128" s="31">
        <f t="shared" si="15"/>
        <v>0</v>
      </c>
      <c r="G128" s="30">
        <f t="shared" si="16"/>
        <v>0</v>
      </c>
      <c r="H128" s="30">
        <f t="shared" si="11"/>
        <v>0</v>
      </c>
      <c r="I128" s="30"/>
      <c r="J128" s="30"/>
      <c r="K128" s="27"/>
      <c r="L128" s="27"/>
      <c r="M128" s="265">
        <f>IF(N128&gt;0,COUNTIF($N$7:N128,"&gt;0"),0)</f>
        <v>0</v>
      </c>
      <c r="N128" s="265">
        <f>IF(Engagés!C132="x",Engagés!B132,0)</f>
        <v>0</v>
      </c>
      <c r="O128" s="266">
        <f>IF(N128&gt;0,Engagés!E132,0)</f>
        <v>0</v>
      </c>
      <c r="P128" s="266">
        <f>IF(N128&gt;0,CONCATENATE(Engagés!F132," ",Engagés!G132),0)</f>
        <v>0</v>
      </c>
      <c r="Q128" s="266">
        <f>IF(N128&gt;0,Engagés!H132,0)</f>
        <v>0</v>
      </c>
      <c r="R128" s="266">
        <f>IF(N128&gt;0,Engagés!I132,0)</f>
        <v>0</v>
      </c>
    </row>
    <row r="129" spans="1:18" ht="16.5" customHeight="1" x14ac:dyDescent="0.2">
      <c r="A129">
        <v>123</v>
      </c>
      <c r="C129" s="30">
        <f t="shared" si="12"/>
        <v>0</v>
      </c>
      <c r="D129" s="30" t="str">
        <f t="shared" si="13"/>
        <v xml:space="preserve"> </v>
      </c>
      <c r="E129" s="31">
        <f t="shared" si="14"/>
        <v>0</v>
      </c>
      <c r="F129" s="31">
        <f t="shared" si="15"/>
        <v>0</v>
      </c>
      <c r="G129" s="30">
        <f t="shared" si="16"/>
        <v>0</v>
      </c>
      <c r="H129" s="30">
        <f t="shared" si="11"/>
        <v>0</v>
      </c>
      <c r="I129" s="30"/>
      <c r="J129" s="30"/>
      <c r="K129" s="27"/>
      <c r="L129" s="27"/>
      <c r="M129" s="265">
        <f>IF(N129&gt;0,COUNTIF($N$7:N129,"&gt;0"),0)</f>
        <v>0</v>
      </c>
      <c r="N129" s="265">
        <f>IF(Engagés!C133="x",Engagés!B133,0)</f>
        <v>0</v>
      </c>
      <c r="O129" s="266">
        <f>IF(N129&gt;0,Engagés!E133,0)</f>
        <v>0</v>
      </c>
      <c r="P129" s="266">
        <f>IF(N129&gt;0,CONCATENATE(Engagés!F133," ",Engagés!G133),0)</f>
        <v>0</v>
      </c>
      <c r="Q129" s="266">
        <f>IF(N129&gt;0,Engagés!H133,0)</f>
        <v>0</v>
      </c>
      <c r="R129" s="266">
        <f>IF(N129&gt;0,Engagés!I133,0)</f>
        <v>0</v>
      </c>
    </row>
    <row r="130" spans="1:18" ht="16.5" customHeight="1" x14ac:dyDescent="0.2">
      <c r="A130">
        <v>124</v>
      </c>
      <c r="C130" s="30">
        <f t="shared" si="12"/>
        <v>0</v>
      </c>
      <c r="D130" s="30" t="str">
        <f t="shared" si="13"/>
        <v xml:space="preserve"> </v>
      </c>
      <c r="E130" s="31">
        <f t="shared" si="14"/>
        <v>0</v>
      </c>
      <c r="F130" s="31">
        <f t="shared" si="15"/>
        <v>0</v>
      </c>
      <c r="G130" s="30">
        <f t="shared" si="16"/>
        <v>0</v>
      </c>
      <c r="H130" s="30">
        <f t="shared" si="11"/>
        <v>0</v>
      </c>
      <c r="I130" s="30"/>
      <c r="J130" s="30"/>
      <c r="K130" s="27"/>
      <c r="L130" s="27"/>
      <c r="M130" s="265">
        <f>IF(N130&gt;0,COUNTIF($N$7:N130,"&gt;0"),0)</f>
        <v>0</v>
      </c>
      <c r="N130" s="265">
        <f>IF(Engagés!C134="x",Engagés!B134,0)</f>
        <v>0</v>
      </c>
      <c r="O130" s="266">
        <f>IF(N130&gt;0,Engagés!E134,0)</f>
        <v>0</v>
      </c>
      <c r="P130" s="266">
        <f>IF(N130&gt;0,CONCATENATE(Engagés!F134," ",Engagés!G134),0)</f>
        <v>0</v>
      </c>
      <c r="Q130" s="266">
        <f>IF(N130&gt;0,Engagés!H134,0)</f>
        <v>0</v>
      </c>
      <c r="R130" s="266">
        <f>IF(N130&gt;0,Engagés!I134,0)</f>
        <v>0</v>
      </c>
    </row>
    <row r="131" spans="1:18" ht="16.5" customHeight="1" x14ac:dyDescent="0.2">
      <c r="A131">
        <v>125</v>
      </c>
      <c r="C131" s="30">
        <f t="shared" si="12"/>
        <v>0</v>
      </c>
      <c r="D131" s="30" t="str">
        <f t="shared" si="13"/>
        <v xml:space="preserve"> </v>
      </c>
      <c r="E131" s="31">
        <f t="shared" si="14"/>
        <v>0</v>
      </c>
      <c r="F131" s="31">
        <f t="shared" si="15"/>
        <v>0</v>
      </c>
      <c r="G131" s="30">
        <f t="shared" si="16"/>
        <v>0</v>
      </c>
      <c r="H131" s="30">
        <f t="shared" si="11"/>
        <v>0</v>
      </c>
      <c r="I131" s="30"/>
      <c r="J131" s="30"/>
      <c r="K131" s="27"/>
      <c r="L131" s="27"/>
      <c r="M131" s="265">
        <f>IF(N131&gt;0,COUNTIF($N$7:N131,"&gt;0"),0)</f>
        <v>0</v>
      </c>
      <c r="N131" s="265">
        <f>IF(Engagés!C135="x",Engagés!B135,0)</f>
        <v>0</v>
      </c>
      <c r="O131" s="266">
        <f>IF(N131&gt;0,Engagés!E135,0)</f>
        <v>0</v>
      </c>
      <c r="P131" s="266">
        <f>IF(N131&gt;0,CONCATENATE(Engagés!F135," ",Engagés!G135),0)</f>
        <v>0</v>
      </c>
      <c r="Q131" s="266">
        <f>IF(N131&gt;0,Engagés!H135,0)</f>
        <v>0</v>
      </c>
      <c r="R131" s="266">
        <f>IF(N131&gt;0,Engagés!I135,0)</f>
        <v>0</v>
      </c>
    </row>
    <row r="132" spans="1:18" ht="16.5" customHeight="1" x14ac:dyDescent="0.2">
      <c r="A132">
        <v>126</v>
      </c>
      <c r="C132" s="30">
        <f t="shared" si="12"/>
        <v>0</v>
      </c>
      <c r="D132" s="30" t="str">
        <f t="shared" si="13"/>
        <v xml:space="preserve"> </v>
      </c>
      <c r="E132" s="31">
        <f t="shared" si="14"/>
        <v>0</v>
      </c>
      <c r="F132" s="31">
        <f t="shared" si="15"/>
        <v>0</v>
      </c>
      <c r="G132" s="30">
        <f t="shared" si="16"/>
        <v>0</v>
      </c>
      <c r="H132" s="30">
        <f t="shared" si="11"/>
        <v>0</v>
      </c>
      <c r="I132" s="30"/>
      <c r="J132" s="30"/>
      <c r="K132" s="27"/>
      <c r="L132" s="27"/>
      <c r="M132" s="265">
        <f>IF(N132&gt;0,COUNTIF($N$7:N132,"&gt;0"),0)</f>
        <v>0</v>
      </c>
      <c r="N132" s="265">
        <f>IF(Engagés!C136="x",Engagés!B136,0)</f>
        <v>0</v>
      </c>
      <c r="O132" s="266">
        <f>IF(N132&gt;0,Engagés!E136,0)</f>
        <v>0</v>
      </c>
      <c r="P132" s="266">
        <f>IF(N132&gt;0,CONCATENATE(Engagés!F136," ",Engagés!G136),0)</f>
        <v>0</v>
      </c>
      <c r="Q132" s="266">
        <f>IF(N132&gt;0,Engagés!H136,0)</f>
        <v>0</v>
      </c>
      <c r="R132" s="266">
        <f>IF(N132&gt;0,Engagés!I136,0)</f>
        <v>0</v>
      </c>
    </row>
    <row r="133" spans="1:18" ht="16.5" customHeight="1" x14ac:dyDescent="0.2">
      <c r="A133">
        <v>127</v>
      </c>
      <c r="C133" s="30">
        <f t="shared" si="12"/>
        <v>0</v>
      </c>
      <c r="D133" s="30" t="str">
        <f t="shared" si="13"/>
        <v xml:space="preserve"> </v>
      </c>
      <c r="E133" s="31">
        <f t="shared" si="14"/>
        <v>0</v>
      </c>
      <c r="F133" s="31">
        <f t="shared" si="15"/>
        <v>0</v>
      </c>
      <c r="G133" s="30">
        <f t="shared" si="16"/>
        <v>0</v>
      </c>
      <c r="H133" s="30">
        <f t="shared" si="11"/>
        <v>0</v>
      </c>
      <c r="I133" s="30"/>
      <c r="J133" s="30"/>
      <c r="K133" s="27"/>
      <c r="L133" s="27"/>
      <c r="M133" s="265">
        <f>IF(N133&gt;0,COUNTIF($N$7:N133,"&gt;0"),0)</f>
        <v>0</v>
      </c>
      <c r="N133" s="265">
        <f>IF(Engagés!C137="x",Engagés!B137,0)</f>
        <v>0</v>
      </c>
      <c r="O133" s="266">
        <f>IF(N133&gt;0,Engagés!E137,0)</f>
        <v>0</v>
      </c>
      <c r="P133" s="266">
        <f>IF(N133&gt;0,CONCATENATE(Engagés!F137," ",Engagés!G137),0)</f>
        <v>0</v>
      </c>
      <c r="Q133" s="266">
        <f>IF(N133&gt;0,Engagés!H137,0)</f>
        <v>0</v>
      </c>
      <c r="R133" s="266">
        <f>IF(N133&gt;0,Engagés!I137,0)</f>
        <v>0</v>
      </c>
    </row>
    <row r="134" spans="1:18" ht="16.5" customHeight="1" x14ac:dyDescent="0.2">
      <c r="A134">
        <v>128</v>
      </c>
      <c r="C134" s="30">
        <f t="shared" si="12"/>
        <v>0</v>
      </c>
      <c r="D134" s="30" t="str">
        <f t="shared" si="13"/>
        <v xml:space="preserve"> </v>
      </c>
      <c r="E134" s="31">
        <f t="shared" si="14"/>
        <v>0</v>
      </c>
      <c r="F134" s="31">
        <f t="shared" si="15"/>
        <v>0</v>
      </c>
      <c r="G134" s="30">
        <f t="shared" si="16"/>
        <v>0</v>
      </c>
      <c r="H134" s="30">
        <f t="shared" si="11"/>
        <v>0</v>
      </c>
      <c r="I134" s="30"/>
      <c r="J134" s="30"/>
      <c r="K134" s="27"/>
      <c r="L134" s="27"/>
      <c r="M134" s="265">
        <f>IF(N134&gt;0,COUNTIF($N$7:N134,"&gt;0"),0)</f>
        <v>0</v>
      </c>
      <c r="N134" s="265">
        <f>IF(Engagés!C138="x",Engagés!B138,0)</f>
        <v>0</v>
      </c>
      <c r="O134" s="266">
        <f>IF(N134&gt;0,Engagés!E138,0)</f>
        <v>0</v>
      </c>
      <c r="P134" s="266">
        <f>IF(N134&gt;0,CONCATENATE(Engagés!F138," ",Engagés!G138),0)</f>
        <v>0</v>
      </c>
      <c r="Q134" s="266">
        <f>IF(N134&gt;0,Engagés!H138,0)</f>
        <v>0</v>
      </c>
      <c r="R134" s="266">
        <f>IF(N134&gt;0,Engagés!I138,0)</f>
        <v>0</v>
      </c>
    </row>
    <row r="135" spans="1:18" ht="16.5" customHeight="1" x14ac:dyDescent="0.2">
      <c r="A135">
        <v>129</v>
      </c>
      <c r="C135" s="30">
        <f t="shared" si="12"/>
        <v>0</v>
      </c>
      <c r="D135" s="30" t="str">
        <f t="shared" si="13"/>
        <v xml:space="preserve"> </v>
      </c>
      <c r="E135" s="31">
        <f t="shared" si="14"/>
        <v>0</v>
      </c>
      <c r="F135" s="31">
        <f t="shared" si="15"/>
        <v>0</v>
      </c>
      <c r="G135" s="30">
        <f t="shared" si="16"/>
        <v>0</v>
      </c>
      <c r="H135" s="30">
        <f t="shared" si="11"/>
        <v>0</v>
      </c>
      <c r="I135" s="30"/>
      <c r="J135" s="30"/>
      <c r="K135" s="27"/>
      <c r="L135" s="27"/>
      <c r="M135" s="265">
        <f>IF(N135&gt;0,COUNTIF($N$7:N135,"&gt;0"),0)</f>
        <v>0</v>
      </c>
      <c r="N135" s="265">
        <f>IF(Engagés!C139="x",Engagés!B139,0)</f>
        <v>0</v>
      </c>
      <c r="O135" s="266">
        <f>IF(N135&gt;0,Engagés!E139,0)</f>
        <v>0</v>
      </c>
      <c r="P135" s="266">
        <f>IF(N135&gt;0,CONCATENATE(Engagés!F139," ",Engagés!G139),0)</f>
        <v>0</v>
      </c>
      <c r="Q135" s="266">
        <f>IF(N135&gt;0,Engagés!H139,0)</f>
        <v>0</v>
      </c>
      <c r="R135" s="266">
        <f>IF(N135&gt;0,Engagés!I139,0)</f>
        <v>0</v>
      </c>
    </row>
    <row r="136" spans="1:18" ht="16.5" customHeight="1" x14ac:dyDescent="0.2">
      <c r="A136">
        <v>130</v>
      </c>
      <c r="C136" s="30">
        <f t="shared" si="12"/>
        <v>0</v>
      </c>
      <c r="D136" s="30" t="str">
        <f t="shared" si="13"/>
        <v xml:space="preserve"> </v>
      </c>
      <c r="E136" s="31">
        <f t="shared" si="14"/>
        <v>0</v>
      </c>
      <c r="F136" s="31">
        <f t="shared" si="15"/>
        <v>0</v>
      </c>
      <c r="G136" s="30">
        <f t="shared" si="16"/>
        <v>0</v>
      </c>
      <c r="H136" s="30">
        <f t="shared" ref="H136:H199" si="17">IF(C136&lt;&gt;0,VLOOKUP(A136,M136:S1629,7,FALSE),0)</f>
        <v>0</v>
      </c>
      <c r="I136" s="30"/>
      <c r="J136" s="30"/>
      <c r="K136" s="27"/>
      <c r="L136" s="27"/>
      <c r="M136" s="265">
        <f>IF(N136&gt;0,COUNTIF($N$7:N136,"&gt;0"),0)</f>
        <v>0</v>
      </c>
      <c r="N136" s="265">
        <f>IF(Engagés!C140="x",Engagés!B140,0)</f>
        <v>0</v>
      </c>
      <c r="O136" s="266">
        <f>IF(N136&gt;0,Engagés!E140,0)</f>
        <v>0</v>
      </c>
      <c r="P136" s="266">
        <f>IF(N136&gt;0,CONCATENATE(Engagés!F140," ",Engagés!G140),0)</f>
        <v>0</v>
      </c>
      <c r="Q136" s="266">
        <f>IF(N136&gt;0,Engagés!H140,0)</f>
        <v>0</v>
      </c>
      <c r="R136" s="266">
        <f>IF(N136&gt;0,Engagés!I140,0)</f>
        <v>0</v>
      </c>
    </row>
    <row r="137" spans="1:18" ht="16.5" customHeight="1" x14ac:dyDescent="0.2">
      <c r="A137">
        <v>131</v>
      </c>
      <c r="C137" s="30">
        <f t="shared" si="12"/>
        <v>0</v>
      </c>
      <c r="D137" s="30" t="str">
        <f t="shared" si="13"/>
        <v xml:space="preserve"> </v>
      </c>
      <c r="E137" s="31">
        <f t="shared" si="14"/>
        <v>0</v>
      </c>
      <c r="F137" s="31">
        <f t="shared" si="15"/>
        <v>0</v>
      </c>
      <c r="G137" s="30">
        <f t="shared" si="16"/>
        <v>0</v>
      </c>
      <c r="H137" s="30">
        <f t="shared" si="17"/>
        <v>0</v>
      </c>
      <c r="I137" s="30"/>
      <c r="J137" s="30"/>
      <c r="K137" s="27"/>
      <c r="L137" s="27"/>
      <c r="M137" s="265">
        <f>IF(N137&gt;0,COUNTIF($N$7:N137,"&gt;0"),0)</f>
        <v>0</v>
      </c>
      <c r="N137" s="265">
        <f>IF(Engagés!C141="x",Engagés!B141,0)</f>
        <v>0</v>
      </c>
      <c r="O137" s="266">
        <f>IF(N137&gt;0,Engagés!E141,0)</f>
        <v>0</v>
      </c>
      <c r="P137" s="266">
        <f>IF(N137&gt;0,CONCATENATE(Engagés!F141," ",Engagés!G141),0)</f>
        <v>0</v>
      </c>
      <c r="Q137" s="266">
        <f>IF(N137&gt;0,Engagés!H141,0)</f>
        <v>0</v>
      </c>
      <c r="R137" s="266">
        <f>IF(N137&gt;0,Engagés!I141,0)</f>
        <v>0</v>
      </c>
    </row>
    <row r="138" spans="1:18" ht="16.5" customHeight="1" x14ac:dyDescent="0.2">
      <c r="A138">
        <v>132</v>
      </c>
      <c r="C138" s="30">
        <f t="shared" si="12"/>
        <v>0</v>
      </c>
      <c r="D138" s="30" t="str">
        <f t="shared" si="13"/>
        <v xml:space="preserve"> </v>
      </c>
      <c r="E138" s="31">
        <f t="shared" si="14"/>
        <v>0</v>
      </c>
      <c r="F138" s="31">
        <f t="shared" si="15"/>
        <v>0</v>
      </c>
      <c r="G138" s="30">
        <f t="shared" si="16"/>
        <v>0</v>
      </c>
      <c r="H138" s="30">
        <f t="shared" si="17"/>
        <v>0</v>
      </c>
      <c r="I138" s="30"/>
      <c r="J138" s="30"/>
      <c r="K138" s="27"/>
      <c r="L138" s="27"/>
      <c r="M138" s="265">
        <f>IF(N138&gt;0,COUNTIF($N$7:N138,"&gt;0"),0)</f>
        <v>0</v>
      </c>
      <c r="N138" s="265">
        <f>IF(Engagés!C142="x",Engagés!B142,0)</f>
        <v>0</v>
      </c>
      <c r="O138" s="266">
        <f>IF(N138&gt;0,Engagés!E142,0)</f>
        <v>0</v>
      </c>
      <c r="P138" s="266">
        <f>IF(N138&gt;0,CONCATENATE(Engagés!F142," ",Engagés!G142),0)</f>
        <v>0</v>
      </c>
      <c r="Q138" s="266">
        <f>IF(N138&gt;0,Engagés!H142,0)</f>
        <v>0</v>
      </c>
      <c r="R138" s="266">
        <f>IF(N138&gt;0,Engagés!I142,0)</f>
        <v>0</v>
      </c>
    </row>
    <row r="139" spans="1:18" ht="16.5" customHeight="1" x14ac:dyDescent="0.2">
      <c r="A139">
        <v>133</v>
      </c>
      <c r="C139" s="30">
        <f t="shared" si="12"/>
        <v>0</v>
      </c>
      <c r="D139" s="30" t="str">
        <f t="shared" si="13"/>
        <v xml:space="preserve"> </v>
      </c>
      <c r="E139" s="31">
        <f t="shared" si="14"/>
        <v>0</v>
      </c>
      <c r="F139" s="31">
        <f t="shared" si="15"/>
        <v>0</v>
      </c>
      <c r="G139" s="30">
        <f t="shared" si="16"/>
        <v>0</v>
      </c>
      <c r="H139" s="30">
        <f t="shared" si="17"/>
        <v>0</v>
      </c>
      <c r="I139" s="30"/>
      <c r="J139" s="30"/>
      <c r="K139" s="27"/>
      <c r="L139" s="27"/>
      <c r="M139" s="265">
        <f>IF(N139&gt;0,COUNTIF($N$7:N139,"&gt;0"),0)</f>
        <v>0</v>
      </c>
      <c r="N139" s="265">
        <f>IF(Engagés!C143="x",Engagés!B143,0)</f>
        <v>0</v>
      </c>
      <c r="O139" s="266">
        <f>IF(N139&gt;0,Engagés!E143,0)</f>
        <v>0</v>
      </c>
      <c r="P139" s="266">
        <f>IF(N139&gt;0,CONCATENATE(Engagés!F143," ",Engagés!G143),0)</f>
        <v>0</v>
      </c>
      <c r="Q139" s="266">
        <f>IF(N139&gt;0,Engagés!H143,0)</f>
        <v>0</v>
      </c>
      <c r="R139" s="266">
        <f>IF(N139&gt;0,Engagés!I143,0)</f>
        <v>0</v>
      </c>
    </row>
    <row r="140" spans="1:18" ht="16.5" customHeight="1" x14ac:dyDescent="0.2">
      <c r="A140">
        <v>134</v>
      </c>
      <c r="C140" s="30">
        <f t="shared" si="12"/>
        <v>0</v>
      </c>
      <c r="D140" s="30" t="str">
        <f t="shared" si="13"/>
        <v xml:space="preserve"> </v>
      </c>
      <c r="E140" s="31">
        <f t="shared" si="14"/>
        <v>0</v>
      </c>
      <c r="F140" s="31">
        <f t="shared" si="15"/>
        <v>0</v>
      </c>
      <c r="G140" s="30">
        <f t="shared" si="16"/>
        <v>0</v>
      </c>
      <c r="H140" s="30">
        <f t="shared" si="17"/>
        <v>0</v>
      </c>
      <c r="I140" s="30"/>
      <c r="J140" s="30"/>
      <c r="K140" s="27"/>
      <c r="L140" s="27"/>
      <c r="M140" s="265">
        <f>IF(N140&gt;0,COUNTIF($N$7:N140,"&gt;0"),0)</f>
        <v>0</v>
      </c>
      <c r="N140" s="265">
        <f>IF(Engagés!C144="x",Engagés!B144,0)</f>
        <v>0</v>
      </c>
      <c r="O140" s="266">
        <f>IF(N140&gt;0,Engagés!E144,0)</f>
        <v>0</v>
      </c>
      <c r="P140" s="266">
        <f>IF(N140&gt;0,CONCATENATE(Engagés!F144," ",Engagés!G144),0)</f>
        <v>0</v>
      </c>
      <c r="Q140" s="266">
        <f>IF(N140&gt;0,Engagés!H144,0)</f>
        <v>0</v>
      </c>
      <c r="R140" s="266">
        <f>IF(N140&gt;0,Engagés!I144,0)</f>
        <v>0</v>
      </c>
    </row>
    <row r="141" spans="1:18" ht="16.5" customHeight="1" x14ac:dyDescent="0.2">
      <c r="A141">
        <v>135</v>
      </c>
      <c r="C141" s="30">
        <f t="shared" si="12"/>
        <v>0</v>
      </c>
      <c r="D141" s="30" t="str">
        <f t="shared" si="13"/>
        <v xml:space="preserve"> </v>
      </c>
      <c r="E141" s="31">
        <f t="shared" si="14"/>
        <v>0</v>
      </c>
      <c r="F141" s="31">
        <f t="shared" si="15"/>
        <v>0</v>
      </c>
      <c r="G141" s="30">
        <f t="shared" si="16"/>
        <v>0</v>
      </c>
      <c r="H141" s="30">
        <f t="shared" si="17"/>
        <v>0</v>
      </c>
      <c r="I141" s="30"/>
      <c r="J141" s="30"/>
      <c r="K141" s="27"/>
      <c r="L141" s="27"/>
      <c r="M141" s="265">
        <f>IF(N141&gt;0,COUNTIF($N$7:N141,"&gt;0"),0)</f>
        <v>0</v>
      </c>
      <c r="N141" s="265">
        <f>IF(Engagés!C145="x",Engagés!B145,0)</f>
        <v>0</v>
      </c>
      <c r="O141" s="266">
        <f>IF(N141&gt;0,Engagés!E145,0)</f>
        <v>0</v>
      </c>
      <c r="P141" s="266">
        <f>IF(N141&gt;0,CONCATENATE(Engagés!F145," ",Engagés!G145),0)</f>
        <v>0</v>
      </c>
      <c r="Q141" s="266">
        <f>IF(N141&gt;0,Engagés!H145,0)</f>
        <v>0</v>
      </c>
      <c r="R141" s="266">
        <f>IF(N141&gt;0,Engagés!I145,0)</f>
        <v>0</v>
      </c>
    </row>
    <row r="142" spans="1:18" ht="16.5" customHeight="1" x14ac:dyDescent="0.2">
      <c r="A142">
        <v>136</v>
      </c>
      <c r="C142" s="30">
        <f t="shared" si="12"/>
        <v>0</v>
      </c>
      <c r="D142" s="30" t="str">
        <f t="shared" si="13"/>
        <v xml:space="preserve"> </v>
      </c>
      <c r="E142" s="31">
        <f t="shared" si="14"/>
        <v>0</v>
      </c>
      <c r="F142" s="31">
        <f t="shared" si="15"/>
        <v>0</v>
      </c>
      <c r="G142" s="30">
        <f t="shared" si="16"/>
        <v>0</v>
      </c>
      <c r="H142" s="30">
        <f t="shared" si="17"/>
        <v>0</v>
      </c>
      <c r="I142" s="30"/>
      <c r="J142" s="30"/>
      <c r="K142" s="27"/>
      <c r="L142" s="27"/>
      <c r="M142" s="265">
        <f>IF(N142&gt;0,COUNTIF($N$7:N142,"&gt;0"),0)</f>
        <v>0</v>
      </c>
      <c r="N142" s="265">
        <f>IF(Engagés!C146="x",Engagés!B146,0)</f>
        <v>0</v>
      </c>
      <c r="O142" s="266">
        <f>IF(N142&gt;0,Engagés!E146,0)</f>
        <v>0</v>
      </c>
      <c r="P142" s="266">
        <f>IF(N142&gt;0,CONCATENATE(Engagés!F146," ",Engagés!G146),0)</f>
        <v>0</v>
      </c>
      <c r="Q142" s="266">
        <f>IF(N142&gt;0,Engagés!H146,0)</f>
        <v>0</v>
      </c>
      <c r="R142" s="266">
        <f>IF(N142&gt;0,Engagés!I146,0)</f>
        <v>0</v>
      </c>
    </row>
    <row r="143" spans="1:18" ht="16.5" customHeight="1" x14ac:dyDescent="0.2">
      <c r="A143">
        <v>137</v>
      </c>
      <c r="C143" s="30">
        <f t="shared" si="12"/>
        <v>0</v>
      </c>
      <c r="D143" s="30" t="str">
        <f t="shared" si="13"/>
        <v xml:space="preserve"> </v>
      </c>
      <c r="E143" s="31">
        <f t="shared" si="14"/>
        <v>0</v>
      </c>
      <c r="F143" s="31">
        <f t="shared" si="15"/>
        <v>0</v>
      </c>
      <c r="G143" s="30">
        <f t="shared" si="16"/>
        <v>0</v>
      </c>
      <c r="H143" s="30">
        <f t="shared" si="17"/>
        <v>0</v>
      </c>
      <c r="I143" s="30"/>
      <c r="J143" s="30"/>
      <c r="K143" s="27"/>
      <c r="L143" s="27"/>
      <c r="M143" s="265">
        <f>IF(N143&gt;0,COUNTIF($N$7:N143,"&gt;0"),0)</f>
        <v>0</v>
      </c>
      <c r="N143" s="265">
        <f>IF(Engagés!C147="x",Engagés!B147,0)</f>
        <v>0</v>
      </c>
      <c r="O143" s="266">
        <f>IF(N143&gt;0,Engagés!E147,0)</f>
        <v>0</v>
      </c>
      <c r="P143" s="266">
        <f>IF(N143&gt;0,CONCATENATE(Engagés!F147," ",Engagés!G147),0)</f>
        <v>0</v>
      </c>
      <c r="Q143" s="266">
        <f>IF(N143&gt;0,Engagés!H147,0)</f>
        <v>0</v>
      </c>
      <c r="R143" s="266">
        <f>IF(N143&gt;0,Engagés!I147,0)</f>
        <v>0</v>
      </c>
    </row>
    <row r="144" spans="1:18" ht="16.5" customHeight="1" x14ac:dyDescent="0.2">
      <c r="A144">
        <v>138</v>
      </c>
      <c r="C144" s="30">
        <f t="shared" si="12"/>
        <v>0</v>
      </c>
      <c r="D144" s="30" t="str">
        <f t="shared" si="13"/>
        <v xml:space="preserve"> </v>
      </c>
      <c r="E144" s="31">
        <f t="shared" si="14"/>
        <v>0</v>
      </c>
      <c r="F144" s="31">
        <f t="shared" si="15"/>
        <v>0</v>
      </c>
      <c r="G144" s="30">
        <f t="shared" si="16"/>
        <v>0</v>
      </c>
      <c r="H144" s="30">
        <f t="shared" si="17"/>
        <v>0</v>
      </c>
      <c r="I144" s="30"/>
      <c r="J144" s="30"/>
      <c r="K144" s="27"/>
      <c r="L144" s="27"/>
      <c r="M144" s="265">
        <f>IF(N144&gt;0,COUNTIF($N$7:N144,"&gt;0"),0)</f>
        <v>0</v>
      </c>
      <c r="N144" s="265">
        <f>IF(Engagés!C148="x",Engagés!B148,0)</f>
        <v>0</v>
      </c>
      <c r="O144" s="266">
        <f>IF(N144&gt;0,Engagés!E148,0)</f>
        <v>0</v>
      </c>
      <c r="P144" s="266">
        <f>IF(N144&gt;0,CONCATENATE(Engagés!F148," ",Engagés!G148),0)</f>
        <v>0</v>
      </c>
      <c r="Q144" s="266">
        <f>IF(N144&gt;0,Engagés!H148,0)</f>
        <v>0</v>
      </c>
      <c r="R144" s="266">
        <f>IF(N144&gt;0,Engagés!I148,0)</f>
        <v>0</v>
      </c>
    </row>
    <row r="145" spans="1:18" ht="16.5" customHeight="1" x14ac:dyDescent="0.2">
      <c r="A145">
        <v>139</v>
      </c>
      <c r="C145" s="30">
        <f t="shared" si="12"/>
        <v>0</v>
      </c>
      <c r="D145" s="30" t="str">
        <f t="shared" si="13"/>
        <v xml:space="preserve"> </v>
      </c>
      <c r="E145" s="31">
        <f t="shared" si="14"/>
        <v>0</v>
      </c>
      <c r="F145" s="31">
        <f t="shared" si="15"/>
        <v>0</v>
      </c>
      <c r="G145" s="30">
        <f t="shared" si="16"/>
        <v>0</v>
      </c>
      <c r="H145" s="30">
        <f t="shared" si="17"/>
        <v>0</v>
      </c>
      <c r="I145" s="30"/>
      <c r="J145" s="30"/>
      <c r="K145" s="27"/>
      <c r="L145" s="27"/>
      <c r="M145" s="265">
        <f>IF(N145&gt;0,COUNTIF($N$7:N145,"&gt;0"),0)</f>
        <v>0</v>
      </c>
      <c r="N145" s="265">
        <f>IF(Engagés!C149="x",Engagés!B149,0)</f>
        <v>0</v>
      </c>
      <c r="O145" s="266">
        <f>IF(N145&gt;0,Engagés!E149,0)</f>
        <v>0</v>
      </c>
      <c r="P145" s="266">
        <f>IF(N145&gt;0,CONCATENATE(Engagés!F149," ",Engagés!G149),0)</f>
        <v>0</v>
      </c>
      <c r="Q145" s="266">
        <f>IF(N145&gt;0,Engagés!H149,0)</f>
        <v>0</v>
      </c>
      <c r="R145" s="266">
        <f>IF(N145&gt;0,Engagés!I149,0)</f>
        <v>0</v>
      </c>
    </row>
    <row r="146" spans="1:18" ht="16.5" customHeight="1" x14ac:dyDescent="0.2">
      <c r="A146">
        <v>140</v>
      </c>
      <c r="C146" s="30">
        <f t="shared" si="12"/>
        <v>0</v>
      </c>
      <c r="D146" s="30" t="str">
        <f t="shared" si="13"/>
        <v xml:space="preserve"> </v>
      </c>
      <c r="E146" s="31">
        <f t="shared" si="14"/>
        <v>0</v>
      </c>
      <c r="F146" s="31">
        <f t="shared" si="15"/>
        <v>0</v>
      </c>
      <c r="G146" s="30">
        <f t="shared" si="16"/>
        <v>0</v>
      </c>
      <c r="H146" s="30">
        <f t="shared" si="17"/>
        <v>0</v>
      </c>
      <c r="I146" s="30"/>
      <c r="J146" s="30"/>
      <c r="K146" s="27"/>
      <c r="L146" s="27"/>
      <c r="M146" s="265">
        <f>IF(N146&gt;0,COUNTIF($N$7:N146,"&gt;0"),0)</f>
        <v>0</v>
      </c>
      <c r="N146" s="265">
        <f>IF(Engagés!C150="x",Engagés!B150,0)</f>
        <v>0</v>
      </c>
      <c r="O146" s="266">
        <f>IF(N146&gt;0,Engagés!E150,0)</f>
        <v>0</v>
      </c>
      <c r="P146" s="266">
        <f>IF(N146&gt;0,CONCATENATE(Engagés!F150," ",Engagés!G150),0)</f>
        <v>0</v>
      </c>
      <c r="Q146" s="266">
        <f>IF(N146&gt;0,Engagés!H150,0)</f>
        <v>0</v>
      </c>
      <c r="R146" s="266">
        <f>IF(N146&gt;0,Engagés!I150,0)</f>
        <v>0</v>
      </c>
    </row>
    <row r="147" spans="1:18" ht="16.5" customHeight="1" x14ac:dyDescent="0.2">
      <c r="A147">
        <v>141</v>
      </c>
      <c r="C147" s="30">
        <f t="shared" si="12"/>
        <v>0</v>
      </c>
      <c r="D147" s="30" t="str">
        <f t="shared" si="13"/>
        <v xml:space="preserve"> </v>
      </c>
      <c r="E147" s="31">
        <f t="shared" si="14"/>
        <v>0</v>
      </c>
      <c r="F147" s="31">
        <f t="shared" si="15"/>
        <v>0</v>
      </c>
      <c r="G147" s="30">
        <f t="shared" si="16"/>
        <v>0</v>
      </c>
      <c r="H147" s="30">
        <f t="shared" si="17"/>
        <v>0</v>
      </c>
      <c r="I147" s="30"/>
      <c r="J147" s="30"/>
      <c r="K147" s="27"/>
      <c r="L147" s="27"/>
      <c r="M147" s="265">
        <f>IF(N147&gt;0,COUNTIF($N$7:N147,"&gt;0"),0)</f>
        <v>0</v>
      </c>
      <c r="N147" s="265">
        <f>IF(Engagés!C151="x",Engagés!B151,0)</f>
        <v>0</v>
      </c>
      <c r="O147" s="266">
        <f>IF(N147&gt;0,Engagés!E151,0)</f>
        <v>0</v>
      </c>
      <c r="P147" s="266">
        <f>IF(N147&gt;0,CONCATENATE(Engagés!F151," ",Engagés!G151),0)</f>
        <v>0</v>
      </c>
      <c r="Q147" s="266">
        <f>IF(N147&gt;0,Engagés!H151,0)</f>
        <v>0</v>
      </c>
      <c r="R147" s="266">
        <f>IF(N147&gt;0,Engagés!I151,0)</f>
        <v>0</v>
      </c>
    </row>
    <row r="148" spans="1:18" ht="16.5" customHeight="1" x14ac:dyDescent="0.2">
      <c r="A148">
        <v>142</v>
      </c>
      <c r="C148" s="30">
        <f t="shared" si="12"/>
        <v>0</v>
      </c>
      <c r="D148" s="30" t="str">
        <f t="shared" si="13"/>
        <v xml:space="preserve"> </v>
      </c>
      <c r="E148" s="31">
        <f t="shared" si="14"/>
        <v>0</v>
      </c>
      <c r="F148" s="31">
        <f t="shared" si="15"/>
        <v>0</v>
      </c>
      <c r="G148" s="30">
        <f t="shared" si="16"/>
        <v>0</v>
      </c>
      <c r="H148" s="30">
        <f t="shared" si="17"/>
        <v>0</v>
      </c>
      <c r="I148" s="30"/>
      <c r="J148" s="30"/>
      <c r="K148" s="27"/>
      <c r="L148" s="27"/>
      <c r="M148" s="265">
        <f>IF(N148&gt;0,COUNTIF($N$7:N148,"&gt;0"),0)</f>
        <v>0</v>
      </c>
      <c r="N148" s="265">
        <f>IF(Engagés!C152="x",Engagés!B152,0)</f>
        <v>0</v>
      </c>
      <c r="O148" s="266">
        <f>IF(N148&gt;0,Engagés!E152,0)</f>
        <v>0</v>
      </c>
      <c r="P148" s="266">
        <f>IF(N148&gt;0,CONCATENATE(Engagés!F152," ",Engagés!G152),0)</f>
        <v>0</v>
      </c>
      <c r="Q148" s="266">
        <f>IF(N148&gt;0,Engagés!H152,0)</f>
        <v>0</v>
      </c>
      <c r="R148" s="266">
        <f>IF(N148&gt;0,Engagés!I152,0)</f>
        <v>0</v>
      </c>
    </row>
    <row r="149" spans="1:18" ht="16.5" customHeight="1" x14ac:dyDescent="0.2">
      <c r="A149">
        <v>143</v>
      </c>
      <c r="C149" s="30">
        <f t="shared" si="12"/>
        <v>0</v>
      </c>
      <c r="D149" s="30" t="str">
        <f t="shared" si="13"/>
        <v xml:space="preserve"> </v>
      </c>
      <c r="E149" s="31">
        <f t="shared" si="14"/>
        <v>0</v>
      </c>
      <c r="F149" s="31">
        <f t="shared" si="15"/>
        <v>0</v>
      </c>
      <c r="G149" s="30">
        <f t="shared" si="16"/>
        <v>0</v>
      </c>
      <c r="H149" s="30">
        <f t="shared" si="17"/>
        <v>0</v>
      </c>
      <c r="I149" s="30"/>
      <c r="J149" s="30"/>
      <c r="K149" s="27"/>
      <c r="L149" s="27"/>
      <c r="M149" s="265">
        <f>IF(N149&gt;0,COUNTIF($N$7:N149,"&gt;0"),0)</f>
        <v>0</v>
      </c>
      <c r="N149" s="265">
        <f>IF(Engagés!C153="x",Engagés!B153,0)</f>
        <v>0</v>
      </c>
      <c r="O149" s="266">
        <f>IF(N149&gt;0,Engagés!E153,0)</f>
        <v>0</v>
      </c>
      <c r="P149" s="266">
        <f>IF(N149&gt;0,CONCATENATE(Engagés!F153," ",Engagés!G153),0)</f>
        <v>0</v>
      </c>
      <c r="Q149" s="266">
        <f>IF(N149&gt;0,Engagés!H153,0)</f>
        <v>0</v>
      </c>
      <c r="R149" s="266">
        <f>IF(N149&gt;0,Engagés!I153,0)</f>
        <v>0</v>
      </c>
    </row>
    <row r="150" spans="1:18" ht="16.5" customHeight="1" x14ac:dyDescent="0.2">
      <c r="A150">
        <v>144</v>
      </c>
      <c r="C150" s="30">
        <f t="shared" si="12"/>
        <v>0</v>
      </c>
      <c r="D150" s="30" t="str">
        <f t="shared" si="13"/>
        <v xml:space="preserve"> </v>
      </c>
      <c r="E150" s="31">
        <f t="shared" si="14"/>
        <v>0</v>
      </c>
      <c r="F150" s="31">
        <f t="shared" si="15"/>
        <v>0</v>
      </c>
      <c r="G150" s="30">
        <f t="shared" si="16"/>
        <v>0</v>
      </c>
      <c r="H150" s="30">
        <f t="shared" si="17"/>
        <v>0</v>
      </c>
      <c r="I150" s="30"/>
      <c r="J150" s="30"/>
      <c r="K150" s="27"/>
      <c r="L150" s="27"/>
      <c r="M150" s="265">
        <f>IF(N150&gt;0,COUNTIF($N$7:N150,"&gt;0"),0)</f>
        <v>0</v>
      </c>
      <c r="N150" s="265">
        <f>IF(Engagés!C154="x",Engagés!B154,0)</f>
        <v>0</v>
      </c>
      <c r="O150" s="266">
        <f>IF(N150&gt;0,Engagés!E154,0)</f>
        <v>0</v>
      </c>
      <c r="P150" s="266">
        <f>IF(N150&gt;0,CONCATENATE(Engagés!F154," ",Engagés!G154),0)</f>
        <v>0</v>
      </c>
      <c r="Q150" s="266">
        <f>IF(N150&gt;0,Engagés!H154,0)</f>
        <v>0</v>
      </c>
      <c r="R150" s="266">
        <f>IF(N150&gt;0,Engagés!I154,0)</f>
        <v>0</v>
      </c>
    </row>
    <row r="151" spans="1:18" ht="16.5" customHeight="1" x14ac:dyDescent="0.2">
      <c r="A151">
        <v>145</v>
      </c>
      <c r="C151" s="30">
        <f t="shared" si="12"/>
        <v>0</v>
      </c>
      <c r="D151" s="30" t="str">
        <f t="shared" si="13"/>
        <v xml:space="preserve"> </v>
      </c>
      <c r="E151" s="31">
        <f t="shared" si="14"/>
        <v>0</v>
      </c>
      <c r="F151" s="31">
        <f t="shared" si="15"/>
        <v>0</v>
      </c>
      <c r="G151" s="30">
        <f t="shared" si="16"/>
        <v>0</v>
      </c>
      <c r="H151" s="30">
        <f t="shared" si="17"/>
        <v>0</v>
      </c>
      <c r="I151" s="30"/>
      <c r="J151" s="30"/>
      <c r="K151" s="27"/>
      <c r="L151" s="27"/>
      <c r="M151" s="265">
        <f>IF(N151&gt;0,COUNTIF($N$7:N151,"&gt;0"),0)</f>
        <v>0</v>
      </c>
      <c r="N151" s="265">
        <f>IF(Engagés!C155="x",Engagés!B155,0)</f>
        <v>0</v>
      </c>
      <c r="O151" s="266">
        <f>IF(N151&gt;0,Engagés!E155,0)</f>
        <v>0</v>
      </c>
      <c r="P151" s="266">
        <f>IF(N151&gt;0,CONCATENATE(Engagés!F155," ",Engagés!G155),0)</f>
        <v>0</v>
      </c>
      <c r="Q151" s="266">
        <f>IF(N151&gt;0,Engagés!H155,0)</f>
        <v>0</v>
      </c>
      <c r="R151" s="266">
        <f>IF(N151&gt;0,Engagés!I155,0)</f>
        <v>0</v>
      </c>
    </row>
    <row r="152" spans="1:18" ht="16.5" customHeight="1" x14ac:dyDescent="0.2">
      <c r="A152">
        <v>146</v>
      </c>
      <c r="C152" s="30">
        <f t="shared" si="12"/>
        <v>0</v>
      </c>
      <c r="D152" s="30" t="str">
        <f t="shared" si="13"/>
        <v xml:space="preserve"> </v>
      </c>
      <c r="E152" s="31">
        <f t="shared" si="14"/>
        <v>0</v>
      </c>
      <c r="F152" s="31">
        <f t="shared" si="15"/>
        <v>0</v>
      </c>
      <c r="G152" s="30">
        <f t="shared" si="16"/>
        <v>0</v>
      </c>
      <c r="H152" s="30">
        <f t="shared" si="17"/>
        <v>0</v>
      </c>
      <c r="I152" s="30"/>
      <c r="J152" s="30"/>
      <c r="K152" s="27"/>
      <c r="L152" s="27"/>
      <c r="M152" s="265">
        <f>IF(N152&gt;0,COUNTIF($N$7:N152,"&gt;0"),0)</f>
        <v>0</v>
      </c>
      <c r="N152" s="265">
        <f>IF(Engagés!C156="x",Engagés!B156,0)</f>
        <v>0</v>
      </c>
      <c r="O152" s="266">
        <f>IF(N152&gt;0,Engagés!E156,0)</f>
        <v>0</v>
      </c>
      <c r="P152" s="266">
        <f>IF(N152&gt;0,CONCATENATE(Engagés!F156," ",Engagés!G156),0)</f>
        <v>0</v>
      </c>
      <c r="Q152" s="266">
        <f>IF(N152&gt;0,Engagés!H156,0)</f>
        <v>0</v>
      </c>
      <c r="R152" s="266">
        <f>IF(N152&gt;0,Engagés!I156,0)</f>
        <v>0</v>
      </c>
    </row>
    <row r="153" spans="1:18" ht="16.5" customHeight="1" x14ac:dyDescent="0.2">
      <c r="A153">
        <v>147</v>
      </c>
      <c r="C153" s="30">
        <f t="shared" si="12"/>
        <v>0</v>
      </c>
      <c r="D153" s="30" t="str">
        <f t="shared" si="13"/>
        <v xml:space="preserve"> </v>
      </c>
      <c r="E153" s="31">
        <f t="shared" si="14"/>
        <v>0</v>
      </c>
      <c r="F153" s="31">
        <f t="shared" si="15"/>
        <v>0</v>
      </c>
      <c r="G153" s="30">
        <f t="shared" si="16"/>
        <v>0</v>
      </c>
      <c r="H153" s="30">
        <f t="shared" si="17"/>
        <v>0</v>
      </c>
      <c r="I153" s="30"/>
      <c r="J153" s="30"/>
      <c r="K153" s="27"/>
      <c r="L153" s="27"/>
      <c r="M153" s="265">
        <f>IF(N153&gt;0,COUNTIF($N$7:N153,"&gt;0"),0)</f>
        <v>0</v>
      </c>
      <c r="N153" s="265">
        <f>IF(Engagés!C157="x",Engagés!B157,0)</f>
        <v>0</v>
      </c>
      <c r="O153" s="266">
        <f>IF(N153&gt;0,Engagés!E157,0)</f>
        <v>0</v>
      </c>
      <c r="P153" s="266">
        <f>IF(N153&gt;0,CONCATENATE(Engagés!F157," ",Engagés!G157),0)</f>
        <v>0</v>
      </c>
      <c r="Q153" s="266">
        <f>IF(N153&gt;0,Engagés!H157,0)</f>
        <v>0</v>
      </c>
      <c r="R153" s="266">
        <f>IF(N153&gt;0,Engagés!I157,0)</f>
        <v>0</v>
      </c>
    </row>
    <row r="154" spans="1:18" ht="16.5" customHeight="1" x14ac:dyDescent="0.2">
      <c r="A154">
        <v>148</v>
      </c>
      <c r="C154" s="30">
        <f t="shared" ref="C154:C217" si="18">IF(ISNA(VLOOKUP(A154,M154:R1647,2,FALSE)),0,VLOOKUP(A154,M154:R1647,2,FALSE))</f>
        <v>0</v>
      </c>
      <c r="D154" s="30" t="str">
        <f t="shared" ref="D154:D217" si="19">IF(C154&lt;&gt;0,VLOOKUP(A154,M154:R1647,3,FALSE)," ")</f>
        <v xml:space="preserve"> </v>
      </c>
      <c r="E154" s="31">
        <f t="shared" ref="E154:E217" si="20">IF(C154&lt;&gt;0,VLOOKUP(A154,M154:R1647,4,FALSE),0)</f>
        <v>0</v>
      </c>
      <c r="F154" s="31">
        <f t="shared" ref="F154:F217" si="21">IF(C154&lt;&gt;0,VLOOKUP(A154,M154:R1647,5,FALSE),0)</f>
        <v>0</v>
      </c>
      <c r="G154" s="30">
        <f t="shared" ref="G154:G217" si="22">IF(C154&lt;&gt;0,VLOOKUP(A154,M154:R1647,6,FALSE),0)</f>
        <v>0</v>
      </c>
      <c r="H154" s="30">
        <f t="shared" si="17"/>
        <v>0</v>
      </c>
      <c r="I154" s="30"/>
      <c r="J154" s="30"/>
      <c r="K154" s="27"/>
      <c r="L154" s="27"/>
      <c r="M154" s="265">
        <f>IF(N154&gt;0,COUNTIF($N$7:N154,"&gt;0"),0)</f>
        <v>0</v>
      </c>
      <c r="N154" s="265">
        <f>IF(Engagés!C158="x",Engagés!B158,0)</f>
        <v>0</v>
      </c>
      <c r="O154" s="266">
        <f>IF(N154&gt;0,Engagés!E158,0)</f>
        <v>0</v>
      </c>
      <c r="P154" s="266">
        <f>IF(N154&gt;0,CONCATENATE(Engagés!F158," ",Engagés!G158),0)</f>
        <v>0</v>
      </c>
      <c r="Q154" s="266">
        <f>IF(N154&gt;0,Engagés!H158,0)</f>
        <v>0</v>
      </c>
      <c r="R154" s="266">
        <f>IF(N154&gt;0,Engagés!I158,0)</f>
        <v>0</v>
      </c>
    </row>
    <row r="155" spans="1:18" ht="16.5" customHeight="1" x14ac:dyDescent="0.2">
      <c r="A155">
        <v>149</v>
      </c>
      <c r="C155" s="30">
        <f t="shared" si="18"/>
        <v>0</v>
      </c>
      <c r="D155" s="30" t="str">
        <f t="shared" si="19"/>
        <v xml:space="preserve"> </v>
      </c>
      <c r="E155" s="31">
        <f t="shared" si="20"/>
        <v>0</v>
      </c>
      <c r="F155" s="31">
        <f t="shared" si="21"/>
        <v>0</v>
      </c>
      <c r="G155" s="30">
        <f t="shared" si="22"/>
        <v>0</v>
      </c>
      <c r="H155" s="30">
        <f t="shared" si="17"/>
        <v>0</v>
      </c>
      <c r="I155" s="30"/>
      <c r="J155" s="30"/>
      <c r="K155" s="27"/>
      <c r="L155" s="27"/>
      <c r="M155" s="265">
        <f>IF(N155&gt;0,COUNTIF($N$7:N155,"&gt;0"),0)</f>
        <v>0</v>
      </c>
      <c r="N155" s="265">
        <f>IF(Engagés!C159="x",Engagés!B159,0)</f>
        <v>0</v>
      </c>
      <c r="O155" s="266">
        <f>IF(N155&gt;0,Engagés!E159,0)</f>
        <v>0</v>
      </c>
      <c r="P155" s="266">
        <f>IF(N155&gt;0,CONCATENATE(Engagés!F159," ",Engagés!G159),0)</f>
        <v>0</v>
      </c>
      <c r="Q155" s="266">
        <f>IF(N155&gt;0,Engagés!H159,0)</f>
        <v>0</v>
      </c>
      <c r="R155" s="266">
        <f>IF(N155&gt;0,Engagés!I159,0)</f>
        <v>0</v>
      </c>
    </row>
    <row r="156" spans="1:18" ht="16.5" customHeight="1" x14ac:dyDescent="0.2">
      <c r="A156">
        <v>150</v>
      </c>
      <c r="C156" s="30">
        <f t="shared" si="18"/>
        <v>0</v>
      </c>
      <c r="D156" s="30" t="str">
        <f t="shared" si="19"/>
        <v xml:space="preserve"> </v>
      </c>
      <c r="E156" s="31">
        <f t="shared" si="20"/>
        <v>0</v>
      </c>
      <c r="F156" s="31">
        <f t="shared" si="21"/>
        <v>0</v>
      </c>
      <c r="G156" s="30">
        <f t="shared" si="22"/>
        <v>0</v>
      </c>
      <c r="H156" s="30">
        <f t="shared" si="17"/>
        <v>0</v>
      </c>
      <c r="I156" s="30"/>
      <c r="J156" s="30"/>
      <c r="K156" s="27"/>
      <c r="L156" s="27"/>
      <c r="M156" s="265">
        <f>IF(N156&gt;0,COUNTIF($N$7:N156,"&gt;0"),0)</f>
        <v>0</v>
      </c>
      <c r="N156" s="265">
        <f>IF(Engagés!C160="x",Engagés!B160,0)</f>
        <v>0</v>
      </c>
      <c r="O156" s="266">
        <f>IF(N156&gt;0,Engagés!E160,0)</f>
        <v>0</v>
      </c>
      <c r="P156" s="266">
        <f>IF(N156&gt;0,CONCATENATE(Engagés!F160," ",Engagés!G160),0)</f>
        <v>0</v>
      </c>
      <c r="Q156" s="266">
        <f>IF(N156&gt;0,Engagés!H160,0)</f>
        <v>0</v>
      </c>
      <c r="R156" s="266">
        <f>IF(N156&gt;0,Engagés!I160,0)</f>
        <v>0</v>
      </c>
    </row>
    <row r="157" spans="1:18" ht="16.5" customHeight="1" x14ac:dyDescent="0.2">
      <c r="A157">
        <v>151</v>
      </c>
      <c r="C157" s="30">
        <f t="shared" si="18"/>
        <v>0</v>
      </c>
      <c r="D157" s="30" t="str">
        <f t="shared" si="19"/>
        <v xml:space="preserve"> </v>
      </c>
      <c r="E157" s="31">
        <f t="shared" si="20"/>
        <v>0</v>
      </c>
      <c r="F157" s="31">
        <f t="shared" si="21"/>
        <v>0</v>
      </c>
      <c r="G157" s="30">
        <f t="shared" si="22"/>
        <v>0</v>
      </c>
      <c r="H157" s="30">
        <f t="shared" si="17"/>
        <v>0</v>
      </c>
      <c r="I157" s="30"/>
      <c r="J157" s="30"/>
      <c r="K157" s="27"/>
      <c r="L157" s="27"/>
      <c r="M157" s="265">
        <f>IF(N157&gt;0,COUNTIF($N$7:N157,"&gt;0"),0)</f>
        <v>0</v>
      </c>
      <c r="N157" s="265">
        <f>IF(Engagés!C161="x",Engagés!B161,0)</f>
        <v>0</v>
      </c>
      <c r="O157" s="266">
        <f>IF(N157&gt;0,Engagés!E161,0)</f>
        <v>0</v>
      </c>
      <c r="P157" s="266">
        <f>IF(N157&gt;0,CONCATENATE(Engagés!F161," ",Engagés!G161),0)</f>
        <v>0</v>
      </c>
      <c r="Q157" s="266">
        <f>IF(N157&gt;0,Engagés!H161,0)</f>
        <v>0</v>
      </c>
      <c r="R157" s="266">
        <f>IF(N157&gt;0,Engagés!I161,0)</f>
        <v>0</v>
      </c>
    </row>
    <row r="158" spans="1:18" ht="16.5" customHeight="1" x14ac:dyDescent="0.2">
      <c r="A158">
        <v>152</v>
      </c>
      <c r="C158" s="30">
        <f t="shared" si="18"/>
        <v>0</v>
      </c>
      <c r="D158" s="30" t="str">
        <f t="shared" si="19"/>
        <v xml:space="preserve"> </v>
      </c>
      <c r="E158" s="31">
        <f t="shared" si="20"/>
        <v>0</v>
      </c>
      <c r="F158" s="31">
        <f t="shared" si="21"/>
        <v>0</v>
      </c>
      <c r="G158" s="30">
        <f t="shared" si="22"/>
        <v>0</v>
      </c>
      <c r="H158" s="30">
        <f t="shared" si="17"/>
        <v>0</v>
      </c>
      <c r="I158" s="30"/>
      <c r="J158" s="30"/>
      <c r="K158" s="27"/>
      <c r="L158" s="27"/>
      <c r="M158" s="265">
        <f>IF(N158&gt;0,COUNTIF($N$7:N158,"&gt;0"),0)</f>
        <v>0</v>
      </c>
      <c r="N158" s="265">
        <f>IF(Engagés!C162="x",Engagés!B162,0)</f>
        <v>0</v>
      </c>
      <c r="O158" s="266">
        <f>IF(N158&gt;0,Engagés!E162,0)</f>
        <v>0</v>
      </c>
      <c r="P158" s="266">
        <f>IF(N158&gt;0,CONCATENATE(Engagés!F162," ",Engagés!G162),0)</f>
        <v>0</v>
      </c>
      <c r="Q158" s="266">
        <f>IF(N158&gt;0,Engagés!H162,0)</f>
        <v>0</v>
      </c>
      <c r="R158" s="266">
        <f>IF(N158&gt;0,Engagés!I162,0)</f>
        <v>0</v>
      </c>
    </row>
    <row r="159" spans="1:18" ht="16.5" customHeight="1" x14ac:dyDescent="0.2">
      <c r="A159">
        <v>153</v>
      </c>
      <c r="C159" s="30">
        <f t="shared" si="18"/>
        <v>0</v>
      </c>
      <c r="D159" s="30" t="str">
        <f t="shared" si="19"/>
        <v xml:space="preserve"> </v>
      </c>
      <c r="E159" s="31">
        <f t="shared" si="20"/>
        <v>0</v>
      </c>
      <c r="F159" s="31">
        <f t="shared" si="21"/>
        <v>0</v>
      </c>
      <c r="G159" s="30">
        <f t="shared" si="22"/>
        <v>0</v>
      </c>
      <c r="H159" s="30">
        <f t="shared" si="17"/>
        <v>0</v>
      </c>
      <c r="I159" s="30"/>
      <c r="J159" s="30"/>
      <c r="K159" s="27"/>
      <c r="L159" s="27"/>
      <c r="M159" s="265">
        <f>IF(N159&gt;0,COUNTIF($N$7:N159,"&gt;0"),0)</f>
        <v>0</v>
      </c>
      <c r="N159" s="265">
        <f>IF(Engagés!C163="x",Engagés!B163,0)</f>
        <v>0</v>
      </c>
      <c r="O159" s="266">
        <f>IF(N159&gt;0,Engagés!E163,0)</f>
        <v>0</v>
      </c>
      <c r="P159" s="266">
        <f>IF(N159&gt;0,CONCATENATE(Engagés!F163," ",Engagés!G163),0)</f>
        <v>0</v>
      </c>
      <c r="Q159" s="266">
        <f>IF(N159&gt;0,Engagés!H163,0)</f>
        <v>0</v>
      </c>
      <c r="R159" s="266">
        <f>IF(N159&gt;0,Engagés!I163,0)</f>
        <v>0</v>
      </c>
    </row>
    <row r="160" spans="1:18" ht="16.5" customHeight="1" x14ac:dyDescent="0.2">
      <c r="A160">
        <v>154</v>
      </c>
      <c r="C160" s="30">
        <f t="shared" si="18"/>
        <v>0</v>
      </c>
      <c r="D160" s="30" t="str">
        <f t="shared" si="19"/>
        <v xml:space="preserve"> </v>
      </c>
      <c r="E160" s="31">
        <f t="shared" si="20"/>
        <v>0</v>
      </c>
      <c r="F160" s="31">
        <f t="shared" si="21"/>
        <v>0</v>
      </c>
      <c r="G160" s="30">
        <f t="shared" si="22"/>
        <v>0</v>
      </c>
      <c r="H160" s="30">
        <f t="shared" si="17"/>
        <v>0</v>
      </c>
      <c r="I160" s="30"/>
      <c r="J160" s="30"/>
      <c r="K160" s="27"/>
      <c r="L160" s="27"/>
      <c r="M160" s="265">
        <f>IF(N160&gt;0,COUNTIF($N$7:N160,"&gt;0"),0)</f>
        <v>0</v>
      </c>
      <c r="N160" s="265">
        <f>IF(Engagés!C164="x",Engagés!B164,0)</f>
        <v>0</v>
      </c>
      <c r="O160" s="266">
        <f>IF(N160&gt;0,Engagés!E164,0)</f>
        <v>0</v>
      </c>
      <c r="P160" s="266">
        <f>IF(N160&gt;0,CONCATENATE(Engagés!F164," ",Engagés!G164),0)</f>
        <v>0</v>
      </c>
      <c r="Q160" s="266">
        <f>IF(N160&gt;0,Engagés!H164,0)</f>
        <v>0</v>
      </c>
      <c r="R160" s="266">
        <f>IF(N160&gt;0,Engagés!I164,0)</f>
        <v>0</v>
      </c>
    </row>
    <row r="161" spans="1:18" ht="16.5" customHeight="1" x14ac:dyDescent="0.2">
      <c r="A161">
        <v>155</v>
      </c>
      <c r="C161" s="30">
        <f t="shared" si="18"/>
        <v>0</v>
      </c>
      <c r="D161" s="30" t="str">
        <f t="shared" si="19"/>
        <v xml:space="preserve"> </v>
      </c>
      <c r="E161" s="31">
        <f t="shared" si="20"/>
        <v>0</v>
      </c>
      <c r="F161" s="31">
        <f t="shared" si="21"/>
        <v>0</v>
      </c>
      <c r="G161" s="30">
        <f t="shared" si="22"/>
        <v>0</v>
      </c>
      <c r="H161" s="30">
        <f t="shared" si="17"/>
        <v>0</v>
      </c>
      <c r="I161" s="30"/>
      <c r="J161" s="30"/>
      <c r="K161" s="27"/>
      <c r="L161" s="27"/>
      <c r="M161" s="265">
        <f>IF(N161&gt;0,COUNTIF($N$7:N161,"&gt;0"),0)</f>
        <v>0</v>
      </c>
      <c r="N161" s="265">
        <f>IF(Engagés!C165="x",Engagés!B165,0)</f>
        <v>0</v>
      </c>
      <c r="O161" s="266">
        <f>IF(N161&gt;0,Engagés!E165,0)</f>
        <v>0</v>
      </c>
      <c r="P161" s="266">
        <f>IF(N161&gt;0,CONCATENATE(Engagés!F165," ",Engagés!G165),0)</f>
        <v>0</v>
      </c>
      <c r="Q161" s="266">
        <f>IF(N161&gt;0,Engagés!H165,0)</f>
        <v>0</v>
      </c>
      <c r="R161" s="266">
        <f>IF(N161&gt;0,Engagés!I165,0)</f>
        <v>0</v>
      </c>
    </row>
    <row r="162" spans="1:18" ht="16.5" customHeight="1" x14ac:dyDescent="0.2">
      <c r="A162">
        <v>156</v>
      </c>
      <c r="C162" s="30">
        <f t="shared" si="18"/>
        <v>0</v>
      </c>
      <c r="D162" s="30" t="str">
        <f t="shared" si="19"/>
        <v xml:space="preserve"> </v>
      </c>
      <c r="E162" s="31">
        <f t="shared" si="20"/>
        <v>0</v>
      </c>
      <c r="F162" s="31">
        <f t="shared" si="21"/>
        <v>0</v>
      </c>
      <c r="G162" s="30">
        <f t="shared" si="22"/>
        <v>0</v>
      </c>
      <c r="H162" s="30">
        <f t="shared" si="17"/>
        <v>0</v>
      </c>
      <c r="I162" s="30"/>
      <c r="J162" s="30"/>
      <c r="K162" s="27"/>
      <c r="L162" s="27"/>
      <c r="M162" s="265">
        <f>IF(N162&gt;0,COUNTIF($N$7:N162,"&gt;0"),0)</f>
        <v>0</v>
      </c>
      <c r="N162" s="265">
        <f>IF(Engagés!C166="x",Engagés!B166,0)</f>
        <v>0</v>
      </c>
      <c r="O162" s="266">
        <f>IF(N162&gt;0,Engagés!E166,0)</f>
        <v>0</v>
      </c>
      <c r="P162" s="266">
        <f>IF(N162&gt;0,CONCATENATE(Engagés!F166," ",Engagés!G166),0)</f>
        <v>0</v>
      </c>
      <c r="Q162" s="266">
        <f>IF(N162&gt;0,Engagés!H166,0)</f>
        <v>0</v>
      </c>
      <c r="R162" s="266">
        <f>IF(N162&gt;0,Engagés!I166,0)</f>
        <v>0</v>
      </c>
    </row>
    <row r="163" spans="1:18" ht="16.5" customHeight="1" x14ac:dyDescent="0.2">
      <c r="A163">
        <v>157</v>
      </c>
      <c r="C163" s="30">
        <f t="shared" si="18"/>
        <v>0</v>
      </c>
      <c r="D163" s="30" t="str">
        <f t="shared" si="19"/>
        <v xml:space="preserve"> </v>
      </c>
      <c r="E163" s="31">
        <f t="shared" si="20"/>
        <v>0</v>
      </c>
      <c r="F163" s="31">
        <f t="shared" si="21"/>
        <v>0</v>
      </c>
      <c r="G163" s="30">
        <f t="shared" si="22"/>
        <v>0</v>
      </c>
      <c r="H163" s="30">
        <f t="shared" si="17"/>
        <v>0</v>
      </c>
      <c r="I163" s="30"/>
      <c r="J163" s="30"/>
      <c r="K163" s="27"/>
      <c r="L163" s="27"/>
      <c r="M163" s="265">
        <f>IF(N163&gt;0,COUNTIF($N$7:N163,"&gt;0"),0)</f>
        <v>0</v>
      </c>
      <c r="N163" s="265">
        <f>IF(Engagés!C167="x",Engagés!B167,0)</f>
        <v>0</v>
      </c>
      <c r="O163" s="266">
        <f>IF(N163&gt;0,Engagés!E167,0)</f>
        <v>0</v>
      </c>
      <c r="P163" s="266">
        <f>IF(N163&gt;0,CONCATENATE(Engagés!F167," ",Engagés!G167),0)</f>
        <v>0</v>
      </c>
      <c r="Q163" s="266">
        <f>IF(N163&gt;0,Engagés!H167,0)</f>
        <v>0</v>
      </c>
      <c r="R163" s="266">
        <f>IF(N163&gt;0,Engagés!I167,0)</f>
        <v>0</v>
      </c>
    </row>
    <row r="164" spans="1:18" ht="16.5" customHeight="1" x14ac:dyDescent="0.2">
      <c r="A164">
        <v>158</v>
      </c>
      <c r="C164" s="30">
        <f t="shared" si="18"/>
        <v>0</v>
      </c>
      <c r="D164" s="30" t="str">
        <f t="shared" si="19"/>
        <v xml:space="preserve"> </v>
      </c>
      <c r="E164" s="31">
        <f t="shared" si="20"/>
        <v>0</v>
      </c>
      <c r="F164" s="31">
        <f t="shared" si="21"/>
        <v>0</v>
      </c>
      <c r="G164" s="30">
        <f t="shared" si="22"/>
        <v>0</v>
      </c>
      <c r="H164" s="30">
        <f t="shared" si="17"/>
        <v>0</v>
      </c>
      <c r="I164" s="30"/>
      <c r="J164" s="30"/>
      <c r="K164" s="27"/>
      <c r="L164" s="27"/>
      <c r="M164" s="265">
        <f>IF(N164&gt;0,COUNTIF($N$7:N164,"&gt;0"),0)</f>
        <v>0</v>
      </c>
      <c r="N164" s="265">
        <f>IF(Engagés!C168="x",Engagés!B168,0)</f>
        <v>0</v>
      </c>
      <c r="O164" s="266">
        <f>IF(N164&gt;0,Engagés!E168,0)</f>
        <v>0</v>
      </c>
      <c r="P164" s="266">
        <f>IF(N164&gt;0,CONCATENATE(Engagés!F168," ",Engagés!G168),0)</f>
        <v>0</v>
      </c>
      <c r="Q164" s="266">
        <f>IF(N164&gt;0,Engagés!H168,0)</f>
        <v>0</v>
      </c>
      <c r="R164" s="266">
        <f>IF(N164&gt;0,Engagés!I168,0)</f>
        <v>0</v>
      </c>
    </row>
    <row r="165" spans="1:18" ht="16.5" customHeight="1" x14ac:dyDescent="0.2">
      <c r="A165">
        <v>159</v>
      </c>
      <c r="C165" s="30">
        <f t="shared" si="18"/>
        <v>0</v>
      </c>
      <c r="D165" s="30" t="str">
        <f t="shared" si="19"/>
        <v xml:space="preserve"> </v>
      </c>
      <c r="E165" s="31">
        <f t="shared" si="20"/>
        <v>0</v>
      </c>
      <c r="F165" s="31">
        <f t="shared" si="21"/>
        <v>0</v>
      </c>
      <c r="G165" s="30">
        <f t="shared" si="22"/>
        <v>0</v>
      </c>
      <c r="H165" s="30">
        <f t="shared" si="17"/>
        <v>0</v>
      </c>
      <c r="I165" s="30"/>
      <c r="J165" s="30"/>
      <c r="K165" s="27"/>
      <c r="L165" s="27"/>
      <c r="M165" s="265">
        <f>IF(N165&gt;0,COUNTIF($N$7:N165,"&gt;0"),0)</f>
        <v>0</v>
      </c>
      <c r="N165" s="265">
        <f>IF(Engagés!C169="x",Engagés!B169,0)</f>
        <v>0</v>
      </c>
      <c r="O165" s="266">
        <f>IF(N165&gt;0,Engagés!E169,0)</f>
        <v>0</v>
      </c>
      <c r="P165" s="266">
        <f>IF(N165&gt;0,CONCATENATE(Engagés!F169," ",Engagés!G169),0)</f>
        <v>0</v>
      </c>
      <c r="Q165" s="266">
        <f>IF(N165&gt;0,Engagés!H169,0)</f>
        <v>0</v>
      </c>
      <c r="R165" s="266">
        <f>IF(N165&gt;0,Engagés!I169,0)</f>
        <v>0</v>
      </c>
    </row>
    <row r="166" spans="1:18" ht="16.5" customHeight="1" x14ac:dyDescent="0.2">
      <c r="A166">
        <v>160</v>
      </c>
      <c r="C166" s="30">
        <f t="shared" si="18"/>
        <v>0</v>
      </c>
      <c r="D166" s="30" t="str">
        <f t="shared" si="19"/>
        <v xml:space="preserve"> </v>
      </c>
      <c r="E166" s="31">
        <f t="shared" si="20"/>
        <v>0</v>
      </c>
      <c r="F166" s="31">
        <f t="shared" si="21"/>
        <v>0</v>
      </c>
      <c r="G166" s="30">
        <f t="shared" si="22"/>
        <v>0</v>
      </c>
      <c r="H166" s="30">
        <f t="shared" si="17"/>
        <v>0</v>
      </c>
      <c r="I166" s="30"/>
      <c r="J166" s="30"/>
      <c r="K166" s="27"/>
      <c r="L166" s="27"/>
      <c r="M166" s="265">
        <f>IF(N166&gt;0,COUNTIF($N$7:N166,"&gt;0"),0)</f>
        <v>0</v>
      </c>
      <c r="N166" s="265">
        <f>IF(Engagés!C170="x",Engagés!B170,0)</f>
        <v>0</v>
      </c>
      <c r="O166" s="266">
        <f>IF(N166&gt;0,Engagés!E170,0)</f>
        <v>0</v>
      </c>
      <c r="P166" s="266">
        <f>IF(N166&gt;0,CONCATENATE(Engagés!F170," ",Engagés!G170),0)</f>
        <v>0</v>
      </c>
      <c r="Q166" s="266">
        <f>IF(N166&gt;0,Engagés!H170,0)</f>
        <v>0</v>
      </c>
      <c r="R166" s="266">
        <f>IF(N166&gt;0,Engagés!I170,0)</f>
        <v>0</v>
      </c>
    </row>
    <row r="167" spans="1:18" ht="16.5" customHeight="1" x14ac:dyDescent="0.2">
      <c r="A167">
        <v>161</v>
      </c>
      <c r="C167" s="30">
        <f t="shared" si="18"/>
        <v>0</v>
      </c>
      <c r="D167" s="30" t="str">
        <f t="shared" si="19"/>
        <v xml:space="preserve"> </v>
      </c>
      <c r="E167" s="31">
        <f t="shared" si="20"/>
        <v>0</v>
      </c>
      <c r="F167" s="31">
        <f t="shared" si="21"/>
        <v>0</v>
      </c>
      <c r="G167" s="30">
        <f t="shared" si="22"/>
        <v>0</v>
      </c>
      <c r="H167" s="30">
        <f t="shared" si="17"/>
        <v>0</v>
      </c>
      <c r="I167" s="30"/>
      <c r="J167" s="30"/>
      <c r="K167" s="27"/>
      <c r="L167" s="27"/>
      <c r="M167" s="265">
        <f>IF(N167&gt;0,COUNTIF($N$7:N167,"&gt;0"),0)</f>
        <v>0</v>
      </c>
      <c r="N167" s="265">
        <f>IF(Engagés!C171="x",Engagés!B171,0)</f>
        <v>0</v>
      </c>
      <c r="O167" s="266">
        <f>IF(N167&gt;0,Engagés!E171,0)</f>
        <v>0</v>
      </c>
      <c r="P167" s="266">
        <f>IF(N167&gt;0,CONCATENATE(Engagés!F171," ",Engagés!G171),0)</f>
        <v>0</v>
      </c>
      <c r="Q167" s="266">
        <f>IF(N167&gt;0,Engagés!H171,0)</f>
        <v>0</v>
      </c>
      <c r="R167" s="266">
        <f>IF(N167&gt;0,Engagés!I171,0)</f>
        <v>0</v>
      </c>
    </row>
    <row r="168" spans="1:18" ht="16.5" customHeight="1" x14ac:dyDescent="0.2">
      <c r="A168">
        <v>162</v>
      </c>
      <c r="C168" s="30">
        <f t="shared" si="18"/>
        <v>0</v>
      </c>
      <c r="D168" s="30" t="str">
        <f t="shared" si="19"/>
        <v xml:space="preserve"> </v>
      </c>
      <c r="E168" s="31">
        <f t="shared" si="20"/>
        <v>0</v>
      </c>
      <c r="F168" s="31">
        <f t="shared" si="21"/>
        <v>0</v>
      </c>
      <c r="G168" s="30">
        <f t="shared" si="22"/>
        <v>0</v>
      </c>
      <c r="H168" s="30">
        <f t="shared" si="17"/>
        <v>0</v>
      </c>
      <c r="I168" s="30"/>
      <c r="J168" s="30"/>
      <c r="K168" s="27"/>
      <c r="L168" s="27"/>
      <c r="M168" s="265">
        <f>IF(N168&gt;0,COUNTIF($N$7:N168,"&gt;0"),0)</f>
        <v>0</v>
      </c>
      <c r="N168" s="265">
        <f>IF(Engagés!C172="x",Engagés!B172,0)</f>
        <v>0</v>
      </c>
      <c r="O168" s="266">
        <f>IF(N168&gt;0,Engagés!E172,0)</f>
        <v>0</v>
      </c>
      <c r="P168" s="266">
        <f>IF(N168&gt;0,CONCATENATE(Engagés!F172," ",Engagés!G172),0)</f>
        <v>0</v>
      </c>
      <c r="Q168" s="266">
        <f>IF(N168&gt;0,Engagés!H172,0)</f>
        <v>0</v>
      </c>
      <c r="R168" s="266">
        <f>IF(N168&gt;0,Engagés!I172,0)</f>
        <v>0</v>
      </c>
    </row>
    <row r="169" spans="1:18" ht="16.5" customHeight="1" x14ac:dyDescent="0.2">
      <c r="A169">
        <v>163</v>
      </c>
      <c r="C169" s="30">
        <f t="shared" si="18"/>
        <v>0</v>
      </c>
      <c r="D169" s="30" t="str">
        <f t="shared" si="19"/>
        <v xml:space="preserve"> </v>
      </c>
      <c r="E169" s="31">
        <f t="shared" si="20"/>
        <v>0</v>
      </c>
      <c r="F169" s="31">
        <f t="shared" si="21"/>
        <v>0</v>
      </c>
      <c r="G169" s="30">
        <f t="shared" si="22"/>
        <v>0</v>
      </c>
      <c r="H169" s="30">
        <f t="shared" si="17"/>
        <v>0</v>
      </c>
      <c r="I169" s="30"/>
      <c r="J169" s="30"/>
      <c r="K169" s="27"/>
      <c r="L169" s="27"/>
      <c r="M169" s="265">
        <f>IF(N169&gt;0,COUNTIF($N$7:N169,"&gt;0"),0)</f>
        <v>0</v>
      </c>
      <c r="N169" s="265">
        <f>IF(Engagés!C173="x",Engagés!B173,0)</f>
        <v>0</v>
      </c>
      <c r="O169" s="266">
        <f>IF(N169&gt;0,Engagés!E173,0)</f>
        <v>0</v>
      </c>
      <c r="P169" s="266">
        <f>IF(N169&gt;0,CONCATENATE(Engagés!F173," ",Engagés!G173),0)</f>
        <v>0</v>
      </c>
      <c r="Q169" s="266">
        <f>IF(N169&gt;0,Engagés!H173,0)</f>
        <v>0</v>
      </c>
      <c r="R169" s="266">
        <f>IF(N169&gt;0,Engagés!I173,0)</f>
        <v>0</v>
      </c>
    </row>
    <row r="170" spans="1:18" ht="16.5" customHeight="1" x14ac:dyDescent="0.2">
      <c r="A170">
        <v>164</v>
      </c>
      <c r="C170" s="30">
        <f t="shared" si="18"/>
        <v>0</v>
      </c>
      <c r="D170" s="30" t="str">
        <f t="shared" si="19"/>
        <v xml:space="preserve"> </v>
      </c>
      <c r="E170" s="31">
        <f t="shared" si="20"/>
        <v>0</v>
      </c>
      <c r="F170" s="31">
        <f t="shared" si="21"/>
        <v>0</v>
      </c>
      <c r="G170" s="30">
        <f t="shared" si="22"/>
        <v>0</v>
      </c>
      <c r="H170" s="30">
        <f t="shared" si="17"/>
        <v>0</v>
      </c>
      <c r="I170" s="30"/>
      <c r="J170" s="30"/>
      <c r="K170" s="27"/>
      <c r="L170" s="27"/>
      <c r="M170" s="265">
        <f>IF(N170&gt;0,COUNTIF($N$7:N170,"&gt;0"),0)</f>
        <v>0</v>
      </c>
      <c r="N170" s="265">
        <f>IF(Engagés!C174="x",Engagés!B174,0)</f>
        <v>0</v>
      </c>
      <c r="O170" s="266">
        <f>IF(N170&gt;0,Engagés!E174,0)</f>
        <v>0</v>
      </c>
      <c r="P170" s="266">
        <f>IF(N170&gt;0,CONCATENATE(Engagés!F174," ",Engagés!G174),0)</f>
        <v>0</v>
      </c>
      <c r="Q170" s="266">
        <f>IF(N170&gt;0,Engagés!H174,0)</f>
        <v>0</v>
      </c>
      <c r="R170" s="266">
        <f>IF(N170&gt;0,Engagés!I174,0)</f>
        <v>0</v>
      </c>
    </row>
    <row r="171" spans="1:18" ht="16.5" customHeight="1" x14ac:dyDescent="0.2">
      <c r="A171">
        <v>165</v>
      </c>
      <c r="C171" s="30">
        <f t="shared" si="18"/>
        <v>0</v>
      </c>
      <c r="D171" s="30" t="str">
        <f t="shared" si="19"/>
        <v xml:space="preserve"> </v>
      </c>
      <c r="E171" s="31">
        <f t="shared" si="20"/>
        <v>0</v>
      </c>
      <c r="F171" s="31">
        <f t="shared" si="21"/>
        <v>0</v>
      </c>
      <c r="G171" s="30">
        <f t="shared" si="22"/>
        <v>0</v>
      </c>
      <c r="H171" s="30">
        <f t="shared" si="17"/>
        <v>0</v>
      </c>
      <c r="I171" s="30"/>
      <c r="J171" s="30"/>
      <c r="K171" s="27"/>
      <c r="L171" s="27"/>
      <c r="M171" s="265">
        <f>IF(N171&gt;0,COUNTIF($N$7:N171,"&gt;0"),0)</f>
        <v>0</v>
      </c>
      <c r="N171" s="265">
        <f>IF(Engagés!C175="x",Engagés!B175,0)</f>
        <v>0</v>
      </c>
      <c r="O171" s="266">
        <f>IF(N171&gt;0,Engagés!E175,0)</f>
        <v>0</v>
      </c>
      <c r="P171" s="266">
        <f>IF(N171&gt;0,CONCATENATE(Engagés!F175," ",Engagés!G175),0)</f>
        <v>0</v>
      </c>
      <c r="Q171" s="266">
        <f>IF(N171&gt;0,Engagés!H175,0)</f>
        <v>0</v>
      </c>
      <c r="R171" s="266">
        <f>IF(N171&gt;0,Engagés!I175,0)</f>
        <v>0</v>
      </c>
    </row>
    <row r="172" spans="1:18" ht="16.5" customHeight="1" x14ac:dyDescent="0.2">
      <c r="A172">
        <v>166</v>
      </c>
      <c r="C172" s="30">
        <f t="shared" si="18"/>
        <v>0</v>
      </c>
      <c r="D172" s="30" t="str">
        <f t="shared" si="19"/>
        <v xml:space="preserve"> </v>
      </c>
      <c r="E172" s="31">
        <f t="shared" si="20"/>
        <v>0</v>
      </c>
      <c r="F172" s="31">
        <f t="shared" si="21"/>
        <v>0</v>
      </c>
      <c r="G172" s="30">
        <f t="shared" si="22"/>
        <v>0</v>
      </c>
      <c r="H172" s="30">
        <f t="shared" si="17"/>
        <v>0</v>
      </c>
      <c r="I172" s="30"/>
      <c r="J172" s="30"/>
      <c r="K172" s="27"/>
      <c r="L172" s="27"/>
      <c r="M172" s="265">
        <f>IF(N172&gt;0,COUNTIF($N$7:N172,"&gt;0"),0)</f>
        <v>0</v>
      </c>
      <c r="N172" s="265">
        <f>IF(Engagés!C176="x",Engagés!B176,0)</f>
        <v>0</v>
      </c>
      <c r="O172" s="266">
        <f>IF(N172&gt;0,Engagés!E176,0)</f>
        <v>0</v>
      </c>
      <c r="P172" s="266">
        <f>IF(N172&gt;0,CONCATENATE(Engagés!F176," ",Engagés!G176),0)</f>
        <v>0</v>
      </c>
      <c r="Q172" s="266">
        <f>IF(N172&gt;0,Engagés!H176,0)</f>
        <v>0</v>
      </c>
      <c r="R172" s="266">
        <f>IF(N172&gt;0,Engagés!I176,0)</f>
        <v>0</v>
      </c>
    </row>
    <row r="173" spans="1:18" ht="16.5" customHeight="1" x14ac:dyDescent="0.2">
      <c r="A173">
        <v>167</v>
      </c>
      <c r="C173" s="30">
        <f t="shared" si="18"/>
        <v>0</v>
      </c>
      <c r="D173" s="30" t="str">
        <f t="shared" si="19"/>
        <v xml:space="preserve"> </v>
      </c>
      <c r="E173" s="31">
        <f t="shared" si="20"/>
        <v>0</v>
      </c>
      <c r="F173" s="31">
        <f t="shared" si="21"/>
        <v>0</v>
      </c>
      <c r="G173" s="30">
        <f t="shared" si="22"/>
        <v>0</v>
      </c>
      <c r="H173" s="30">
        <f t="shared" si="17"/>
        <v>0</v>
      </c>
      <c r="I173" s="30"/>
      <c r="J173" s="30"/>
      <c r="K173" s="27"/>
      <c r="L173" s="27"/>
      <c r="M173" s="265">
        <f>IF(N173&gt;0,COUNTIF($N$7:N173,"&gt;0"),0)</f>
        <v>0</v>
      </c>
      <c r="N173" s="265">
        <f>IF(Engagés!C177="x",Engagés!B177,0)</f>
        <v>0</v>
      </c>
      <c r="O173" s="266">
        <f>IF(N173&gt;0,Engagés!E177,0)</f>
        <v>0</v>
      </c>
      <c r="P173" s="266">
        <f>IF(N173&gt;0,CONCATENATE(Engagés!F177," ",Engagés!G177),0)</f>
        <v>0</v>
      </c>
      <c r="Q173" s="266">
        <f>IF(N173&gt;0,Engagés!H177,0)</f>
        <v>0</v>
      </c>
      <c r="R173" s="266">
        <f>IF(N173&gt;0,Engagés!I177,0)</f>
        <v>0</v>
      </c>
    </row>
    <row r="174" spans="1:18" ht="16.5" customHeight="1" x14ac:dyDescent="0.2">
      <c r="A174">
        <v>168</v>
      </c>
      <c r="C174" s="30">
        <f t="shared" si="18"/>
        <v>0</v>
      </c>
      <c r="D174" s="30" t="str">
        <f t="shared" si="19"/>
        <v xml:space="preserve"> </v>
      </c>
      <c r="E174" s="31">
        <f t="shared" si="20"/>
        <v>0</v>
      </c>
      <c r="F174" s="31">
        <f t="shared" si="21"/>
        <v>0</v>
      </c>
      <c r="G174" s="30">
        <f t="shared" si="22"/>
        <v>0</v>
      </c>
      <c r="H174" s="30">
        <f t="shared" si="17"/>
        <v>0</v>
      </c>
      <c r="I174" s="30"/>
      <c r="J174" s="30"/>
      <c r="K174" s="27"/>
      <c r="L174" s="27"/>
      <c r="M174" s="265">
        <f>IF(N174&gt;0,COUNTIF($N$7:N174,"&gt;0"),0)</f>
        <v>0</v>
      </c>
      <c r="N174" s="265">
        <f>IF(Engagés!C178="x",Engagés!B178,0)</f>
        <v>0</v>
      </c>
      <c r="O174" s="266">
        <f>IF(N174&gt;0,Engagés!E178,0)</f>
        <v>0</v>
      </c>
      <c r="P174" s="266">
        <f>IF(N174&gt;0,CONCATENATE(Engagés!F178," ",Engagés!G178),0)</f>
        <v>0</v>
      </c>
      <c r="Q174" s="266">
        <f>IF(N174&gt;0,Engagés!H178,0)</f>
        <v>0</v>
      </c>
      <c r="R174" s="266">
        <f>IF(N174&gt;0,Engagés!I178,0)</f>
        <v>0</v>
      </c>
    </row>
    <row r="175" spans="1:18" ht="16.5" customHeight="1" x14ac:dyDescent="0.2">
      <c r="A175">
        <v>169</v>
      </c>
      <c r="C175" s="30">
        <f t="shared" si="18"/>
        <v>0</v>
      </c>
      <c r="D175" s="30" t="str">
        <f t="shared" si="19"/>
        <v xml:space="preserve"> </v>
      </c>
      <c r="E175" s="31">
        <f t="shared" si="20"/>
        <v>0</v>
      </c>
      <c r="F175" s="31">
        <f t="shared" si="21"/>
        <v>0</v>
      </c>
      <c r="G175" s="30">
        <f t="shared" si="22"/>
        <v>0</v>
      </c>
      <c r="H175" s="30">
        <f t="shared" si="17"/>
        <v>0</v>
      </c>
      <c r="I175" s="30"/>
      <c r="J175" s="30"/>
      <c r="K175" s="27"/>
      <c r="L175" s="27"/>
      <c r="M175" s="265">
        <f>IF(N175&gt;0,COUNTIF($N$7:N175,"&gt;0"),0)</f>
        <v>0</v>
      </c>
      <c r="N175" s="265">
        <f>IF(Engagés!C179="x",Engagés!B179,0)</f>
        <v>0</v>
      </c>
      <c r="O175" s="266">
        <f>IF(N175&gt;0,Engagés!E179,0)</f>
        <v>0</v>
      </c>
      <c r="P175" s="266">
        <f>IF(N175&gt;0,CONCATENATE(Engagés!F179," ",Engagés!G179),0)</f>
        <v>0</v>
      </c>
      <c r="Q175" s="266">
        <f>IF(N175&gt;0,Engagés!H179,0)</f>
        <v>0</v>
      </c>
      <c r="R175" s="266">
        <f>IF(N175&gt;0,Engagés!I179,0)</f>
        <v>0</v>
      </c>
    </row>
    <row r="176" spans="1:18" ht="16.5" customHeight="1" x14ac:dyDescent="0.2">
      <c r="A176">
        <v>170</v>
      </c>
      <c r="C176" s="30">
        <f t="shared" si="18"/>
        <v>0</v>
      </c>
      <c r="D176" s="30" t="str">
        <f t="shared" si="19"/>
        <v xml:space="preserve"> </v>
      </c>
      <c r="E176" s="31">
        <f t="shared" si="20"/>
        <v>0</v>
      </c>
      <c r="F176" s="31">
        <f t="shared" si="21"/>
        <v>0</v>
      </c>
      <c r="G176" s="30">
        <f t="shared" si="22"/>
        <v>0</v>
      </c>
      <c r="H176" s="30">
        <f t="shared" si="17"/>
        <v>0</v>
      </c>
      <c r="I176" s="30"/>
      <c r="J176" s="30"/>
      <c r="K176" s="27"/>
      <c r="L176" s="27"/>
      <c r="M176" s="265">
        <f>IF(N176&gt;0,COUNTIF($N$7:N176,"&gt;0"),0)</f>
        <v>0</v>
      </c>
      <c r="N176" s="265">
        <f>IF(Engagés!C180="x",Engagés!B180,0)</f>
        <v>0</v>
      </c>
      <c r="O176" s="266">
        <f>IF(N176&gt;0,Engagés!E180,0)</f>
        <v>0</v>
      </c>
      <c r="P176" s="266">
        <f>IF(N176&gt;0,CONCATENATE(Engagés!F180," ",Engagés!G180),0)</f>
        <v>0</v>
      </c>
      <c r="Q176" s="266">
        <f>IF(N176&gt;0,Engagés!H180,0)</f>
        <v>0</v>
      </c>
      <c r="R176" s="266">
        <f>IF(N176&gt;0,Engagés!I180,0)</f>
        <v>0</v>
      </c>
    </row>
    <row r="177" spans="1:18" ht="16.5" customHeight="1" x14ac:dyDescent="0.2">
      <c r="A177">
        <v>171</v>
      </c>
      <c r="C177" s="30">
        <f t="shared" si="18"/>
        <v>0</v>
      </c>
      <c r="D177" s="30" t="str">
        <f t="shared" si="19"/>
        <v xml:space="preserve"> </v>
      </c>
      <c r="E177" s="31">
        <f t="shared" si="20"/>
        <v>0</v>
      </c>
      <c r="F177" s="31">
        <f t="shared" si="21"/>
        <v>0</v>
      </c>
      <c r="G177" s="30">
        <f t="shared" si="22"/>
        <v>0</v>
      </c>
      <c r="H177" s="30">
        <f t="shared" si="17"/>
        <v>0</v>
      </c>
      <c r="I177" s="30"/>
      <c r="J177" s="30"/>
      <c r="K177" s="27"/>
      <c r="L177" s="27"/>
      <c r="M177" s="265">
        <f>IF(N177&gt;0,COUNTIF($N$7:N177,"&gt;0"),0)</f>
        <v>0</v>
      </c>
      <c r="N177" s="265">
        <f>IF(Engagés!C181="x",Engagés!B181,0)</f>
        <v>0</v>
      </c>
      <c r="O177" s="266">
        <f>IF(N177&gt;0,Engagés!E181,0)</f>
        <v>0</v>
      </c>
      <c r="P177" s="266">
        <f>IF(N177&gt;0,CONCATENATE(Engagés!F181," ",Engagés!G181),0)</f>
        <v>0</v>
      </c>
      <c r="Q177" s="266">
        <f>IF(N177&gt;0,Engagés!H181,0)</f>
        <v>0</v>
      </c>
      <c r="R177" s="266">
        <f>IF(N177&gt;0,Engagés!I181,0)</f>
        <v>0</v>
      </c>
    </row>
    <row r="178" spans="1:18" ht="16.5" customHeight="1" x14ac:dyDescent="0.2">
      <c r="A178">
        <v>172</v>
      </c>
      <c r="C178" s="30">
        <f t="shared" si="18"/>
        <v>0</v>
      </c>
      <c r="D178" s="30" t="str">
        <f t="shared" si="19"/>
        <v xml:space="preserve"> </v>
      </c>
      <c r="E178" s="31">
        <f t="shared" si="20"/>
        <v>0</v>
      </c>
      <c r="F178" s="31">
        <f t="shared" si="21"/>
        <v>0</v>
      </c>
      <c r="G178" s="30">
        <f t="shared" si="22"/>
        <v>0</v>
      </c>
      <c r="H178" s="30">
        <f t="shared" si="17"/>
        <v>0</v>
      </c>
      <c r="I178" s="30"/>
      <c r="J178" s="30"/>
      <c r="K178" s="27"/>
      <c r="L178" s="27"/>
      <c r="M178" s="265">
        <f>IF(N178&gt;0,COUNTIF($N$7:N178,"&gt;0"),0)</f>
        <v>0</v>
      </c>
      <c r="N178" s="265">
        <f>IF(Engagés!C182="x",Engagés!B182,0)</f>
        <v>0</v>
      </c>
      <c r="O178" s="266">
        <f>IF(N178&gt;0,Engagés!E182,0)</f>
        <v>0</v>
      </c>
      <c r="P178" s="266">
        <f>IF(N178&gt;0,CONCATENATE(Engagés!F182," ",Engagés!G182),0)</f>
        <v>0</v>
      </c>
      <c r="Q178" s="266">
        <f>IF(N178&gt;0,Engagés!H182,0)</f>
        <v>0</v>
      </c>
      <c r="R178" s="266">
        <f>IF(N178&gt;0,Engagés!I182,0)</f>
        <v>0</v>
      </c>
    </row>
    <row r="179" spans="1:18" ht="16.5" customHeight="1" x14ac:dyDescent="0.2">
      <c r="A179">
        <v>173</v>
      </c>
      <c r="C179" s="30">
        <f t="shared" si="18"/>
        <v>0</v>
      </c>
      <c r="D179" s="30" t="str">
        <f t="shared" si="19"/>
        <v xml:space="preserve"> </v>
      </c>
      <c r="E179" s="31">
        <f t="shared" si="20"/>
        <v>0</v>
      </c>
      <c r="F179" s="31">
        <f t="shared" si="21"/>
        <v>0</v>
      </c>
      <c r="G179" s="30">
        <f t="shared" si="22"/>
        <v>0</v>
      </c>
      <c r="H179" s="30">
        <f t="shared" si="17"/>
        <v>0</v>
      </c>
      <c r="I179" s="30"/>
      <c r="J179" s="30"/>
      <c r="K179" s="27"/>
      <c r="L179" s="27"/>
      <c r="M179" s="265">
        <f>IF(N179&gt;0,COUNTIF($N$7:N179,"&gt;0"),0)</f>
        <v>0</v>
      </c>
      <c r="N179" s="265">
        <f>IF(Engagés!C183="x",Engagés!B183,0)</f>
        <v>0</v>
      </c>
      <c r="O179" s="266">
        <f>IF(N179&gt;0,Engagés!E183,0)</f>
        <v>0</v>
      </c>
      <c r="P179" s="266">
        <f>IF(N179&gt;0,CONCATENATE(Engagés!F183," ",Engagés!G183),0)</f>
        <v>0</v>
      </c>
      <c r="Q179" s="266">
        <f>IF(N179&gt;0,Engagés!H183,0)</f>
        <v>0</v>
      </c>
      <c r="R179" s="266">
        <f>IF(N179&gt;0,Engagés!I183,0)</f>
        <v>0</v>
      </c>
    </row>
    <row r="180" spans="1:18" ht="16.5" customHeight="1" x14ac:dyDescent="0.2">
      <c r="A180">
        <v>174</v>
      </c>
      <c r="C180" s="30">
        <f t="shared" si="18"/>
        <v>0</v>
      </c>
      <c r="D180" s="30" t="str">
        <f t="shared" si="19"/>
        <v xml:space="preserve"> </v>
      </c>
      <c r="E180" s="31">
        <f t="shared" si="20"/>
        <v>0</v>
      </c>
      <c r="F180" s="31">
        <f t="shared" si="21"/>
        <v>0</v>
      </c>
      <c r="G180" s="30">
        <f t="shared" si="22"/>
        <v>0</v>
      </c>
      <c r="H180" s="30">
        <f t="shared" si="17"/>
        <v>0</v>
      </c>
      <c r="I180" s="30"/>
      <c r="J180" s="30"/>
      <c r="K180" s="27"/>
      <c r="L180" s="27"/>
      <c r="M180" s="265">
        <f>IF(N180&gt;0,COUNTIF($N$7:N180,"&gt;0"),0)</f>
        <v>0</v>
      </c>
      <c r="N180" s="265">
        <f>IF(Engagés!C184="x",Engagés!B184,0)</f>
        <v>0</v>
      </c>
      <c r="O180" s="266">
        <f>IF(N180&gt;0,Engagés!E184,0)</f>
        <v>0</v>
      </c>
      <c r="P180" s="266">
        <f>IF(N180&gt;0,CONCATENATE(Engagés!F184," ",Engagés!G184),0)</f>
        <v>0</v>
      </c>
      <c r="Q180" s="266">
        <f>IF(N180&gt;0,Engagés!H184,0)</f>
        <v>0</v>
      </c>
      <c r="R180" s="266">
        <f>IF(N180&gt;0,Engagés!I184,0)</f>
        <v>0</v>
      </c>
    </row>
    <row r="181" spans="1:18" ht="16.5" customHeight="1" x14ac:dyDescent="0.2">
      <c r="A181">
        <v>175</v>
      </c>
      <c r="C181" s="30">
        <f t="shared" si="18"/>
        <v>0</v>
      </c>
      <c r="D181" s="30" t="str">
        <f t="shared" si="19"/>
        <v xml:space="preserve"> </v>
      </c>
      <c r="E181" s="31">
        <f t="shared" si="20"/>
        <v>0</v>
      </c>
      <c r="F181" s="31">
        <f t="shared" si="21"/>
        <v>0</v>
      </c>
      <c r="G181" s="30">
        <f t="shared" si="22"/>
        <v>0</v>
      </c>
      <c r="H181" s="30">
        <f t="shared" si="17"/>
        <v>0</v>
      </c>
      <c r="I181" s="30"/>
      <c r="J181" s="30"/>
      <c r="K181" s="27"/>
      <c r="L181" s="27"/>
      <c r="M181" s="265">
        <f>IF(N181&gt;0,COUNTIF($N$7:N181,"&gt;0"),0)</f>
        <v>0</v>
      </c>
      <c r="N181" s="265">
        <f>IF(Engagés!C185="x",Engagés!B185,0)</f>
        <v>0</v>
      </c>
      <c r="O181" s="266">
        <f>IF(N181&gt;0,Engagés!E185,0)</f>
        <v>0</v>
      </c>
      <c r="P181" s="266">
        <f>IF(N181&gt;0,CONCATENATE(Engagés!F185," ",Engagés!G185),0)</f>
        <v>0</v>
      </c>
      <c r="Q181" s="266">
        <f>IF(N181&gt;0,Engagés!H185,0)</f>
        <v>0</v>
      </c>
      <c r="R181" s="266">
        <f>IF(N181&gt;0,Engagés!I185,0)</f>
        <v>0</v>
      </c>
    </row>
    <row r="182" spans="1:18" ht="16.5" customHeight="1" x14ac:dyDescent="0.2">
      <c r="A182">
        <v>176</v>
      </c>
      <c r="C182" s="30">
        <f t="shared" si="18"/>
        <v>0</v>
      </c>
      <c r="D182" s="30" t="str">
        <f t="shared" si="19"/>
        <v xml:space="preserve"> </v>
      </c>
      <c r="E182" s="31">
        <f t="shared" si="20"/>
        <v>0</v>
      </c>
      <c r="F182" s="31">
        <f t="shared" si="21"/>
        <v>0</v>
      </c>
      <c r="G182" s="30">
        <f t="shared" si="22"/>
        <v>0</v>
      </c>
      <c r="H182" s="30">
        <f t="shared" si="17"/>
        <v>0</v>
      </c>
      <c r="I182" s="30"/>
      <c r="J182" s="30"/>
      <c r="K182" s="27"/>
      <c r="L182" s="27"/>
      <c r="M182" s="265">
        <f>IF(N182&gt;0,COUNTIF($N$7:N182,"&gt;0"),0)</f>
        <v>0</v>
      </c>
      <c r="N182" s="265">
        <f>IF(Engagés!C186="x",Engagés!B186,0)</f>
        <v>0</v>
      </c>
      <c r="O182" s="266">
        <f>IF(N182&gt;0,Engagés!E186,0)</f>
        <v>0</v>
      </c>
      <c r="P182" s="266">
        <f>IF(N182&gt;0,CONCATENATE(Engagés!F186," ",Engagés!G186),0)</f>
        <v>0</v>
      </c>
      <c r="Q182" s="266">
        <f>IF(N182&gt;0,Engagés!H186,0)</f>
        <v>0</v>
      </c>
      <c r="R182" s="266">
        <f>IF(N182&gt;0,Engagés!I186,0)</f>
        <v>0</v>
      </c>
    </row>
    <row r="183" spans="1:18" ht="16.5" customHeight="1" x14ac:dyDescent="0.2">
      <c r="A183">
        <v>177</v>
      </c>
      <c r="C183" s="30">
        <f t="shared" si="18"/>
        <v>0</v>
      </c>
      <c r="D183" s="30" t="str">
        <f t="shared" si="19"/>
        <v xml:space="preserve"> </v>
      </c>
      <c r="E183" s="31">
        <f t="shared" si="20"/>
        <v>0</v>
      </c>
      <c r="F183" s="31">
        <f t="shared" si="21"/>
        <v>0</v>
      </c>
      <c r="G183" s="30">
        <f t="shared" si="22"/>
        <v>0</v>
      </c>
      <c r="H183" s="30">
        <f t="shared" si="17"/>
        <v>0</v>
      </c>
      <c r="I183" s="30"/>
      <c r="J183" s="30"/>
      <c r="K183" s="27"/>
      <c r="L183" s="27"/>
      <c r="M183" s="265">
        <f>IF(N183&gt;0,COUNTIF($N$7:N183,"&gt;0"),0)</f>
        <v>0</v>
      </c>
      <c r="N183" s="265">
        <f>IF(Engagés!C187="x",Engagés!B187,0)</f>
        <v>0</v>
      </c>
      <c r="O183" s="266">
        <f>IF(N183&gt;0,Engagés!E187,0)</f>
        <v>0</v>
      </c>
      <c r="P183" s="266">
        <f>IF(N183&gt;0,CONCATENATE(Engagés!F187," ",Engagés!G187),0)</f>
        <v>0</v>
      </c>
      <c r="Q183" s="266">
        <f>IF(N183&gt;0,Engagés!H187,0)</f>
        <v>0</v>
      </c>
      <c r="R183" s="266">
        <f>IF(N183&gt;0,Engagés!I187,0)</f>
        <v>0</v>
      </c>
    </row>
    <row r="184" spans="1:18" ht="16.5" customHeight="1" x14ac:dyDescent="0.2">
      <c r="A184">
        <v>178</v>
      </c>
      <c r="C184" s="30">
        <f t="shared" si="18"/>
        <v>0</v>
      </c>
      <c r="D184" s="30" t="str">
        <f t="shared" si="19"/>
        <v xml:space="preserve"> </v>
      </c>
      <c r="E184" s="31">
        <f t="shared" si="20"/>
        <v>0</v>
      </c>
      <c r="F184" s="31">
        <f t="shared" si="21"/>
        <v>0</v>
      </c>
      <c r="G184" s="30">
        <f t="shared" si="22"/>
        <v>0</v>
      </c>
      <c r="H184" s="30">
        <f t="shared" si="17"/>
        <v>0</v>
      </c>
      <c r="I184" s="30"/>
      <c r="J184" s="30"/>
      <c r="K184" s="27"/>
      <c r="L184" s="27"/>
      <c r="M184" s="265">
        <f>IF(N184&gt;0,COUNTIF($N$7:N184,"&gt;0"),0)</f>
        <v>0</v>
      </c>
      <c r="N184" s="265">
        <f>IF(Engagés!C188="x",Engagés!B188,0)</f>
        <v>0</v>
      </c>
      <c r="O184" s="266">
        <f>IF(N184&gt;0,Engagés!E188,0)</f>
        <v>0</v>
      </c>
      <c r="P184" s="266">
        <f>IF(N184&gt;0,CONCATENATE(Engagés!F188," ",Engagés!G188),0)</f>
        <v>0</v>
      </c>
      <c r="Q184" s="266">
        <f>IF(N184&gt;0,Engagés!H188,0)</f>
        <v>0</v>
      </c>
      <c r="R184" s="266">
        <f>IF(N184&gt;0,Engagés!I188,0)</f>
        <v>0</v>
      </c>
    </row>
    <row r="185" spans="1:18" ht="16.5" customHeight="1" x14ac:dyDescent="0.2">
      <c r="A185">
        <v>179</v>
      </c>
      <c r="C185" s="30">
        <f t="shared" si="18"/>
        <v>0</v>
      </c>
      <c r="D185" s="30" t="str">
        <f t="shared" si="19"/>
        <v xml:space="preserve"> </v>
      </c>
      <c r="E185" s="31">
        <f t="shared" si="20"/>
        <v>0</v>
      </c>
      <c r="F185" s="31">
        <f t="shared" si="21"/>
        <v>0</v>
      </c>
      <c r="G185" s="30">
        <f t="shared" si="22"/>
        <v>0</v>
      </c>
      <c r="H185" s="30">
        <f t="shared" si="17"/>
        <v>0</v>
      </c>
      <c r="I185" s="30"/>
      <c r="J185" s="30"/>
      <c r="K185" s="27"/>
      <c r="L185" s="27"/>
      <c r="M185" s="265">
        <f>IF(N185&gt;0,COUNTIF($N$7:N185,"&gt;0"),0)</f>
        <v>0</v>
      </c>
      <c r="N185" s="265">
        <f>IF(Engagés!C189="x",Engagés!B189,0)</f>
        <v>0</v>
      </c>
      <c r="O185" s="266">
        <f>IF(N185&gt;0,Engagés!E189,0)</f>
        <v>0</v>
      </c>
      <c r="P185" s="266">
        <f>IF(N185&gt;0,CONCATENATE(Engagés!F189," ",Engagés!G189),0)</f>
        <v>0</v>
      </c>
      <c r="Q185" s="266">
        <f>IF(N185&gt;0,Engagés!H189,0)</f>
        <v>0</v>
      </c>
      <c r="R185" s="266">
        <f>IF(N185&gt;0,Engagés!I189,0)</f>
        <v>0</v>
      </c>
    </row>
    <row r="186" spans="1:18" ht="16.5" customHeight="1" x14ac:dyDescent="0.2">
      <c r="A186">
        <v>180</v>
      </c>
      <c r="C186" s="30">
        <f t="shared" si="18"/>
        <v>0</v>
      </c>
      <c r="D186" s="30" t="str">
        <f t="shared" si="19"/>
        <v xml:space="preserve"> </v>
      </c>
      <c r="E186" s="31">
        <f t="shared" si="20"/>
        <v>0</v>
      </c>
      <c r="F186" s="31">
        <f t="shared" si="21"/>
        <v>0</v>
      </c>
      <c r="G186" s="30">
        <f t="shared" si="22"/>
        <v>0</v>
      </c>
      <c r="H186" s="30">
        <f t="shared" si="17"/>
        <v>0</v>
      </c>
      <c r="I186" s="30"/>
      <c r="J186" s="30"/>
      <c r="K186" s="27"/>
      <c r="L186" s="27"/>
      <c r="M186" s="265">
        <f>IF(N186&gt;0,COUNTIF($N$7:N186,"&gt;0"),0)</f>
        <v>0</v>
      </c>
      <c r="N186" s="265">
        <f>IF(Engagés!C190="x",Engagés!B190,0)</f>
        <v>0</v>
      </c>
      <c r="O186" s="266">
        <f>IF(N186&gt;0,Engagés!E190,0)</f>
        <v>0</v>
      </c>
      <c r="P186" s="266">
        <f>IF(N186&gt;0,CONCATENATE(Engagés!F190," ",Engagés!G190),0)</f>
        <v>0</v>
      </c>
      <c r="Q186" s="266">
        <f>IF(N186&gt;0,Engagés!H190,0)</f>
        <v>0</v>
      </c>
      <c r="R186" s="266">
        <f>IF(N186&gt;0,Engagés!I190,0)</f>
        <v>0</v>
      </c>
    </row>
    <row r="187" spans="1:18" ht="16.5" customHeight="1" x14ac:dyDescent="0.2">
      <c r="A187">
        <v>181</v>
      </c>
      <c r="C187" s="30">
        <f t="shared" si="18"/>
        <v>0</v>
      </c>
      <c r="D187" s="30" t="str">
        <f t="shared" si="19"/>
        <v xml:space="preserve"> </v>
      </c>
      <c r="E187" s="31">
        <f t="shared" si="20"/>
        <v>0</v>
      </c>
      <c r="F187" s="31">
        <f t="shared" si="21"/>
        <v>0</v>
      </c>
      <c r="G187" s="30">
        <f t="shared" si="22"/>
        <v>0</v>
      </c>
      <c r="H187" s="30">
        <f t="shared" si="17"/>
        <v>0</v>
      </c>
      <c r="I187" s="30"/>
      <c r="J187" s="30"/>
      <c r="K187" s="27"/>
      <c r="L187" s="27"/>
      <c r="M187" s="265">
        <f>IF(N187&gt;0,COUNTIF($N$7:N187,"&gt;0"),0)</f>
        <v>0</v>
      </c>
      <c r="N187" s="265">
        <f>IF(Engagés!C191="x",Engagés!B191,0)</f>
        <v>0</v>
      </c>
      <c r="O187" s="266">
        <f>IF(N187&gt;0,Engagés!E191,0)</f>
        <v>0</v>
      </c>
      <c r="P187" s="266">
        <f>IF(N187&gt;0,CONCATENATE(Engagés!F191," ",Engagés!G191),0)</f>
        <v>0</v>
      </c>
      <c r="Q187" s="266">
        <f>IF(N187&gt;0,Engagés!H191,0)</f>
        <v>0</v>
      </c>
      <c r="R187" s="266">
        <f>IF(N187&gt;0,Engagés!I191,0)</f>
        <v>0</v>
      </c>
    </row>
    <row r="188" spans="1:18" ht="16.5" customHeight="1" x14ac:dyDescent="0.2">
      <c r="A188">
        <v>182</v>
      </c>
      <c r="C188" s="30">
        <f t="shared" si="18"/>
        <v>0</v>
      </c>
      <c r="D188" s="30" t="str">
        <f t="shared" si="19"/>
        <v xml:space="preserve"> </v>
      </c>
      <c r="E188" s="31">
        <f t="shared" si="20"/>
        <v>0</v>
      </c>
      <c r="F188" s="31">
        <f t="shared" si="21"/>
        <v>0</v>
      </c>
      <c r="G188" s="30">
        <f t="shared" si="22"/>
        <v>0</v>
      </c>
      <c r="H188" s="30">
        <f t="shared" si="17"/>
        <v>0</v>
      </c>
      <c r="I188" s="30"/>
      <c r="J188" s="30"/>
      <c r="K188" s="27"/>
      <c r="L188" s="27"/>
      <c r="M188" s="265">
        <f>IF(N188&gt;0,COUNTIF($N$7:N188,"&gt;0"),0)</f>
        <v>0</v>
      </c>
      <c r="N188" s="265">
        <f>IF(Engagés!C192="x",Engagés!B192,0)</f>
        <v>0</v>
      </c>
      <c r="O188" s="266">
        <f>IF(N188&gt;0,Engagés!E192,0)</f>
        <v>0</v>
      </c>
      <c r="P188" s="266">
        <f>IF(N188&gt;0,CONCATENATE(Engagés!F192," ",Engagés!G192),0)</f>
        <v>0</v>
      </c>
      <c r="Q188" s="266">
        <f>IF(N188&gt;0,Engagés!H192,0)</f>
        <v>0</v>
      </c>
      <c r="R188" s="266">
        <f>IF(N188&gt;0,Engagés!I192,0)</f>
        <v>0</v>
      </c>
    </row>
    <row r="189" spans="1:18" ht="16.5" customHeight="1" x14ac:dyDescent="0.2">
      <c r="A189">
        <v>183</v>
      </c>
      <c r="C189" s="30">
        <f t="shared" si="18"/>
        <v>0</v>
      </c>
      <c r="D189" s="30" t="str">
        <f t="shared" si="19"/>
        <v xml:space="preserve"> </v>
      </c>
      <c r="E189" s="31">
        <f t="shared" si="20"/>
        <v>0</v>
      </c>
      <c r="F189" s="31">
        <f t="shared" si="21"/>
        <v>0</v>
      </c>
      <c r="G189" s="30">
        <f t="shared" si="22"/>
        <v>0</v>
      </c>
      <c r="H189" s="30">
        <f t="shared" si="17"/>
        <v>0</v>
      </c>
      <c r="I189" s="30"/>
      <c r="J189" s="30"/>
      <c r="K189" s="27"/>
      <c r="L189" s="27"/>
      <c r="M189" s="265">
        <f>IF(N189&gt;0,COUNTIF($N$7:N189,"&gt;0"),0)</f>
        <v>0</v>
      </c>
      <c r="N189" s="265">
        <f>IF(Engagés!C193="x",Engagés!B193,0)</f>
        <v>0</v>
      </c>
      <c r="O189" s="266">
        <f>IF(N189&gt;0,Engagés!E193,0)</f>
        <v>0</v>
      </c>
      <c r="P189" s="266">
        <f>IF(N189&gt;0,CONCATENATE(Engagés!F193," ",Engagés!G193),0)</f>
        <v>0</v>
      </c>
      <c r="Q189" s="266">
        <f>IF(N189&gt;0,Engagés!H193,0)</f>
        <v>0</v>
      </c>
      <c r="R189" s="266">
        <f>IF(N189&gt;0,Engagés!I193,0)</f>
        <v>0</v>
      </c>
    </row>
    <row r="190" spans="1:18" ht="16.5" customHeight="1" x14ac:dyDescent="0.2">
      <c r="A190">
        <v>184</v>
      </c>
      <c r="C190" s="30">
        <f t="shared" si="18"/>
        <v>0</v>
      </c>
      <c r="D190" s="30" t="str">
        <f t="shared" si="19"/>
        <v xml:space="preserve"> </v>
      </c>
      <c r="E190" s="31">
        <f t="shared" si="20"/>
        <v>0</v>
      </c>
      <c r="F190" s="31">
        <f t="shared" si="21"/>
        <v>0</v>
      </c>
      <c r="G190" s="30">
        <f t="shared" si="22"/>
        <v>0</v>
      </c>
      <c r="H190" s="30">
        <f t="shared" si="17"/>
        <v>0</v>
      </c>
      <c r="I190" s="30"/>
      <c r="J190" s="30"/>
      <c r="K190" s="27"/>
      <c r="L190" s="27"/>
      <c r="M190" s="265">
        <f>IF(N190&gt;0,COUNTIF($N$7:N190,"&gt;0"),0)</f>
        <v>0</v>
      </c>
      <c r="N190" s="265">
        <f>IF(Engagés!C194="x",Engagés!B194,0)</f>
        <v>0</v>
      </c>
      <c r="O190" s="266">
        <f>IF(N190&gt;0,Engagés!E194,0)</f>
        <v>0</v>
      </c>
      <c r="P190" s="266">
        <f>IF(N190&gt;0,CONCATENATE(Engagés!F194," ",Engagés!G194),0)</f>
        <v>0</v>
      </c>
      <c r="Q190" s="266">
        <f>IF(N190&gt;0,Engagés!H194,0)</f>
        <v>0</v>
      </c>
      <c r="R190" s="266">
        <f>IF(N190&gt;0,Engagés!I194,0)</f>
        <v>0</v>
      </c>
    </row>
    <row r="191" spans="1:18" ht="16.5" customHeight="1" x14ac:dyDescent="0.2">
      <c r="A191">
        <v>185</v>
      </c>
      <c r="C191" s="30">
        <f t="shared" si="18"/>
        <v>0</v>
      </c>
      <c r="D191" s="30" t="str">
        <f t="shared" si="19"/>
        <v xml:space="preserve"> </v>
      </c>
      <c r="E191" s="31">
        <f t="shared" si="20"/>
        <v>0</v>
      </c>
      <c r="F191" s="31">
        <f t="shared" si="21"/>
        <v>0</v>
      </c>
      <c r="G191" s="30">
        <f t="shared" si="22"/>
        <v>0</v>
      </c>
      <c r="H191" s="30">
        <f t="shared" si="17"/>
        <v>0</v>
      </c>
      <c r="I191" s="30"/>
      <c r="J191" s="30"/>
      <c r="K191" s="27"/>
      <c r="L191" s="27"/>
      <c r="M191" s="265">
        <f>IF(N191&gt;0,COUNTIF($N$7:N191,"&gt;0"),0)</f>
        <v>0</v>
      </c>
      <c r="N191" s="265">
        <f>IF(Engagés!C195="x",Engagés!B195,0)</f>
        <v>0</v>
      </c>
      <c r="O191" s="266">
        <f>IF(N191&gt;0,Engagés!E195,0)</f>
        <v>0</v>
      </c>
      <c r="P191" s="266">
        <f>IF(N191&gt;0,CONCATENATE(Engagés!F195," ",Engagés!G195),0)</f>
        <v>0</v>
      </c>
      <c r="Q191" s="266">
        <f>IF(N191&gt;0,Engagés!H195,0)</f>
        <v>0</v>
      </c>
      <c r="R191" s="266">
        <f>IF(N191&gt;0,Engagés!I195,0)</f>
        <v>0</v>
      </c>
    </row>
    <row r="192" spans="1:18" ht="16.5" customHeight="1" x14ac:dyDescent="0.2">
      <c r="A192">
        <v>186</v>
      </c>
      <c r="C192" s="30">
        <f t="shared" si="18"/>
        <v>0</v>
      </c>
      <c r="D192" s="30" t="str">
        <f t="shared" si="19"/>
        <v xml:space="preserve"> </v>
      </c>
      <c r="E192" s="31">
        <f t="shared" si="20"/>
        <v>0</v>
      </c>
      <c r="F192" s="31">
        <f t="shared" si="21"/>
        <v>0</v>
      </c>
      <c r="G192" s="30">
        <f t="shared" si="22"/>
        <v>0</v>
      </c>
      <c r="H192" s="30">
        <f t="shared" si="17"/>
        <v>0</v>
      </c>
      <c r="I192" s="30"/>
      <c r="J192" s="30"/>
      <c r="K192" s="27"/>
      <c r="L192" s="27"/>
      <c r="M192" s="265">
        <f>IF(N192&gt;0,COUNTIF($N$7:N192,"&gt;0"),0)</f>
        <v>0</v>
      </c>
      <c r="N192" s="265">
        <f>IF(Engagés!C196="x",Engagés!B196,0)</f>
        <v>0</v>
      </c>
      <c r="O192" s="266">
        <f>IF(N192&gt;0,Engagés!E196,0)</f>
        <v>0</v>
      </c>
      <c r="P192" s="266">
        <f>IF(N192&gt;0,CONCATENATE(Engagés!F196," ",Engagés!G196),0)</f>
        <v>0</v>
      </c>
      <c r="Q192" s="266">
        <f>IF(N192&gt;0,Engagés!H196,0)</f>
        <v>0</v>
      </c>
      <c r="R192" s="266">
        <f>IF(N192&gt;0,Engagés!I196,0)</f>
        <v>0</v>
      </c>
    </row>
    <row r="193" spans="1:18" ht="16.5" customHeight="1" x14ac:dyDescent="0.2">
      <c r="A193">
        <v>187</v>
      </c>
      <c r="C193" s="30">
        <f t="shared" si="18"/>
        <v>0</v>
      </c>
      <c r="D193" s="30" t="str">
        <f t="shared" si="19"/>
        <v xml:space="preserve"> </v>
      </c>
      <c r="E193" s="31">
        <f t="shared" si="20"/>
        <v>0</v>
      </c>
      <c r="F193" s="31">
        <f t="shared" si="21"/>
        <v>0</v>
      </c>
      <c r="G193" s="30">
        <f t="shared" si="22"/>
        <v>0</v>
      </c>
      <c r="H193" s="30">
        <f t="shared" si="17"/>
        <v>0</v>
      </c>
      <c r="I193" s="30"/>
      <c r="J193" s="30"/>
      <c r="K193" s="27"/>
      <c r="L193" s="27"/>
      <c r="M193" s="265">
        <f>IF(N193&gt;0,COUNTIF($N$7:N193,"&gt;0"),0)</f>
        <v>0</v>
      </c>
      <c r="N193" s="265">
        <f>IF(Engagés!C197="x",Engagés!B197,0)</f>
        <v>0</v>
      </c>
      <c r="O193" s="266">
        <f>IF(N193&gt;0,Engagés!E197,0)</f>
        <v>0</v>
      </c>
      <c r="P193" s="266">
        <f>IF(N193&gt;0,CONCATENATE(Engagés!F197," ",Engagés!G197),0)</f>
        <v>0</v>
      </c>
      <c r="Q193" s="266">
        <f>IF(N193&gt;0,Engagés!H197,0)</f>
        <v>0</v>
      </c>
      <c r="R193" s="266">
        <f>IF(N193&gt;0,Engagés!I197,0)</f>
        <v>0</v>
      </c>
    </row>
    <row r="194" spans="1:18" ht="16.5" customHeight="1" x14ac:dyDescent="0.2">
      <c r="A194">
        <v>188</v>
      </c>
      <c r="C194" s="30">
        <f t="shared" si="18"/>
        <v>0</v>
      </c>
      <c r="D194" s="30" t="str">
        <f t="shared" si="19"/>
        <v xml:space="preserve"> </v>
      </c>
      <c r="E194" s="31">
        <f t="shared" si="20"/>
        <v>0</v>
      </c>
      <c r="F194" s="31">
        <f t="shared" si="21"/>
        <v>0</v>
      </c>
      <c r="G194" s="30">
        <f t="shared" si="22"/>
        <v>0</v>
      </c>
      <c r="H194" s="30">
        <f t="shared" si="17"/>
        <v>0</v>
      </c>
      <c r="I194" s="30"/>
      <c r="J194" s="30"/>
      <c r="K194" s="27"/>
      <c r="L194" s="27"/>
      <c r="M194" s="265">
        <f>IF(N194&gt;0,COUNTIF($N$7:N194,"&gt;0"),0)</f>
        <v>0</v>
      </c>
      <c r="N194" s="265">
        <f>IF(Engagés!C198="x",Engagés!B198,0)</f>
        <v>0</v>
      </c>
      <c r="O194" s="266">
        <f>IF(N194&gt;0,Engagés!E198,0)</f>
        <v>0</v>
      </c>
      <c r="P194" s="266">
        <f>IF(N194&gt;0,CONCATENATE(Engagés!F198," ",Engagés!G198),0)</f>
        <v>0</v>
      </c>
      <c r="Q194" s="266">
        <f>IF(N194&gt;0,Engagés!H198,0)</f>
        <v>0</v>
      </c>
      <c r="R194" s="266">
        <f>IF(N194&gt;0,Engagés!I198,0)</f>
        <v>0</v>
      </c>
    </row>
    <row r="195" spans="1:18" ht="16.5" customHeight="1" x14ac:dyDescent="0.2">
      <c r="A195">
        <v>189</v>
      </c>
      <c r="C195" s="30">
        <f t="shared" si="18"/>
        <v>0</v>
      </c>
      <c r="D195" s="30" t="str">
        <f t="shared" si="19"/>
        <v xml:space="preserve"> </v>
      </c>
      <c r="E195" s="31">
        <f t="shared" si="20"/>
        <v>0</v>
      </c>
      <c r="F195" s="31">
        <f t="shared" si="21"/>
        <v>0</v>
      </c>
      <c r="G195" s="30">
        <f t="shared" si="22"/>
        <v>0</v>
      </c>
      <c r="H195" s="30">
        <f t="shared" si="17"/>
        <v>0</v>
      </c>
      <c r="I195" s="30"/>
      <c r="J195" s="30"/>
      <c r="K195" s="27"/>
      <c r="L195" s="27"/>
      <c r="M195" s="265">
        <f>IF(N195&gt;0,COUNTIF($N$7:N195,"&gt;0"),0)</f>
        <v>0</v>
      </c>
      <c r="N195" s="265">
        <f>IF(Engagés!C199="x",Engagés!B199,0)</f>
        <v>0</v>
      </c>
      <c r="O195" s="266">
        <f>IF(N195&gt;0,Engagés!E199,0)</f>
        <v>0</v>
      </c>
      <c r="P195" s="266">
        <f>IF(N195&gt;0,CONCATENATE(Engagés!F199," ",Engagés!G199),0)</f>
        <v>0</v>
      </c>
      <c r="Q195" s="266">
        <f>IF(N195&gt;0,Engagés!H199,0)</f>
        <v>0</v>
      </c>
      <c r="R195" s="266">
        <f>IF(N195&gt;0,Engagés!I199,0)</f>
        <v>0</v>
      </c>
    </row>
    <row r="196" spans="1:18" ht="16.5" customHeight="1" x14ac:dyDescent="0.2">
      <c r="A196">
        <v>190</v>
      </c>
      <c r="C196" s="30">
        <f t="shared" si="18"/>
        <v>0</v>
      </c>
      <c r="D196" s="30" t="str">
        <f t="shared" si="19"/>
        <v xml:space="preserve"> </v>
      </c>
      <c r="E196" s="31">
        <f t="shared" si="20"/>
        <v>0</v>
      </c>
      <c r="F196" s="31">
        <f t="shared" si="21"/>
        <v>0</v>
      </c>
      <c r="G196" s="30">
        <f t="shared" si="22"/>
        <v>0</v>
      </c>
      <c r="H196" s="30">
        <f t="shared" si="17"/>
        <v>0</v>
      </c>
      <c r="I196" s="30"/>
      <c r="J196" s="30"/>
      <c r="K196" s="27"/>
      <c r="L196" s="27"/>
      <c r="M196" s="265">
        <f>IF(N196&gt;0,COUNTIF($N$7:N196,"&gt;0"),0)</f>
        <v>0</v>
      </c>
      <c r="N196" s="265">
        <f>IF(Engagés!C200="x",Engagés!B200,0)</f>
        <v>0</v>
      </c>
      <c r="O196" s="266">
        <f>IF(N196&gt;0,Engagés!E200,0)</f>
        <v>0</v>
      </c>
      <c r="P196" s="266">
        <f>IF(N196&gt;0,CONCATENATE(Engagés!F200," ",Engagés!G200),0)</f>
        <v>0</v>
      </c>
      <c r="Q196" s="266">
        <f>IF(N196&gt;0,Engagés!H200,0)</f>
        <v>0</v>
      </c>
      <c r="R196" s="266">
        <f>IF(N196&gt;0,Engagés!I200,0)</f>
        <v>0</v>
      </c>
    </row>
    <row r="197" spans="1:18" ht="16.5" customHeight="1" x14ac:dyDescent="0.2">
      <c r="A197">
        <v>191</v>
      </c>
      <c r="C197" s="30">
        <f t="shared" si="18"/>
        <v>0</v>
      </c>
      <c r="D197" s="30" t="str">
        <f t="shared" si="19"/>
        <v xml:space="preserve"> </v>
      </c>
      <c r="E197" s="31">
        <f t="shared" si="20"/>
        <v>0</v>
      </c>
      <c r="F197" s="31">
        <f t="shared" si="21"/>
        <v>0</v>
      </c>
      <c r="G197" s="30">
        <f t="shared" si="22"/>
        <v>0</v>
      </c>
      <c r="H197" s="30">
        <f t="shared" si="17"/>
        <v>0</v>
      </c>
      <c r="I197" s="30"/>
      <c r="J197" s="30"/>
      <c r="K197" s="27"/>
      <c r="L197" s="27"/>
      <c r="M197" s="265">
        <f>IF(N197&gt;0,COUNTIF($N$7:N197,"&gt;0"),0)</f>
        <v>0</v>
      </c>
      <c r="N197" s="265">
        <f>IF(Engagés!C201="x",Engagés!B201,0)</f>
        <v>0</v>
      </c>
      <c r="O197" s="266">
        <f>IF(N197&gt;0,Engagés!E201,0)</f>
        <v>0</v>
      </c>
      <c r="P197" s="266">
        <f>IF(N197&gt;0,CONCATENATE(Engagés!F201," ",Engagés!G201),0)</f>
        <v>0</v>
      </c>
      <c r="Q197" s="266">
        <f>IF(N197&gt;0,Engagés!H201,0)</f>
        <v>0</v>
      </c>
      <c r="R197" s="266">
        <f>IF(N197&gt;0,Engagés!I201,0)</f>
        <v>0</v>
      </c>
    </row>
    <row r="198" spans="1:18" ht="16.5" customHeight="1" x14ac:dyDescent="0.2">
      <c r="A198">
        <v>192</v>
      </c>
      <c r="C198" s="30">
        <f t="shared" si="18"/>
        <v>0</v>
      </c>
      <c r="D198" s="30" t="str">
        <f t="shared" si="19"/>
        <v xml:space="preserve"> </v>
      </c>
      <c r="E198" s="31">
        <f t="shared" si="20"/>
        <v>0</v>
      </c>
      <c r="F198" s="31">
        <f t="shared" si="21"/>
        <v>0</v>
      </c>
      <c r="G198" s="30">
        <f t="shared" si="22"/>
        <v>0</v>
      </c>
      <c r="H198" s="30">
        <f t="shared" si="17"/>
        <v>0</v>
      </c>
      <c r="I198" s="30"/>
      <c r="J198" s="30"/>
      <c r="K198" s="27"/>
      <c r="L198" s="27"/>
      <c r="M198" s="265">
        <f>IF(N198&gt;0,COUNTIF($N$7:N198,"&gt;0"),0)</f>
        <v>0</v>
      </c>
      <c r="N198" s="265">
        <f>IF(Engagés!C202="x",Engagés!B202,0)</f>
        <v>0</v>
      </c>
      <c r="O198" s="266">
        <f>IF(N198&gt;0,Engagés!E202,0)</f>
        <v>0</v>
      </c>
      <c r="P198" s="266">
        <f>IF(N198&gt;0,CONCATENATE(Engagés!F202," ",Engagés!G202),0)</f>
        <v>0</v>
      </c>
      <c r="Q198" s="266">
        <f>IF(N198&gt;0,Engagés!H202,0)</f>
        <v>0</v>
      </c>
      <c r="R198" s="266">
        <f>IF(N198&gt;0,Engagés!I202,0)</f>
        <v>0</v>
      </c>
    </row>
    <row r="199" spans="1:18" ht="16.5" customHeight="1" x14ac:dyDescent="0.2">
      <c r="A199">
        <v>193</v>
      </c>
      <c r="C199" s="30">
        <f t="shared" si="18"/>
        <v>0</v>
      </c>
      <c r="D199" s="30" t="str">
        <f t="shared" si="19"/>
        <v xml:space="preserve"> </v>
      </c>
      <c r="E199" s="31">
        <f t="shared" si="20"/>
        <v>0</v>
      </c>
      <c r="F199" s="31">
        <f t="shared" si="21"/>
        <v>0</v>
      </c>
      <c r="G199" s="30">
        <f t="shared" si="22"/>
        <v>0</v>
      </c>
      <c r="H199" s="30">
        <f t="shared" si="17"/>
        <v>0</v>
      </c>
      <c r="I199" s="30"/>
      <c r="J199" s="30"/>
      <c r="K199" s="27"/>
      <c r="L199" s="27"/>
      <c r="M199" s="265">
        <f>IF(N199&gt;0,COUNTIF($N$7:N199,"&gt;0"),0)</f>
        <v>0</v>
      </c>
      <c r="N199" s="265">
        <f>IF(Engagés!C203="x",Engagés!B203,0)</f>
        <v>0</v>
      </c>
      <c r="O199" s="266">
        <f>IF(N199&gt;0,Engagés!E203,0)</f>
        <v>0</v>
      </c>
      <c r="P199" s="266">
        <f>IF(N199&gt;0,CONCATENATE(Engagés!F203," ",Engagés!G203),0)</f>
        <v>0</v>
      </c>
      <c r="Q199" s="266">
        <f>IF(N199&gt;0,Engagés!H203,0)</f>
        <v>0</v>
      </c>
      <c r="R199" s="266">
        <f>IF(N199&gt;0,Engagés!I203,0)</f>
        <v>0</v>
      </c>
    </row>
    <row r="200" spans="1:18" ht="16.5" customHeight="1" x14ac:dyDescent="0.2">
      <c r="A200">
        <v>194</v>
      </c>
      <c r="C200" s="30">
        <f t="shared" si="18"/>
        <v>0</v>
      </c>
      <c r="D200" s="30" t="str">
        <f t="shared" si="19"/>
        <v xml:space="preserve"> </v>
      </c>
      <c r="E200" s="31">
        <f t="shared" si="20"/>
        <v>0</v>
      </c>
      <c r="F200" s="31">
        <f t="shared" si="21"/>
        <v>0</v>
      </c>
      <c r="G200" s="30">
        <f t="shared" si="22"/>
        <v>0</v>
      </c>
      <c r="H200" s="30">
        <f t="shared" ref="H200:H263" si="23">IF(C200&lt;&gt;0,VLOOKUP(A200,M200:S1693,7,FALSE),0)</f>
        <v>0</v>
      </c>
      <c r="I200" s="30"/>
      <c r="J200" s="30"/>
      <c r="K200" s="27"/>
      <c r="L200" s="27"/>
      <c r="M200" s="265">
        <f>IF(N200&gt;0,COUNTIF($N$7:N200,"&gt;0"),0)</f>
        <v>0</v>
      </c>
      <c r="N200" s="265">
        <f>IF(Engagés!C204="x",Engagés!B204,0)</f>
        <v>0</v>
      </c>
      <c r="O200" s="266">
        <f>IF(N200&gt;0,Engagés!E204,0)</f>
        <v>0</v>
      </c>
      <c r="P200" s="266">
        <f>IF(N200&gt;0,CONCATENATE(Engagés!F204," ",Engagés!G204),0)</f>
        <v>0</v>
      </c>
      <c r="Q200" s="266">
        <f>IF(N200&gt;0,Engagés!H204,0)</f>
        <v>0</v>
      </c>
      <c r="R200" s="266">
        <f>IF(N200&gt;0,Engagés!I204,0)</f>
        <v>0</v>
      </c>
    </row>
    <row r="201" spans="1:18" ht="16.5" customHeight="1" x14ac:dyDescent="0.2">
      <c r="A201">
        <v>195</v>
      </c>
      <c r="C201" s="30">
        <f t="shared" si="18"/>
        <v>0</v>
      </c>
      <c r="D201" s="30" t="str">
        <f t="shared" si="19"/>
        <v xml:space="preserve"> </v>
      </c>
      <c r="E201" s="31">
        <f t="shared" si="20"/>
        <v>0</v>
      </c>
      <c r="F201" s="31">
        <f t="shared" si="21"/>
        <v>0</v>
      </c>
      <c r="G201" s="30">
        <f t="shared" si="22"/>
        <v>0</v>
      </c>
      <c r="H201" s="30">
        <f t="shared" si="23"/>
        <v>0</v>
      </c>
      <c r="I201" s="30"/>
      <c r="J201" s="30"/>
      <c r="K201" s="27"/>
      <c r="L201" s="27"/>
      <c r="M201" s="265">
        <f>IF(N201&gt;0,COUNTIF($N$7:N201,"&gt;0"),0)</f>
        <v>0</v>
      </c>
      <c r="N201" s="265">
        <f>IF(Engagés!C205="x",Engagés!B205,0)</f>
        <v>0</v>
      </c>
      <c r="O201" s="266">
        <f>IF(N201&gt;0,Engagés!E205,0)</f>
        <v>0</v>
      </c>
      <c r="P201" s="266">
        <f>IF(N201&gt;0,CONCATENATE(Engagés!F205," ",Engagés!G205),0)</f>
        <v>0</v>
      </c>
      <c r="Q201" s="266">
        <f>IF(N201&gt;0,Engagés!H205,0)</f>
        <v>0</v>
      </c>
      <c r="R201" s="266">
        <f>IF(N201&gt;0,Engagés!I205,0)</f>
        <v>0</v>
      </c>
    </row>
    <row r="202" spans="1:18" ht="16.5" customHeight="1" x14ac:dyDescent="0.2">
      <c r="A202">
        <v>196</v>
      </c>
      <c r="C202" s="30">
        <f t="shared" si="18"/>
        <v>0</v>
      </c>
      <c r="D202" s="30" t="str">
        <f t="shared" si="19"/>
        <v xml:space="preserve"> </v>
      </c>
      <c r="E202" s="31">
        <f t="shared" si="20"/>
        <v>0</v>
      </c>
      <c r="F202" s="31">
        <f t="shared" si="21"/>
        <v>0</v>
      </c>
      <c r="G202" s="30">
        <f t="shared" si="22"/>
        <v>0</v>
      </c>
      <c r="H202" s="30">
        <f t="shared" si="23"/>
        <v>0</v>
      </c>
      <c r="I202" s="30"/>
      <c r="J202" s="30"/>
      <c r="K202" s="27"/>
      <c r="L202" s="27"/>
      <c r="M202" s="265">
        <f>IF(N202&gt;0,COUNTIF($N$7:N202,"&gt;0"),0)</f>
        <v>0</v>
      </c>
      <c r="N202" s="265">
        <f>IF(Engagés!C206="x",Engagés!B206,0)</f>
        <v>0</v>
      </c>
      <c r="O202" s="266">
        <f>IF(N202&gt;0,Engagés!E206,0)</f>
        <v>0</v>
      </c>
      <c r="P202" s="266">
        <f>IF(N202&gt;0,CONCATENATE(Engagés!F206," ",Engagés!G206),0)</f>
        <v>0</v>
      </c>
      <c r="Q202" s="266">
        <f>IF(N202&gt;0,Engagés!H206,0)</f>
        <v>0</v>
      </c>
      <c r="R202" s="266">
        <f>IF(N202&gt;0,Engagés!I206,0)</f>
        <v>0</v>
      </c>
    </row>
    <row r="203" spans="1:18" ht="16.5" customHeight="1" x14ac:dyDescent="0.2">
      <c r="A203">
        <v>197</v>
      </c>
      <c r="C203" s="30">
        <f t="shared" si="18"/>
        <v>0</v>
      </c>
      <c r="D203" s="30" t="str">
        <f t="shared" si="19"/>
        <v xml:space="preserve"> </v>
      </c>
      <c r="E203" s="31">
        <f t="shared" si="20"/>
        <v>0</v>
      </c>
      <c r="F203" s="31">
        <f t="shared" si="21"/>
        <v>0</v>
      </c>
      <c r="G203" s="30">
        <f t="shared" si="22"/>
        <v>0</v>
      </c>
      <c r="H203" s="30">
        <f t="shared" si="23"/>
        <v>0</v>
      </c>
      <c r="I203" s="30"/>
      <c r="J203" s="30"/>
      <c r="K203" s="27"/>
      <c r="L203" s="27"/>
      <c r="M203" s="265">
        <f>IF(N203&gt;0,COUNTIF($N$7:N203,"&gt;0"),0)</f>
        <v>0</v>
      </c>
      <c r="N203" s="265">
        <f>IF(Engagés!C207="x",Engagés!B207,0)</f>
        <v>0</v>
      </c>
      <c r="O203" s="266">
        <f>IF(N203&gt;0,Engagés!E207,0)</f>
        <v>0</v>
      </c>
      <c r="P203" s="266">
        <f>IF(N203&gt;0,CONCATENATE(Engagés!F207," ",Engagés!G207),0)</f>
        <v>0</v>
      </c>
      <c r="Q203" s="266">
        <f>IF(N203&gt;0,Engagés!H207,0)</f>
        <v>0</v>
      </c>
      <c r="R203" s="266">
        <f>IF(N203&gt;0,Engagés!I207,0)</f>
        <v>0</v>
      </c>
    </row>
    <row r="204" spans="1:18" ht="16.5" customHeight="1" x14ac:dyDescent="0.2">
      <c r="A204">
        <v>198</v>
      </c>
      <c r="C204" s="30">
        <f t="shared" si="18"/>
        <v>0</v>
      </c>
      <c r="D204" s="30" t="str">
        <f t="shared" si="19"/>
        <v xml:space="preserve"> </v>
      </c>
      <c r="E204" s="31">
        <f t="shared" si="20"/>
        <v>0</v>
      </c>
      <c r="F204" s="31">
        <f t="shared" si="21"/>
        <v>0</v>
      </c>
      <c r="G204" s="30">
        <f t="shared" si="22"/>
        <v>0</v>
      </c>
      <c r="H204" s="30">
        <f t="shared" si="23"/>
        <v>0</v>
      </c>
      <c r="I204" s="30"/>
      <c r="J204" s="30"/>
      <c r="K204" s="27"/>
      <c r="L204" s="27"/>
      <c r="M204" s="265">
        <f>IF(N204&gt;0,COUNTIF($N$7:N204,"&gt;0"),0)</f>
        <v>0</v>
      </c>
      <c r="N204" s="265">
        <f>IF(Engagés!C208="x",Engagés!B208,0)</f>
        <v>0</v>
      </c>
      <c r="O204" s="266">
        <f>IF(N204&gt;0,Engagés!E208,0)</f>
        <v>0</v>
      </c>
      <c r="P204" s="266">
        <f>IF(N204&gt;0,CONCATENATE(Engagés!F208," ",Engagés!G208),0)</f>
        <v>0</v>
      </c>
      <c r="Q204" s="266">
        <f>IF(N204&gt;0,Engagés!H208,0)</f>
        <v>0</v>
      </c>
      <c r="R204" s="266">
        <f>IF(N204&gt;0,Engagés!I208,0)</f>
        <v>0</v>
      </c>
    </row>
    <row r="205" spans="1:18" ht="16.5" customHeight="1" x14ac:dyDescent="0.2">
      <c r="A205">
        <v>199</v>
      </c>
      <c r="C205" s="30">
        <f t="shared" si="18"/>
        <v>0</v>
      </c>
      <c r="D205" s="30" t="str">
        <f t="shared" si="19"/>
        <v xml:space="preserve"> </v>
      </c>
      <c r="E205" s="31">
        <f t="shared" si="20"/>
        <v>0</v>
      </c>
      <c r="F205" s="31">
        <f t="shared" si="21"/>
        <v>0</v>
      </c>
      <c r="G205" s="30">
        <f t="shared" si="22"/>
        <v>0</v>
      </c>
      <c r="H205" s="30">
        <f t="shared" si="23"/>
        <v>0</v>
      </c>
      <c r="I205" s="30"/>
      <c r="J205" s="30"/>
      <c r="K205" s="27"/>
      <c r="L205" s="27"/>
      <c r="M205" s="265">
        <f>IF(N205&gt;0,COUNTIF($N$7:N205,"&gt;0"),0)</f>
        <v>0</v>
      </c>
      <c r="N205" s="265">
        <f>IF(Engagés!C209="x",Engagés!B209,0)</f>
        <v>0</v>
      </c>
      <c r="O205" s="266">
        <f>IF(N205&gt;0,Engagés!E209,0)</f>
        <v>0</v>
      </c>
      <c r="P205" s="266">
        <f>IF(N205&gt;0,CONCATENATE(Engagés!F209," ",Engagés!G209),0)</f>
        <v>0</v>
      </c>
      <c r="Q205" s="266">
        <f>IF(N205&gt;0,Engagés!H209,0)</f>
        <v>0</v>
      </c>
      <c r="R205" s="266">
        <f>IF(N205&gt;0,Engagés!I209,0)</f>
        <v>0</v>
      </c>
    </row>
    <row r="206" spans="1:18" ht="16.5" customHeight="1" x14ac:dyDescent="0.2">
      <c r="A206">
        <v>200</v>
      </c>
      <c r="C206" s="30">
        <f t="shared" si="18"/>
        <v>0</v>
      </c>
      <c r="D206" s="30" t="str">
        <f t="shared" si="19"/>
        <v xml:space="preserve"> </v>
      </c>
      <c r="E206" s="31">
        <f t="shared" si="20"/>
        <v>0</v>
      </c>
      <c r="F206" s="31">
        <f t="shared" si="21"/>
        <v>0</v>
      </c>
      <c r="G206" s="30">
        <f t="shared" si="22"/>
        <v>0</v>
      </c>
      <c r="H206" s="30">
        <f t="shared" si="23"/>
        <v>0</v>
      </c>
      <c r="I206" s="30"/>
      <c r="J206" s="30"/>
      <c r="K206" s="27"/>
      <c r="L206" s="27"/>
      <c r="M206" s="265">
        <f>IF(N206&gt;0,COUNTIF($N$7:N206,"&gt;0"),0)</f>
        <v>0</v>
      </c>
      <c r="N206" s="265">
        <f>IF(Engagés!C210="x",Engagés!B210,0)</f>
        <v>0</v>
      </c>
      <c r="O206" s="266">
        <f>IF(N206&gt;0,Engagés!E210,0)</f>
        <v>0</v>
      </c>
      <c r="P206" s="266">
        <f>IF(N206&gt;0,CONCATENATE(Engagés!F210," ",Engagés!G210),0)</f>
        <v>0</v>
      </c>
      <c r="Q206" s="266">
        <f>IF(N206&gt;0,Engagés!H210,0)</f>
        <v>0</v>
      </c>
      <c r="R206" s="266">
        <f>IF(N206&gt;0,Engagés!I210,0)</f>
        <v>0</v>
      </c>
    </row>
    <row r="207" spans="1:18" ht="16.5" customHeight="1" x14ac:dyDescent="0.2">
      <c r="A207">
        <v>201</v>
      </c>
      <c r="C207" s="30">
        <f t="shared" si="18"/>
        <v>0</v>
      </c>
      <c r="D207" s="30" t="str">
        <f t="shared" si="19"/>
        <v xml:space="preserve"> </v>
      </c>
      <c r="E207" s="31">
        <f t="shared" si="20"/>
        <v>0</v>
      </c>
      <c r="F207" s="31">
        <f t="shared" si="21"/>
        <v>0</v>
      </c>
      <c r="G207" s="30">
        <f t="shared" si="22"/>
        <v>0</v>
      </c>
      <c r="H207" s="30">
        <f t="shared" si="23"/>
        <v>0</v>
      </c>
      <c r="I207" s="30"/>
      <c r="J207" s="30"/>
      <c r="K207" s="27"/>
      <c r="L207" s="27"/>
      <c r="M207" s="265">
        <f>IF(N207&gt;0,COUNTIF($N$7:N207,"&gt;0"),0)</f>
        <v>0</v>
      </c>
      <c r="N207" s="265">
        <f>IF(Engagés!C211="x",Engagés!B211,0)</f>
        <v>0</v>
      </c>
      <c r="O207" s="266">
        <f>IF(N207&gt;0,Engagés!E211,0)</f>
        <v>0</v>
      </c>
      <c r="P207" s="266">
        <f>IF(N207&gt;0,CONCATENATE(Engagés!F211," ",Engagés!G211),0)</f>
        <v>0</v>
      </c>
      <c r="Q207" s="266">
        <f>IF(N207&gt;0,Engagés!H211,0)</f>
        <v>0</v>
      </c>
      <c r="R207" s="266">
        <f>IF(N207&gt;0,Engagés!I211,0)</f>
        <v>0</v>
      </c>
    </row>
    <row r="208" spans="1:18" ht="16.5" customHeight="1" x14ac:dyDescent="0.2">
      <c r="A208">
        <v>202</v>
      </c>
      <c r="C208" s="30">
        <f t="shared" si="18"/>
        <v>0</v>
      </c>
      <c r="D208" s="30" t="str">
        <f t="shared" si="19"/>
        <v xml:space="preserve"> </v>
      </c>
      <c r="E208" s="31">
        <f t="shared" si="20"/>
        <v>0</v>
      </c>
      <c r="F208" s="31">
        <f t="shared" si="21"/>
        <v>0</v>
      </c>
      <c r="G208" s="30">
        <f t="shared" si="22"/>
        <v>0</v>
      </c>
      <c r="H208" s="30">
        <f t="shared" si="23"/>
        <v>0</v>
      </c>
      <c r="I208" s="30"/>
      <c r="J208" s="30"/>
      <c r="K208" s="27"/>
      <c r="L208" s="27"/>
      <c r="M208" s="265">
        <f>IF(N208&gt;0,COUNTIF($N$7:N208,"&gt;0"),0)</f>
        <v>0</v>
      </c>
      <c r="N208" s="265">
        <f>IF(Engagés!C212="x",Engagés!B212,0)</f>
        <v>0</v>
      </c>
      <c r="O208" s="266">
        <f>IF(N208&gt;0,Engagés!E212,0)</f>
        <v>0</v>
      </c>
      <c r="P208" s="266">
        <f>IF(N208&gt;0,CONCATENATE(Engagés!F212," ",Engagés!G212),0)</f>
        <v>0</v>
      </c>
      <c r="Q208" s="266">
        <f>IF(N208&gt;0,Engagés!H212,0)</f>
        <v>0</v>
      </c>
      <c r="R208" s="266">
        <f>IF(N208&gt;0,Engagés!I212,0)</f>
        <v>0</v>
      </c>
    </row>
    <row r="209" spans="1:18" ht="16.5" customHeight="1" x14ac:dyDescent="0.2">
      <c r="A209">
        <v>203</v>
      </c>
      <c r="C209" s="30">
        <f t="shared" si="18"/>
        <v>0</v>
      </c>
      <c r="D209" s="30" t="str">
        <f t="shared" si="19"/>
        <v xml:space="preserve"> </v>
      </c>
      <c r="E209" s="31">
        <f t="shared" si="20"/>
        <v>0</v>
      </c>
      <c r="F209" s="31">
        <f t="shared" si="21"/>
        <v>0</v>
      </c>
      <c r="G209" s="30">
        <f t="shared" si="22"/>
        <v>0</v>
      </c>
      <c r="H209" s="30">
        <f t="shared" si="23"/>
        <v>0</v>
      </c>
      <c r="I209" s="30"/>
      <c r="J209" s="30"/>
      <c r="K209" s="27"/>
      <c r="L209" s="27"/>
      <c r="M209" s="265">
        <f>IF(N209&gt;0,COUNTIF($N$7:N209,"&gt;0"),0)</f>
        <v>0</v>
      </c>
      <c r="N209" s="265">
        <f>IF(Engagés!C213="x",Engagés!B213,0)</f>
        <v>0</v>
      </c>
      <c r="O209" s="266">
        <f>IF(N209&gt;0,Engagés!E213,0)</f>
        <v>0</v>
      </c>
      <c r="P209" s="266">
        <f>IF(N209&gt;0,CONCATENATE(Engagés!F213," ",Engagés!G213),0)</f>
        <v>0</v>
      </c>
      <c r="Q209" s="266">
        <f>IF(N209&gt;0,Engagés!H213,0)</f>
        <v>0</v>
      </c>
      <c r="R209" s="266">
        <f>IF(N209&gt;0,Engagés!I213,0)</f>
        <v>0</v>
      </c>
    </row>
    <row r="210" spans="1:18" ht="16.5" customHeight="1" x14ac:dyDescent="0.2">
      <c r="A210">
        <v>204</v>
      </c>
      <c r="C210" s="30">
        <f t="shared" si="18"/>
        <v>0</v>
      </c>
      <c r="D210" s="30" t="str">
        <f t="shared" si="19"/>
        <v xml:space="preserve"> </v>
      </c>
      <c r="E210" s="31">
        <f t="shared" si="20"/>
        <v>0</v>
      </c>
      <c r="F210" s="31">
        <f t="shared" si="21"/>
        <v>0</v>
      </c>
      <c r="G210" s="30">
        <f t="shared" si="22"/>
        <v>0</v>
      </c>
      <c r="H210" s="30">
        <f t="shared" si="23"/>
        <v>0</v>
      </c>
      <c r="I210" s="30"/>
      <c r="J210" s="30"/>
      <c r="K210" s="27"/>
      <c r="L210" s="27"/>
      <c r="M210" s="265">
        <f>IF(N210&gt;0,COUNTIF($N$7:N210,"&gt;0"),0)</f>
        <v>0</v>
      </c>
      <c r="N210" s="265">
        <f>IF(Engagés!C214="x",Engagés!B214,0)</f>
        <v>0</v>
      </c>
      <c r="O210" s="266">
        <f>IF(N210&gt;0,Engagés!E214,0)</f>
        <v>0</v>
      </c>
      <c r="P210" s="266">
        <f>IF(N210&gt;0,CONCATENATE(Engagés!F214," ",Engagés!G214),0)</f>
        <v>0</v>
      </c>
      <c r="Q210" s="266">
        <f>IF(N210&gt;0,Engagés!H214,0)</f>
        <v>0</v>
      </c>
      <c r="R210" s="266">
        <f>IF(N210&gt;0,Engagés!I214,0)</f>
        <v>0</v>
      </c>
    </row>
    <row r="211" spans="1:18" ht="16.5" customHeight="1" x14ac:dyDescent="0.2">
      <c r="A211">
        <v>205</v>
      </c>
      <c r="C211" s="30">
        <f t="shared" si="18"/>
        <v>0</v>
      </c>
      <c r="D211" s="30" t="str">
        <f t="shared" si="19"/>
        <v xml:space="preserve"> </v>
      </c>
      <c r="E211" s="31">
        <f t="shared" si="20"/>
        <v>0</v>
      </c>
      <c r="F211" s="31">
        <f t="shared" si="21"/>
        <v>0</v>
      </c>
      <c r="G211" s="30">
        <f t="shared" si="22"/>
        <v>0</v>
      </c>
      <c r="H211" s="30">
        <f t="shared" si="23"/>
        <v>0</v>
      </c>
      <c r="I211" s="30"/>
      <c r="J211" s="30"/>
      <c r="K211" s="27"/>
      <c r="L211" s="27"/>
      <c r="M211" s="265">
        <f>IF(N211&gt;0,COUNTIF($N$7:N211,"&gt;0"),0)</f>
        <v>0</v>
      </c>
      <c r="N211" s="265">
        <f>IF(Engagés!C215="x",Engagés!B215,0)</f>
        <v>0</v>
      </c>
      <c r="O211" s="266">
        <f>IF(N211&gt;0,Engagés!E215,0)</f>
        <v>0</v>
      </c>
      <c r="P211" s="266">
        <f>IF(N211&gt;0,CONCATENATE(Engagés!F215," ",Engagés!G215),0)</f>
        <v>0</v>
      </c>
      <c r="Q211" s="266">
        <f>IF(N211&gt;0,Engagés!H215,0)</f>
        <v>0</v>
      </c>
      <c r="R211" s="266">
        <f>IF(N211&gt;0,Engagés!I215,0)</f>
        <v>0</v>
      </c>
    </row>
    <row r="212" spans="1:18" ht="16.5" customHeight="1" x14ac:dyDescent="0.2">
      <c r="A212">
        <v>206</v>
      </c>
      <c r="C212" s="30">
        <f t="shared" si="18"/>
        <v>0</v>
      </c>
      <c r="D212" s="30" t="str">
        <f t="shared" si="19"/>
        <v xml:space="preserve"> </v>
      </c>
      <c r="E212" s="31">
        <f t="shared" si="20"/>
        <v>0</v>
      </c>
      <c r="F212" s="31">
        <f t="shared" si="21"/>
        <v>0</v>
      </c>
      <c r="G212" s="30">
        <f t="shared" si="22"/>
        <v>0</v>
      </c>
      <c r="H212" s="30">
        <f t="shared" si="23"/>
        <v>0</v>
      </c>
      <c r="I212" s="30"/>
      <c r="J212" s="30"/>
      <c r="K212" s="27"/>
      <c r="L212" s="27"/>
      <c r="M212" s="265">
        <f>IF(N212&gt;0,COUNTIF($N$7:N212,"&gt;0"),0)</f>
        <v>0</v>
      </c>
      <c r="N212" s="265">
        <f>IF(Engagés!C216="x",Engagés!B216,0)</f>
        <v>0</v>
      </c>
      <c r="O212" s="266">
        <f>IF(N212&gt;0,Engagés!E216,0)</f>
        <v>0</v>
      </c>
      <c r="P212" s="266">
        <f>IF(N212&gt;0,CONCATENATE(Engagés!F216," ",Engagés!G216),0)</f>
        <v>0</v>
      </c>
      <c r="Q212" s="266">
        <f>IF(N212&gt;0,Engagés!H216,0)</f>
        <v>0</v>
      </c>
      <c r="R212" s="266">
        <f>IF(N212&gt;0,Engagés!I216,0)</f>
        <v>0</v>
      </c>
    </row>
    <row r="213" spans="1:18" ht="16.5" customHeight="1" x14ac:dyDescent="0.2">
      <c r="A213">
        <v>207</v>
      </c>
      <c r="C213" s="30">
        <f t="shared" si="18"/>
        <v>0</v>
      </c>
      <c r="D213" s="30" t="str">
        <f t="shared" si="19"/>
        <v xml:space="preserve"> </v>
      </c>
      <c r="E213" s="31">
        <f t="shared" si="20"/>
        <v>0</v>
      </c>
      <c r="F213" s="31">
        <f t="shared" si="21"/>
        <v>0</v>
      </c>
      <c r="G213" s="30">
        <f t="shared" si="22"/>
        <v>0</v>
      </c>
      <c r="H213" s="30">
        <f t="shared" si="23"/>
        <v>0</v>
      </c>
      <c r="I213" s="30"/>
      <c r="J213" s="30"/>
      <c r="K213" s="27"/>
      <c r="L213" s="27"/>
      <c r="M213" s="265">
        <f>IF(N213&gt;0,COUNTIF($N$7:N213,"&gt;0"),0)</f>
        <v>0</v>
      </c>
      <c r="N213" s="265">
        <f>IF(Engagés!C217="x",Engagés!B217,0)</f>
        <v>0</v>
      </c>
      <c r="O213" s="266">
        <f>IF(N213&gt;0,Engagés!E217,0)</f>
        <v>0</v>
      </c>
      <c r="P213" s="266">
        <f>IF(N213&gt;0,CONCATENATE(Engagés!F217," ",Engagés!G217),0)</f>
        <v>0</v>
      </c>
      <c r="Q213" s="266">
        <f>IF(N213&gt;0,Engagés!H217,0)</f>
        <v>0</v>
      </c>
      <c r="R213" s="266">
        <f>IF(N213&gt;0,Engagés!I217,0)</f>
        <v>0</v>
      </c>
    </row>
    <row r="214" spans="1:18" ht="16.5" customHeight="1" x14ac:dyDescent="0.2">
      <c r="A214">
        <v>208</v>
      </c>
      <c r="C214" s="30">
        <f t="shared" si="18"/>
        <v>0</v>
      </c>
      <c r="D214" s="30" t="str">
        <f t="shared" si="19"/>
        <v xml:space="preserve"> </v>
      </c>
      <c r="E214" s="31">
        <f t="shared" si="20"/>
        <v>0</v>
      </c>
      <c r="F214" s="31">
        <f t="shared" si="21"/>
        <v>0</v>
      </c>
      <c r="G214" s="30">
        <f t="shared" si="22"/>
        <v>0</v>
      </c>
      <c r="H214" s="30">
        <f t="shared" si="23"/>
        <v>0</v>
      </c>
      <c r="I214" s="30"/>
      <c r="J214" s="30"/>
      <c r="K214" s="27"/>
      <c r="L214" s="27"/>
      <c r="M214" s="265">
        <f>IF(N214&gt;0,COUNTIF($N$7:N214,"&gt;0"),0)</f>
        <v>0</v>
      </c>
      <c r="N214" s="265">
        <f>IF(Engagés!C218="x",Engagés!B218,0)</f>
        <v>0</v>
      </c>
      <c r="O214" s="266">
        <f>IF(N214&gt;0,Engagés!E218,0)</f>
        <v>0</v>
      </c>
      <c r="P214" s="266">
        <f>IF(N214&gt;0,CONCATENATE(Engagés!F218," ",Engagés!G218),0)</f>
        <v>0</v>
      </c>
      <c r="Q214" s="266">
        <f>IF(N214&gt;0,Engagés!H218,0)</f>
        <v>0</v>
      </c>
      <c r="R214" s="266">
        <f>IF(N214&gt;0,Engagés!I218,0)</f>
        <v>0</v>
      </c>
    </row>
    <row r="215" spans="1:18" ht="16.5" customHeight="1" x14ac:dyDescent="0.2">
      <c r="A215">
        <v>209</v>
      </c>
      <c r="C215" s="30">
        <f t="shared" si="18"/>
        <v>0</v>
      </c>
      <c r="D215" s="30" t="str">
        <f t="shared" si="19"/>
        <v xml:space="preserve"> </v>
      </c>
      <c r="E215" s="31">
        <f t="shared" si="20"/>
        <v>0</v>
      </c>
      <c r="F215" s="31">
        <f t="shared" si="21"/>
        <v>0</v>
      </c>
      <c r="G215" s="30">
        <f t="shared" si="22"/>
        <v>0</v>
      </c>
      <c r="H215" s="30">
        <f t="shared" si="23"/>
        <v>0</v>
      </c>
      <c r="I215" s="30"/>
      <c r="J215" s="30"/>
      <c r="K215" s="27"/>
      <c r="L215" s="27"/>
      <c r="M215" s="265">
        <f>IF(N215&gt;0,COUNTIF($N$7:N215,"&gt;0"),0)</f>
        <v>0</v>
      </c>
      <c r="N215" s="265">
        <f>IF(Engagés!C219="x",Engagés!B219,0)</f>
        <v>0</v>
      </c>
      <c r="O215" s="266">
        <f>IF(N215&gt;0,Engagés!E219,0)</f>
        <v>0</v>
      </c>
      <c r="P215" s="266">
        <f>IF(N215&gt;0,CONCATENATE(Engagés!F219," ",Engagés!G219),0)</f>
        <v>0</v>
      </c>
      <c r="Q215" s="266">
        <f>IF(N215&gt;0,Engagés!H219,0)</f>
        <v>0</v>
      </c>
      <c r="R215" s="266">
        <f>IF(N215&gt;0,Engagés!I219,0)</f>
        <v>0</v>
      </c>
    </row>
    <row r="216" spans="1:18" ht="16.5" customHeight="1" x14ac:dyDescent="0.2">
      <c r="A216">
        <v>210</v>
      </c>
      <c r="C216" s="30">
        <f t="shared" si="18"/>
        <v>0</v>
      </c>
      <c r="D216" s="30" t="str">
        <f t="shared" si="19"/>
        <v xml:space="preserve"> </v>
      </c>
      <c r="E216" s="31">
        <f t="shared" si="20"/>
        <v>0</v>
      </c>
      <c r="F216" s="31">
        <f t="shared" si="21"/>
        <v>0</v>
      </c>
      <c r="G216" s="30">
        <f t="shared" si="22"/>
        <v>0</v>
      </c>
      <c r="H216" s="30">
        <f t="shared" si="23"/>
        <v>0</v>
      </c>
      <c r="I216" s="30"/>
      <c r="J216" s="30"/>
      <c r="K216" s="27"/>
      <c r="L216" s="27"/>
      <c r="M216" s="265">
        <f>IF(N216&gt;0,COUNTIF($N$7:N216,"&gt;0"),0)</f>
        <v>0</v>
      </c>
      <c r="N216" s="265">
        <f>IF(Engagés!C220="x",Engagés!B220,0)</f>
        <v>0</v>
      </c>
      <c r="O216" s="266">
        <f>IF(N216&gt;0,Engagés!E220,0)</f>
        <v>0</v>
      </c>
      <c r="P216" s="266">
        <f>IF(N216&gt;0,CONCATENATE(Engagés!F220," ",Engagés!G220),0)</f>
        <v>0</v>
      </c>
      <c r="Q216" s="266">
        <f>IF(N216&gt;0,Engagés!H220,0)</f>
        <v>0</v>
      </c>
      <c r="R216" s="266">
        <f>IF(N216&gt;0,Engagés!I220,0)</f>
        <v>0</v>
      </c>
    </row>
    <row r="217" spans="1:18" ht="16.5" customHeight="1" x14ac:dyDescent="0.2">
      <c r="A217">
        <v>211</v>
      </c>
      <c r="C217" s="30">
        <f t="shared" si="18"/>
        <v>0</v>
      </c>
      <c r="D217" s="30" t="str">
        <f t="shared" si="19"/>
        <v xml:space="preserve"> </v>
      </c>
      <c r="E217" s="31">
        <f t="shared" si="20"/>
        <v>0</v>
      </c>
      <c r="F217" s="31">
        <f t="shared" si="21"/>
        <v>0</v>
      </c>
      <c r="G217" s="30">
        <f t="shared" si="22"/>
        <v>0</v>
      </c>
      <c r="H217" s="30">
        <f t="shared" si="23"/>
        <v>0</v>
      </c>
      <c r="I217" s="30"/>
      <c r="J217" s="30"/>
      <c r="K217" s="27"/>
      <c r="L217" s="27"/>
      <c r="M217" s="265">
        <f>IF(N217&gt;0,COUNTIF($N$7:N217,"&gt;0"),0)</f>
        <v>0</v>
      </c>
      <c r="N217" s="265">
        <f>IF(Engagés!C221="x",Engagés!B221,0)</f>
        <v>0</v>
      </c>
      <c r="O217" s="266">
        <f>IF(N217&gt;0,Engagés!E221,0)</f>
        <v>0</v>
      </c>
      <c r="P217" s="266">
        <f>IF(N217&gt;0,CONCATENATE(Engagés!F221," ",Engagés!G221),0)</f>
        <v>0</v>
      </c>
      <c r="Q217" s="266">
        <f>IF(N217&gt;0,Engagés!H221,0)</f>
        <v>0</v>
      </c>
      <c r="R217" s="266">
        <f>IF(N217&gt;0,Engagés!I221,0)</f>
        <v>0</v>
      </c>
    </row>
    <row r="218" spans="1:18" ht="16.5" customHeight="1" x14ac:dyDescent="0.2">
      <c r="A218">
        <v>212</v>
      </c>
      <c r="C218" s="30">
        <f t="shared" ref="C218:C281" si="24">IF(ISNA(VLOOKUP(A218,M218:R1711,2,FALSE)),0,VLOOKUP(A218,M218:R1711,2,FALSE))</f>
        <v>0</v>
      </c>
      <c r="D218" s="30" t="str">
        <f t="shared" ref="D218:D281" si="25">IF(C218&lt;&gt;0,VLOOKUP(A218,M218:R1711,3,FALSE)," ")</f>
        <v xml:space="preserve"> </v>
      </c>
      <c r="E218" s="31">
        <f t="shared" ref="E218:E281" si="26">IF(C218&lt;&gt;0,VLOOKUP(A218,M218:R1711,4,FALSE),0)</f>
        <v>0</v>
      </c>
      <c r="F218" s="31">
        <f t="shared" ref="F218:F281" si="27">IF(C218&lt;&gt;0,VLOOKUP(A218,M218:R1711,5,FALSE),0)</f>
        <v>0</v>
      </c>
      <c r="G218" s="30">
        <f t="shared" ref="G218:G281" si="28">IF(C218&lt;&gt;0,VLOOKUP(A218,M218:R1711,6,FALSE),0)</f>
        <v>0</v>
      </c>
      <c r="H218" s="30">
        <f t="shared" si="23"/>
        <v>0</v>
      </c>
      <c r="I218" s="30"/>
      <c r="J218" s="30"/>
      <c r="K218" s="27"/>
      <c r="L218" s="27"/>
      <c r="M218" s="265">
        <f>IF(N218&gt;0,COUNTIF($N$7:N218,"&gt;0"),0)</f>
        <v>0</v>
      </c>
      <c r="N218" s="265">
        <f>IF(Engagés!C222="x",Engagés!B222,0)</f>
        <v>0</v>
      </c>
      <c r="O218" s="266">
        <f>IF(N218&gt;0,Engagés!E222,0)</f>
        <v>0</v>
      </c>
      <c r="P218" s="266">
        <f>IF(N218&gt;0,CONCATENATE(Engagés!F222," ",Engagés!G222),0)</f>
        <v>0</v>
      </c>
      <c r="Q218" s="266">
        <f>IF(N218&gt;0,Engagés!H222,0)</f>
        <v>0</v>
      </c>
      <c r="R218" s="266">
        <f>IF(N218&gt;0,Engagés!I222,0)</f>
        <v>0</v>
      </c>
    </row>
    <row r="219" spans="1:18" ht="16.5" customHeight="1" x14ac:dyDescent="0.2">
      <c r="A219">
        <v>213</v>
      </c>
      <c r="C219" s="30">
        <f t="shared" si="24"/>
        <v>0</v>
      </c>
      <c r="D219" s="30" t="str">
        <f t="shared" si="25"/>
        <v xml:space="preserve"> </v>
      </c>
      <c r="E219" s="31">
        <f t="shared" si="26"/>
        <v>0</v>
      </c>
      <c r="F219" s="31">
        <f t="shared" si="27"/>
        <v>0</v>
      </c>
      <c r="G219" s="30">
        <f t="shared" si="28"/>
        <v>0</v>
      </c>
      <c r="H219" s="30">
        <f t="shared" si="23"/>
        <v>0</v>
      </c>
      <c r="I219" s="30"/>
      <c r="J219" s="30"/>
      <c r="K219" s="27"/>
      <c r="L219" s="27"/>
      <c r="M219" s="265">
        <f>IF(N219&gt;0,COUNTIF($N$7:N219,"&gt;0"),0)</f>
        <v>0</v>
      </c>
      <c r="N219" s="265">
        <f>IF(Engagés!C223="x",Engagés!B223,0)</f>
        <v>0</v>
      </c>
      <c r="O219" s="266">
        <f>IF(N219&gt;0,Engagés!E223,0)</f>
        <v>0</v>
      </c>
      <c r="P219" s="266">
        <f>IF(N219&gt;0,CONCATENATE(Engagés!F223," ",Engagés!G223),0)</f>
        <v>0</v>
      </c>
      <c r="Q219" s="266">
        <f>IF(N219&gt;0,Engagés!H223,0)</f>
        <v>0</v>
      </c>
      <c r="R219" s="266">
        <f>IF(N219&gt;0,Engagés!I223,0)</f>
        <v>0</v>
      </c>
    </row>
    <row r="220" spans="1:18" ht="16.5" customHeight="1" x14ac:dyDescent="0.2">
      <c r="A220">
        <v>214</v>
      </c>
      <c r="C220" s="30">
        <f t="shared" si="24"/>
        <v>0</v>
      </c>
      <c r="D220" s="30" t="str">
        <f t="shared" si="25"/>
        <v xml:space="preserve"> </v>
      </c>
      <c r="E220" s="31">
        <f t="shared" si="26"/>
        <v>0</v>
      </c>
      <c r="F220" s="31">
        <f t="shared" si="27"/>
        <v>0</v>
      </c>
      <c r="G220" s="30">
        <f t="shared" si="28"/>
        <v>0</v>
      </c>
      <c r="H220" s="30">
        <f t="shared" si="23"/>
        <v>0</v>
      </c>
      <c r="I220" s="30"/>
      <c r="J220" s="30"/>
      <c r="K220" s="27"/>
      <c r="L220" s="27"/>
      <c r="M220" s="265">
        <f>IF(N220&gt;0,COUNTIF($N$7:N220,"&gt;0"),0)</f>
        <v>0</v>
      </c>
      <c r="N220" s="265">
        <f>IF(Engagés!C224="x",Engagés!B224,0)</f>
        <v>0</v>
      </c>
      <c r="O220" s="266">
        <f>IF(N220&gt;0,Engagés!E224,0)</f>
        <v>0</v>
      </c>
      <c r="P220" s="266">
        <f>IF(N220&gt;0,CONCATENATE(Engagés!F224," ",Engagés!G224),0)</f>
        <v>0</v>
      </c>
      <c r="Q220" s="266">
        <f>IF(N220&gt;0,Engagés!H224,0)</f>
        <v>0</v>
      </c>
      <c r="R220" s="266">
        <f>IF(N220&gt;0,Engagés!I224,0)</f>
        <v>0</v>
      </c>
    </row>
    <row r="221" spans="1:18" ht="16.5" customHeight="1" x14ac:dyDescent="0.2">
      <c r="A221">
        <v>215</v>
      </c>
      <c r="C221" s="30">
        <f t="shared" si="24"/>
        <v>0</v>
      </c>
      <c r="D221" s="30" t="str">
        <f t="shared" si="25"/>
        <v xml:space="preserve"> </v>
      </c>
      <c r="E221" s="31">
        <f t="shared" si="26"/>
        <v>0</v>
      </c>
      <c r="F221" s="31">
        <f t="shared" si="27"/>
        <v>0</v>
      </c>
      <c r="G221" s="30">
        <f t="shared" si="28"/>
        <v>0</v>
      </c>
      <c r="H221" s="30">
        <f t="shared" si="23"/>
        <v>0</v>
      </c>
      <c r="I221" s="30"/>
      <c r="J221" s="30"/>
      <c r="K221" s="27"/>
      <c r="L221" s="27"/>
      <c r="M221" s="265">
        <f>IF(N221&gt;0,COUNTIF($N$7:N221,"&gt;0"),0)</f>
        <v>0</v>
      </c>
      <c r="N221" s="265">
        <f>IF(Engagés!C225="x",Engagés!B225,0)</f>
        <v>0</v>
      </c>
      <c r="O221" s="266">
        <f>IF(N221&gt;0,Engagés!E225,0)</f>
        <v>0</v>
      </c>
      <c r="P221" s="266">
        <f>IF(N221&gt;0,CONCATENATE(Engagés!F225," ",Engagés!G225),0)</f>
        <v>0</v>
      </c>
      <c r="Q221" s="266">
        <f>IF(N221&gt;0,Engagés!H225,0)</f>
        <v>0</v>
      </c>
      <c r="R221" s="266">
        <f>IF(N221&gt;0,Engagés!I225,0)</f>
        <v>0</v>
      </c>
    </row>
    <row r="222" spans="1:18" ht="16.5" customHeight="1" x14ac:dyDescent="0.2">
      <c r="A222">
        <v>216</v>
      </c>
      <c r="C222" s="30">
        <f t="shared" si="24"/>
        <v>0</v>
      </c>
      <c r="D222" s="30" t="str">
        <f t="shared" si="25"/>
        <v xml:space="preserve"> </v>
      </c>
      <c r="E222" s="31">
        <f t="shared" si="26"/>
        <v>0</v>
      </c>
      <c r="F222" s="31">
        <f t="shared" si="27"/>
        <v>0</v>
      </c>
      <c r="G222" s="30">
        <f t="shared" si="28"/>
        <v>0</v>
      </c>
      <c r="H222" s="30">
        <f t="shared" si="23"/>
        <v>0</v>
      </c>
      <c r="I222" s="30"/>
      <c r="J222" s="30"/>
      <c r="K222" s="27"/>
      <c r="L222" s="27"/>
      <c r="M222" s="265">
        <f>IF(N222&gt;0,COUNTIF($N$7:N222,"&gt;0"),0)</f>
        <v>0</v>
      </c>
      <c r="N222" s="265">
        <f>IF(Engagés!C226="x",Engagés!B226,0)</f>
        <v>0</v>
      </c>
      <c r="O222" s="266">
        <f>IF(N222&gt;0,Engagés!E226,0)</f>
        <v>0</v>
      </c>
      <c r="P222" s="266">
        <f>IF(N222&gt;0,CONCATENATE(Engagés!F226," ",Engagés!G226),0)</f>
        <v>0</v>
      </c>
      <c r="Q222" s="266">
        <f>IF(N222&gt;0,Engagés!H226,0)</f>
        <v>0</v>
      </c>
      <c r="R222" s="266">
        <f>IF(N222&gt;0,Engagés!I226,0)</f>
        <v>0</v>
      </c>
    </row>
    <row r="223" spans="1:18" ht="16.5" customHeight="1" x14ac:dyDescent="0.2">
      <c r="A223">
        <v>217</v>
      </c>
      <c r="C223" s="30">
        <f t="shared" si="24"/>
        <v>0</v>
      </c>
      <c r="D223" s="30" t="str">
        <f t="shared" si="25"/>
        <v xml:space="preserve"> </v>
      </c>
      <c r="E223" s="31">
        <f t="shared" si="26"/>
        <v>0</v>
      </c>
      <c r="F223" s="31">
        <f t="shared" si="27"/>
        <v>0</v>
      </c>
      <c r="G223" s="30">
        <f t="shared" si="28"/>
        <v>0</v>
      </c>
      <c r="H223" s="30">
        <f t="shared" si="23"/>
        <v>0</v>
      </c>
      <c r="I223" s="30"/>
      <c r="J223" s="30"/>
      <c r="K223" s="27"/>
      <c r="L223" s="27"/>
      <c r="M223" s="265">
        <f>IF(N223&gt;0,COUNTIF($N$7:N223,"&gt;0"),0)</f>
        <v>0</v>
      </c>
      <c r="N223" s="265">
        <f>IF(Engagés!C227="x",Engagés!B227,0)</f>
        <v>0</v>
      </c>
      <c r="O223" s="266">
        <f>IF(N223&gt;0,Engagés!E227,0)</f>
        <v>0</v>
      </c>
      <c r="P223" s="266">
        <f>IF(N223&gt;0,CONCATENATE(Engagés!F227," ",Engagés!G227),0)</f>
        <v>0</v>
      </c>
      <c r="Q223" s="266">
        <f>IF(N223&gt;0,Engagés!H227,0)</f>
        <v>0</v>
      </c>
      <c r="R223" s="266">
        <f>IF(N223&gt;0,Engagés!I227,0)</f>
        <v>0</v>
      </c>
    </row>
    <row r="224" spans="1:18" ht="16.5" customHeight="1" x14ac:dyDescent="0.2">
      <c r="A224">
        <v>218</v>
      </c>
      <c r="C224" s="30">
        <f t="shared" si="24"/>
        <v>0</v>
      </c>
      <c r="D224" s="30" t="str">
        <f t="shared" si="25"/>
        <v xml:space="preserve"> </v>
      </c>
      <c r="E224" s="31">
        <f t="shared" si="26"/>
        <v>0</v>
      </c>
      <c r="F224" s="31">
        <f t="shared" si="27"/>
        <v>0</v>
      </c>
      <c r="G224" s="30">
        <f t="shared" si="28"/>
        <v>0</v>
      </c>
      <c r="H224" s="30">
        <f t="shared" si="23"/>
        <v>0</v>
      </c>
      <c r="I224" s="30"/>
      <c r="J224" s="30"/>
      <c r="K224" s="27"/>
      <c r="L224" s="27"/>
      <c r="M224" s="265">
        <f>IF(N224&gt;0,COUNTIF($N$7:N224,"&gt;0"),0)</f>
        <v>0</v>
      </c>
      <c r="N224" s="265">
        <f>IF(Engagés!C228="x",Engagés!B228,0)</f>
        <v>0</v>
      </c>
      <c r="O224" s="266">
        <f>IF(N224&gt;0,Engagés!E228,0)</f>
        <v>0</v>
      </c>
      <c r="P224" s="266">
        <f>IF(N224&gt;0,CONCATENATE(Engagés!F228," ",Engagés!G228),0)</f>
        <v>0</v>
      </c>
      <c r="Q224" s="266">
        <f>IF(N224&gt;0,Engagés!H228,0)</f>
        <v>0</v>
      </c>
      <c r="R224" s="266">
        <f>IF(N224&gt;0,Engagés!I228,0)</f>
        <v>0</v>
      </c>
    </row>
    <row r="225" spans="1:18" ht="16.5" customHeight="1" x14ac:dyDescent="0.2">
      <c r="A225">
        <v>219</v>
      </c>
      <c r="C225" s="30">
        <f t="shared" si="24"/>
        <v>0</v>
      </c>
      <c r="D225" s="30" t="str">
        <f t="shared" si="25"/>
        <v xml:space="preserve"> </v>
      </c>
      <c r="E225" s="31">
        <f t="shared" si="26"/>
        <v>0</v>
      </c>
      <c r="F225" s="31">
        <f t="shared" si="27"/>
        <v>0</v>
      </c>
      <c r="G225" s="30">
        <f t="shared" si="28"/>
        <v>0</v>
      </c>
      <c r="H225" s="30">
        <f t="shared" si="23"/>
        <v>0</v>
      </c>
      <c r="I225" s="30"/>
      <c r="J225" s="30"/>
      <c r="K225" s="27"/>
      <c r="L225" s="27"/>
      <c r="M225" s="265">
        <f>IF(N225&gt;0,COUNTIF($N$7:N225,"&gt;0"),0)</f>
        <v>0</v>
      </c>
      <c r="N225" s="265">
        <f>IF(Engagés!C229="x",Engagés!B229,0)</f>
        <v>0</v>
      </c>
      <c r="O225" s="266">
        <f>IF(N225&gt;0,Engagés!E229,0)</f>
        <v>0</v>
      </c>
      <c r="P225" s="266">
        <f>IF(N225&gt;0,CONCATENATE(Engagés!F229," ",Engagés!G229),0)</f>
        <v>0</v>
      </c>
      <c r="Q225" s="266">
        <f>IF(N225&gt;0,Engagés!H229,0)</f>
        <v>0</v>
      </c>
      <c r="R225" s="266">
        <f>IF(N225&gt;0,Engagés!I229,0)</f>
        <v>0</v>
      </c>
    </row>
    <row r="226" spans="1:18" ht="16.5" customHeight="1" x14ac:dyDescent="0.2">
      <c r="A226">
        <v>220</v>
      </c>
      <c r="C226" s="30">
        <f t="shared" si="24"/>
        <v>0</v>
      </c>
      <c r="D226" s="30" t="str">
        <f t="shared" si="25"/>
        <v xml:space="preserve"> </v>
      </c>
      <c r="E226" s="31">
        <f t="shared" si="26"/>
        <v>0</v>
      </c>
      <c r="F226" s="31">
        <f t="shared" si="27"/>
        <v>0</v>
      </c>
      <c r="G226" s="30">
        <f t="shared" si="28"/>
        <v>0</v>
      </c>
      <c r="H226" s="30">
        <f t="shared" si="23"/>
        <v>0</v>
      </c>
      <c r="I226" s="30"/>
      <c r="J226" s="30"/>
      <c r="K226" s="27"/>
      <c r="L226" s="27"/>
      <c r="M226" s="265">
        <f>IF(N226&gt;0,COUNTIF($N$7:N226,"&gt;0"),0)</f>
        <v>0</v>
      </c>
      <c r="N226" s="265">
        <f>IF(Engagés!C230="x",Engagés!B230,0)</f>
        <v>0</v>
      </c>
      <c r="O226" s="266">
        <f>IF(N226&gt;0,Engagés!E230,0)</f>
        <v>0</v>
      </c>
      <c r="P226" s="266">
        <f>IF(N226&gt;0,CONCATENATE(Engagés!F230," ",Engagés!G230),0)</f>
        <v>0</v>
      </c>
      <c r="Q226" s="266">
        <f>IF(N226&gt;0,Engagés!H230,0)</f>
        <v>0</v>
      </c>
      <c r="R226" s="266">
        <f>IF(N226&gt;0,Engagés!I230,0)</f>
        <v>0</v>
      </c>
    </row>
    <row r="227" spans="1:18" ht="16.5" customHeight="1" x14ac:dyDescent="0.2">
      <c r="A227">
        <v>221</v>
      </c>
      <c r="C227" s="30">
        <f t="shared" si="24"/>
        <v>0</v>
      </c>
      <c r="D227" s="30" t="str">
        <f t="shared" si="25"/>
        <v xml:space="preserve"> </v>
      </c>
      <c r="E227" s="31">
        <f t="shared" si="26"/>
        <v>0</v>
      </c>
      <c r="F227" s="31">
        <f t="shared" si="27"/>
        <v>0</v>
      </c>
      <c r="G227" s="30">
        <f t="shared" si="28"/>
        <v>0</v>
      </c>
      <c r="H227" s="30">
        <f t="shared" si="23"/>
        <v>0</v>
      </c>
      <c r="I227" s="30"/>
      <c r="J227" s="30"/>
      <c r="K227" s="27"/>
      <c r="L227" s="27"/>
      <c r="M227" s="265">
        <f>IF(N227&gt;0,COUNTIF($N$7:N227,"&gt;0"),0)</f>
        <v>0</v>
      </c>
      <c r="N227" s="265">
        <f>IF(Engagés!C231="x",Engagés!B231,0)</f>
        <v>0</v>
      </c>
      <c r="O227" s="266">
        <f>IF(N227&gt;0,Engagés!E231,0)</f>
        <v>0</v>
      </c>
      <c r="P227" s="266">
        <f>IF(N227&gt;0,CONCATENATE(Engagés!F231," ",Engagés!G231),0)</f>
        <v>0</v>
      </c>
      <c r="Q227" s="266">
        <f>IF(N227&gt;0,Engagés!H231,0)</f>
        <v>0</v>
      </c>
      <c r="R227" s="266">
        <f>IF(N227&gt;0,Engagés!I231,0)</f>
        <v>0</v>
      </c>
    </row>
    <row r="228" spans="1:18" ht="16.5" customHeight="1" x14ac:dyDescent="0.2">
      <c r="A228">
        <v>222</v>
      </c>
      <c r="C228" s="30">
        <f t="shared" si="24"/>
        <v>0</v>
      </c>
      <c r="D228" s="30" t="str">
        <f t="shared" si="25"/>
        <v xml:space="preserve"> </v>
      </c>
      <c r="E228" s="31">
        <f t="shared" si="26"/>
        <v>0</v>
      </c>
      <c r="F228" s="31">
        <f t="shared" si="27"/>
        <v>0</v>
      </c>
      <c r="G228" s="30">
        <f t="shared" si="28"/>
        <v>0</v>
      </c>
      <c r="H228" s="30">
        <f t="shared" si="23"/>
        <v>0</v>
      </c>
      <c r="I228" s="30"/>
      <c r="J228" s="30"/>
      <c r="K228" s="27"/>
      <c r="L228" s="27"/>
      <c r="M228" s="265">
        <f>IF(N228&gt;0,COUNTIF($N$7:N228,"&gt;0"),0)</f>
        <v>0</v>
      </c>
      <c r="N228" s="265">
        <f>IF(Engagés!C232="x",Engagés!B232,0)</f>
        <v>0</v>
      </c>
      <c r="O228" s="266">
        <f>IF(N228&gt;0,Engagés!E232,0)</f>
        <v>0</v>
      </c>
      <c r="P228" s="266">
        <f>IF(N228&gt;0,CONCATENATE(Engagés!F232," ",Engagés!G232),0)</f>
        <v>0</v>
      </c>
      <c r="Q228" s="266">
        <f>IF(N228&gt;0,Engagés!H232,0)</f>
        <v>0</v>
      </c>
      <c r="R228" s="266">
        <f>IF(N228&gt;0,Engagés!I232,0)</f>
        <v>0</v>
      </c>
    </row>
    <row r="229" spans="1:18" ht="16.5" customHeight="1" x14ac:dyDescent="0.2">
      <c r="A229">
        <v>223</v>
      </c>
      <c r="C229" s="30">
        <f t="shared" si="24"/>
        <v>0</v>
      </c>
      <c r="D229" s="30" t="str">
        <f t="shared" si="25"/>
        <v xml:space="preserve"> </v>
      </c>
      <c r="E229" s="31">
        <f t="shared" si="26"/>
        <v>0</v>
      </c>
      <c r="F229" s="31">
        <f t="shared" si="27"/>
        <v>0</v>
      </c>
      <c r="G229" s="30">
        <f t="shared" si="28"/>
        <v>0</v>
      </c>
      <c r="H229" s="30">
        <f t="shared" si="23"/>
        <v>0</v>
      </c>
      <c r="I229" s="30"/>
      <c r="J229" s="30"/>
      <c r="K229" s="27"/>
      <c r="L229" s="27"/>
      <c r="M229" s="265">
        <f>IF(N229&gt;0,COUNTIF($N$7:N229,"&gt;0"),0)</f>
        <v>0</v>
      </c>
      <c r="N229" s="265">
        <f>IF(Engagés!C233="x",Engagés!B233,0)</f>
        <v>0</v>
      </c>
      <c r="O229" s="266">
        <f>IF(N229&gt;0,Engagés!E233,0)</f>
        <v>0</v>
      </c>
      <c r="P229" s="266">
        <f>IF(N229&gt;0,CONCATENATE(Engagés!F233," ",Engagés!G233),0)</f>
        <v>0</v>
      </c>
      <c r="Q229" s="266">
        <f>IF(N229&gt;0,Engagés!H233,0)</f>
        <v>0</v>
      </c>
      <c r="R229" s="266">
        <f>IF(N229&gt;0,Engagés!I233,0)</f>
        <v>0</v>
      </c>
    </row>
    <row r="230" spans="1:18" ht="16.5" customHeight="1" x14ac:dyDescent="0.2">
      <c r="A230">
        <v>224</v>
      </c>
      <c r="C230" s="30">
        <f t="shared" si="24"/>
        <v>0</v>
      </c>
      <c r="D230" s="30" t="str">
        <f t="shared" si="25"/>
        <v xml:space="preserve"> </v>
      </c>
      <c r="E230" s="31">
        <f t="shared" si="26"/>
        <v>0</v>
      </c>
      <c r="F230" s="31">
        <f t="shared" si="27"/>
        <v>0</v>
      </c>
      <c r="G230" s="30">
        <f t="shared" si="28"/>
        <v>0</v>
      </c>
      <c r="H230" s="30">
        <f t="shared" si="23"/>
        <v>0</v>
      </c>
      <c r="I230" s="30"/>
      <c r="J230" s="30"/>
      <c r="K230" s="27"/>
      <c r="L230" s="27"/>
      <c r="M230" s="265">
        <f>IF(N230&gt;0,COUNTIF($N$7:N230,"&gt;0"),0)</f>
        <v>0</v>
      </c>
      <c r="N230" s="265">
        <f>IF(Engagés!C234="x",Engagés!B234,0)</f>
        <v>0</v>
      </c>
      <c r="O230" s="266">
        <f>IF(N230&gt;0,Engagés!E234,0)</f>
        <v>0</v>
      </c>
      <c r="P230" s="266">
        <f>IF(N230&gt;0,CONCATENATE(Engagés!F234," ",Engagés!G234),0)</f>
        <v>0</v>
      </c>
      <c r="Q230" s="266">
        <f>IF(N230&gt;0,Engagés!H234,0)</f>
        <v>0</v>
      </c>
      <c r="R230" s="266">
        <f>IF(N230&gt;0,Engagés!I234,0)</f>
        <v>0</v>
      </c>
    </row>
    <row r="231" spans="1:18" ht="16.5" customHeight="1" x14ac:dyDescent="0.2">
      <c r="A231">
        <v>225</v>
      </c>
      <c r="C231" s="30">
        <f t="shared" si="24"/>
        <v>0</v>
      </c>
      <c r="D231" s="30" t="str">
        <f t="shared" si="25"/>
        <v xml:space="preserve"> </v>
      </c>
      <c r="E231" s="31">
        <f t="shared" si="26"/>
        <v>0</v>
      </c>
      <c r="F231" s="31">
        <f t="shared" si="27"/>
        <v>0</v>
      </c>
      <c r="G231" s="30">
        <f t="shared" si="28"/>
        <v>0</v>
      </c>
      <c r="H231" s="30">
        <f t="shared" si="23"/>
        <v>0</v>
      </c>
      <c r="I231" s="30"/>
      <c r="J231" s="30"/>
      <c r="K231" s="27"/>
      <c r="L231" s="27"/>
      <c r="M231" s="265">
        <f>IF(N231&gt;0,COUNTIF($N$7:N231,"&gt;0"),0)</f>
        <v>0</v>
      </c>
      <c r="N231" s="265">
        <f>IF(Engagés!C235="x",Engagés!B235,0)</f>
        <v>0</v>
      </c>
      <c r="O231" s="266">
        <f>IF(N231&gt;0,Engagés!E235,0)</f>
        <v>0</v>
      </c>
      <c r="P231" s="266">
        <f>IF(N231&gt;0,CONCATENATE(Engagés!F235," ",Engagés!G235),0)</f>
        <v>0</v>
      </c>
      <c r="Q231" s="266">
        <f>IF(N231&gt;0,Engagés!H235,0)</f>
        <v>0</v>
      </c>
      <c r="R231" s="266">
        <f>IF(N231&gt;0,Engagés!I235,0)</f>
        <v>0</v>
      </c>
    </row>
    <row r="232" spans="1:18" ht="16.5" customHeight="1" x14ac:dyDescent="0.2">
      <c r="A232">
        <v>226</v>
      </c>
      <c r="C232" s="30">
        <f t="shared" si="24"/>
        <v>0</v>
      </c>
      <c r="D232" s="30" t="str">
        <f t="shared" si="25"/>
        <v xml:space="preserve"> </v>
      </c>
      <c r="E232" s="31">
        <f t="shared" si="26"/>
        <v>0</v>
      </c>
      <c r="F232" s="31">
        <f t="shared" si="27"/>
        <v>0</v>
      </c>
      <c r="G232" s="30">
        <f t="shared" si="28"/>
        <v>0</v>
      </c>
      <c r="H232" s="30">
        <f t="shared" si="23"/>
        <v>0</v>
      </c>
      <c r="I232" s="30"/>
      <c r="J232" s="30"/>
      <c r="K232" s="27"/>
      <c r="L232" s="27"/>
      <c r="M232" s="265">
        <f>IF(N232&gt;0,COUNTIF($N$7:N232,"&gt;0"),0)</f>
        <v>0</v>
      </c>
      <c r="N232" s="265">
        <f>IF(Engagés!C236="x",Engagés!B236,0)</f>
        <v>0</v>
      </c>
      <c r="O232" s="266">
        <f>IF(N232&gt;0,Engagés!E236,0)</f>
        <v>0</v>
      </c>
      <c r="P232" s="266">
        <f>IF(N232&gt;0,CONCATENATE(Engagés!F236," ",Engagés!G236),0)</f>
        <v>0</v>
      </c>
      <c r="Q232" s="266">
        <f>IF(N232&gt;0,Engagés!H236,0)</f>
        <v>0</v>
      </c>
      <c r="R232" s="266">
        <f>IF(N232&gt;0,Engagés!I236,0)</f>
        <v>0</v>
      </c>
    </row>
    <row r="233" spans="1:18" ht="16.5" customHeight="1" x14ac:dyDescent="0.2">
      <c r="A233">
        <v>227</v>
      </c>
      <c r="C233" s="30">
        <f t="shared" si="24"/>
        <v>0</v>
      </c>
      <c r="D233" s="30" t="str">
        <f t="shared" si="25"/>
        <v xml:space="preserve"> </v>
      </c>
      <c r="E233" s="31">
        <f t="shared" si="26"/>
        <v>0</v>
      </c>
      <c r="F233" s="31">
        <f t="shared" si="27"/>
        <v>0</v>
      </c>
      <c r="G233" s="30">
        <f t="shared" si="28"/>
        <v>0</v>
      </c>
      <c r="H233" s="30">
        <f t="shared" si="23"/>
        <v>0</v>
      </c>
      <c r="I233" s="30"/>
      <c r="J233" s="30"/>
      <c r="K233" s="27"/>
      <c r="L233" s="27"/>
      <c r="M233" s="265">
        <f>IF(N233&gt;0,COUNTIF($N$7:N233,"&gt;0"),0)</f>
        <v>0</v>
      </c>
      <c r="N233" s="265">
        <f>IF(Engagés!C237="x",Engagés!B237,0)</f>
        <v>0</v>
      </c>
      <c r="O233" s="266">
        <f>IF(N233&gt;0,Engagés!E237,0)</f>
        <v>0</v>
      </c>
      <c r="P233" s="266">
        <f>IF(N233&gt;0,CONCATENATE(Engagés!F237," ",Engagés!G237),0)</f>
        <v>0</v>
      </c>
      <c r="Q233" s="266">
        <f>IF(N233&gt;0,Engagés!H237,0)</f>
        <v>0</v>
      </c>
      <c r="R233" s="266">
        <f>IF(N233&gt;0,Engagés!I237,0)</f>
        <v>0</v>
      </c>
    </row>
    <row r="234" spans="1:18" ht="16.5" customHeight="1" x14ac:dyDescent="0.2">
      <c r="A234">
        <v>228</v>
      </c>
      <c r="C234" s="30">
        <f t="shared" si="24"/>
        <v>0</v>
      </c>
      <c r="D234" s="30" t="str">
        <f t="shared" si="25"/>
        <v xml:space="preserve"> </v>
      </c>
      <c r="E234" s="31">
        <f t="shared" si="26"/>
        <v>0</v>
      </c>
      <c r="F234" s="31">
        <f t="shared" si="27"/>
        <v>0</v>
      </c>
      <c r="G234" s="30">
        <f t="shared" si="28"/>
        <v>0</v>
      </c>
      <c r="H234" s="30">
        <f t="shared" si="23"/>
        <v>0</v>
      </c>
      <c r="I234" s="30"/>
      <c r="J234" s="30"/>
      <c r="K234" s="27"/>
      <c r="L234" s="27"/>
      <c r="M234" s="265">
        <f>IF(N234&gt;0,COUNTIF($N$7:N234,"&gt;0"),0)</f>
        <v>0</v>
      </c>
      <c r="N234" s="265">
        <f>IF(Engagés!C238="x",Engagés!B238,0)</f>
        <v>0</v>
      </c>
      <c r="O234" s="266">
        <f>IF(N234&gt;0,Engagés!E238,0)</f>
        <v>0</v>
      </c>
      <c r="P234" s="266">
        <f>IF(N234&gt;0,CONCATENATE(Engagés!F238," ",Engagés!G238),0)</f>
        <v>0</v>
      </c>
      <c r="Q234" s="266">
        <f>IF(N234&gt;0,Engagés!H238,0)</f>
        <v>0</v>
      </c>
      <c r="R234" s="266">
        <f>IF(N234&gt;0,Engagés!I238,0)</f>
        <v>0</v>
      </c>
    </row>
    <row r="235" spans="1:18" ht="16.5" customHeight="1" x14ac:dyDescent="0.2">
      <c r="A235">
        <v>229</v>
      </c>
      <c r="C235" s="30">
        <f t="shared" si="24"/>
        <v>0</v>
      </c>
      <c r="D235" s="30" t="str">
        <f t="shared" si="25"/>
        <v xml:space="preserve"> </v>
      </c>
      <c r="E235" s="31">
        <f t="shared" si="26"/>
        <v>0</v>
      </c>
      <c r="F235" s="31">
        <f t="shared" si="27"/>
        <v>0</v>
      </c>
      <c r="G235" s="30">
        <f t="shared" si="28"/>
        <v>0</v>
      </c>
      <c r="H235" s="30">
        <f t="shared" si="23"/>
        <v>0</v>
      </c>
      <c r="I235" s="30"/>
      <c r="J235" s="30"/>
      <c r="K235" s="27"/>
      <c r="L235" s="27"/>
      <c r="M235" s="265">
        <f>IF(N235&gt;0,COUNTIF($N$7:N235,"&gt;0"),0)</f>
        <v>0</v>
      </c>
      <c r="N235" s="265">
        <f>IF(Engagés!C239="x",Engagés!B239,0)</f>
        <v>0</v>
      </c>
      <c r="O235" s="266">
        <f>IF(N235&gt;0,Engagés!E239,0)</f>
        <v>0</v>
      </c>
      <c r="P235" s="266">
        <f>IF(N235&gt;0,CONCATENATE(Engagés!F239," ",Engagés!G239),0)</f>
        <v>0</v>
      </c>
      <c r="Q235" s="266">
        <f>IF(N235&gt;0,Engagés!H239,0)</f>
        <v>0</v>
      </c>
      <c r="R235" s="266">
        <f>IF(N235&gt;0,Engagés!I239,0)</f>
        <v>0</v>
      </c>
    </row>
    <row r="236" spans="1:18" ht="16.5" customHeight="1" x14ac:dyDescent="0.2">
      <c r="A236">
        <v>230</v>
      </c>
      <c r="C236" s="30">
        <f t="shared" si="24"/>
        <v>0</v>
      </c>
      <c r="D236" s="30" t="str">
        <f t="shared" si="25"/>
        <v xml:space="preserve"> </v>
      </c>
      <c r="E236" s="31">
        <f t="shared" si="26"/>
        <v>0</v>
      </c>
      <c r="F236" s="31">
        <f t="shared" si="27"/>
        <v>0</v>
      </c>
      <c r="G236" s="30">
        <f t="shared" si="28"/>
        <v>0</v>
      </c>
      <c r="H236" s="30">
        <f t="shared" si="23"/>
        <v>0</v>
      </c>
      <c r="I236" s="30"/>
      <c r="J236" s="30"/>
      <c r="K236" s="27"/>
      <c r="L236" s="27"/>
      <c r="M236" s="265">
        <f>IF(N236&gt;0,COUNTIF($N$7:N236,"&gt;0"),0)</f>
        <v>0</v>
      </c>
      <c r="N236" s="265">
        <f>IF(Engagés!C240="x",Engagés!B240,0)</f>
        <v>0</v>
      </c>
      <c r="O236" s="266">
        <f>IF(N236&gt;0,Engagés!E240,0)</f>
        <v>0</v>
      </c>
      <c r="P236" s="266">
        <f>IF(N236&gt;0,CONCATENATE(Engagés!F240," ",Engagés!G240),0)</f>
        <v>0</v>
      </c>
      <c r="Q236" s="266">
        <f>IF(N236&gt;0,Engagés!H240,0)</f>
        <v>0</v>
      </c>
      <c r="R236" s="266">
        <f>IF(N236&gt;0,Engagés!I240,0)</f>
        <v>0</v>
      </c>
    </row>
    <row r="237" spans="1:18" ht="16.5" customHeight="1" x14ac:dyDescent="0.2">
      <c r="A237">
        <v>231</v>
      </c>
      <c r="C237" s="30">
        <f t="shared" si="24"/>
        <v>0</v>
      </c>
      <c r="D237" s="30" t="str">
        <f t="shared" si="25"/>
        <v xml:space="preserve"> </v>
      </c>
      <c r="E237" s="31">
        <f t="shared" si="26"/>
        <v>0</v>
      </c>
      <c r="F237" s="31">
        <f t="shared" si="27"/>
        <v>0</v>
      </c>
      <c r="G237" s="30">
        <f t="shared" si="28"/>
        <v>0</v>
      </c>
      <c r="H237" s="30">
        <f t="shared" si="23"/>
        <v>0</v>
      </c>
      <c r="I237" s="30"/>
      <c r="J237" s="30"/>
      <c r="K237" s="27"/>
      <c r="L237" s="27"/>
      <c r="M237" s="265">
        <f>IF(N237&gt;0,COUNTIF($N$7:N237,"&gt;0"),0)</f>
        <v>0</v>
      </c>
      <c r="N237" s="265">
        <f>IF(Engagés!C241="x",Engagés!B241,0)</f>
        <v>0</v>
      </c>
      <c r="O237" s="266">
        <f>IF(N237&gt;0,Engagés!E241,0)</f>
        <v>0</v>
      </c>
      <c r="P237" s="266">
        <f>IF(N237&gt;0,CONCATENATE(Engagés!F241," ",Engagés!G241),0)</f>
        <v>0</v>
      </c>
      <c r="Q237" s="266">
        <f>IF(N237&gt;0,Engagés!H241,0)</f>
        <v>0</v>
      </c>
      <c r="R237" s="266">
        <f>IF(N237&gt;0,Engagés!I241,0)</f>
        <v>0</v>
      </c>
    </row>
    <row r="238" spans="1:18" ht="16.5" customHeight="1" x14ac:dyDescent="0.2">
      <c r="A238">
        <v>232</v>
      </c>
      <c r="C238" s="30">
        <f t="shared" si="24"/>
        <v>0</v>
      </c>
      <c r="D238" s="30" t="str">
        <f t="shared" si="25"/>
        <v xml:space="preserve"> </v>
      </c>
      <c r="E238" s="31">
        <f t="shared" si="26"/>
        <v>0</v>
      </c>
      <c r="F238" s="31">
        <f t="shared" si="27"/>
        <v>0</v>
      </c>
      <c r="G238" s="30">
        <f t="shared" si="28"/>
        <v>0</v>
      </c>
      <c r="H238" s="30">
        <f t="shared" si="23"/>
        <v>0</v>
      </c>
      <c r="I238" s="30"/>
      <c r="J238" s="30"/>
      <c r="K238" s="27"/>
      <c r="L238" s="27"/>
      <c r="M238" s="265">
        <f>IF(N238&gt;0,COUNTIF($N$7:N238,"&gt;0"),0)</f>
        <v>0</v>
      </c>
      <c r="N238" s="265">
        <f>IF(Engagés!C242="x",Engagés!B242,0)</f>
        <v>0</v>
      </c>
      <c r="O238" s="266">
        <f>IF(N238&gt;0,Engagés!E242,0)</f>
        <v>0</v>
      </c>
      <c r="P238" s="266">
        <f>IF(N238&gt;0,CONCATENATE(Engagés!F242," ",Engagés!G242),0)</f>
        <v>0</v>
      </c>
      <c r="Q238" s="266">
        <f>IF(N238&gt;0,Engagés!H242,0)</f>
        <v>0</v>
      </c>
      <c r="R238" s="266">
        <f>IF(N238&gt;0,Engagés!I242,0)</f>
        <v>0</v>
      </c>
    </row>
    <row r="239" spans="1:18" ht="16.5" customHeight="1" x14ac:dyDescent="0.2">
      <c r="A239">
        <v>233</v>
      </c>
      <c r="C239" s="30">
        <f t="shared" si="24"/>
        <v>0</v>
      </c>
      <c r="D239" s="30" t="str">
        <f t="shared" si="25"/>
        <v xml:space="preserve"> </v>
      </c>
      <c r="E239" s="31">
        <f t="shared" si="26"/>
        <v>0</v>
      </c>
      <c r="F239" s="31">
        <f t="shared" si="27"/>
        <v>0</v>
      </c>
      <c r="G239" s="30">
        <f t="shared" si="28"/>
        <v>0</v>
      </c>
      <c r="H239" s="30">
        <f t="shared" si="23"/>
        <v>0</v>
      </c>
      <c r="I239" s="30"/>
      <c r="J239" s="30"/>
      <c r="K239" s="27"/>
      <c r="L239" s="27"/>
      <c r="M239" s="265">
        <f>IF(N239&gt;0,COUNTIF($N$7:N239,"&gt;0"),0)</f>
        <v>0</v>
      </c>
      <c r="N239" s="265">
        <f>IF(Engagés!C243="x",Engagés!B243,0)</f>
        <v>0</v>
      </c>
      <c r="O239" s="266">
        <f>IF(N239&gt;0,Engagés!E243,0)</f>
        <v>0</v>
      </c>
      <c r="P239" s="266">
        <f>IF(N239&gt;0,CONCATENATE(Engagés!F243," ",Engagés!G243),0)</f>
        <v>0</v>
      </c>
      <c r="Q239" s="266">
        <f>IF(N239&gt;0,Engagés!H243,0)</f>
        <v>0</v>
      </c>
      <c r="R239" s="266">
        <f>IF(N239&gt;0,Engagés!I243,0)</f>
        <v>0</v>
      </c>
    </row>
    <row r="240" spans="1:18" ht="16.5" customHeight="1" x14ac:dyDescent="0.2">
      <c r="A240">
        <v>234</v>
      </c>
      <c r="C240" s="30">
        <f t="shared" si="24"/>
        <v>0</v>
      </c>
      <c r="D240" s="30" t="str">
        <f t="shared" si="25"/>
        <v xml:space="preserve"> </v>
      </c>
      <c r="E240" s="31">
        <f t="shared" si="26"/>
        <v>0</v>
      </c>
      <c r="F240" s="31">
        <f t="shared" si="27"/>
        <v>0</v>
      </c>
      <c r="G240" s="30">
        <f t="shared" si="28"/>
        <v>0</v>
      </c>
      <c r="H240" s="30">
        <f t="shared" si="23"/>
        <v>0</v>
      </c>
      <c r="I240" s="30"/>
      <c r="J240" s="30"/>
      <c r="K240" s="27"/>
      <c r="L240" s="27"/>
      <c r="M240" s="265">
        <f>IF(N240&gt;0,COUNTIF($N$7:N240,"&gt;0"),0)</f>
        <v>0</v>
      </c>
      <c r="N240" s="265">
        <f>IF(Engagés!C244="x",Engagés!B244,0)</f>
        <v>0</v>
      </c>
      <c r="O240" s="266">
        <f>IF(N240&gt;0,Engagés!E244,0)</f>
        <v>0</v>
      </c>
      <c r="P240" s="266">
        <f>IF(N240&gt;0,CONCATENATE(Engagés!F244," ",Engagés!G244),0)</f>
        <v>0</v>
      </c>
      <c r="Q240" s="266">
        <f>IF(N240&gt;0,Engagés!H244,0)</f>
        <v>0</v>
      </c>
      <c r="R240" s="266">
        <f>IF(N240&gt;0,Engagés!I244,0)</f>
        <v>0</v>
      </c>
    </row>
    <row r="241" spans="1:18" ht="16.5" customHeight="1" x14ac:dyDescent="0.2">
      <c r="A241">
        <v>235</v>
      </c>
      <c r="C241" s="30">
        <f t="shared" si="24"/>
        <v>0</v>
      </c>
      <c r="D241" s="30" t="str">
        <f t="shared" si="25"/>
        <v xml:space="preserve"> </v>
      </c>
      <c r="E241" s="31">
        <f t="shared" si="26"/>
        <v>0</v>
      </c>
      <c r="F241" s="31">
        <f t="shared" si="27"/>
        <v>0</v>
      </c>
      <c r="G241" s="30">
        <f t="shared" si="28"/>
        <v>0</v>
      </c>
      <c r="H241" s="30">
        <f t="shared" si="23"/>
        <v>0</v>
      </c>
      <c r="I241" s="30"/>
      <c r="J241" s="30"/>
      <c r="K241" s="27"/>
      <c r="L241" s="27"/>
      <c r="M241" s="265">
        <f>IF(N241&gt;0,COUNTIF($N$7:N241,"&gt;0"),0)</f>
        <v>0</v>
      </c>
      <c r="N241" s="265">
        <f>IF(Engagés!C245="x",Engagés!B245,0)</f>
        <v>0</v>
      </c>
      <c r="O241" s="266">
        <f>IF(N241&gt;0,Engagés!E245,0)</f>
        <v>0</v>
      </c>
      <c r="P241" s="266">
        <f>IF(N241&gt;0,CONCATENATE(Engagés!F245," ",Engagés!G245),0)</f>
        <v>0</v>
      </c>
      <c r="Q241" s="266">
        <f>IF(N241&gt;0,Engagés!H245,0)</f>
        <v>0</v>
      </c>
      <c r="R241" s="266">
        <f>IF(N241&gt;0,Engagés!I245,0)</f>
        <v>0</v>
      </c>
    </row>
    <row r="242" spans="1:18" ht="16.5" customHeight="1" x14ac:dyDescent="0.2">
      <c r="A242">
        <v>236</v>
      </c>
      <c r="C242" s="30">
        <f t="shared" si="24"/>
        <v>0</v>
      </c>
      <c r="D242" s="30" t="str">
        <f t="shared" si="25"/>
        <v xml:space="preserve"> </v>
      </c>
      <c r="E242" s="31">
        <f t="shared" si="26"/>
        <v>0</v>
      </c>
      <c r="F242" s="31">
        <f t="shared" si="27"/>
        <v>0</v>
      </c>
      <c r="G242" s="30">
        <f t="shared" si="28"/>
        <v>0</v>
      </c>
      <c r="H242" s="30">
        <f t="shared" si="23"/>
        <v>0</v>
      </c>
      <c r="I242" s="30"/>
      <c r="J242" s="30"/>
      <c r="K242" s="27"/>
      <c r="L242" s="27"/>
      <c r="M242" s="265">
        <f>IF(N242&gt;0,COUNTIF($N$7:N242,"&gt;0"),0)</f>
        <v>0</v>
      </c>
      <c r="N242" s="265">
        <f>IF(Engagés!C246="x",Engagés!B246,0)</f>
        <v>0</v>
      </c>
      <c r="O242" s="266">
        <f>IF(N242&gt;0,Engagés!E246,0)</f>
        <v>0</v>
      </c>
      <c r="P242" s="266">
        <f>IF(N242&gt;0,CONCATENATE(Engagés!F246," ",Engagés!G246),0)</f>
        <v>0</v>
      </c>
      <c r="Q242" s="266">
        <f>IF(N242&gt;0,Engagés!H246,0)</f>
        <v>0</v>
      </c>
      <c r="R242" s="266">
        <f>IF(N242&gt;0,Engagés!I246,0)</f>
        <v>0</v>
      </c>
    </row>
    <row r="243" spans="1:18" ht="16.5" customHeight="1" x14ac:dyDescent="0.2">
      <c r="A243">
        <v>237</v>
      </c>
      <c r="C243" s="30">
        <f t="shared" si="24"/>
        <v>0</v>
      </c>
      <c r="D243" s="30" t="str">
        <f t="shared" si="25"/>
        <v xml:space="preserve"> </v>
      </c>
      <c r="E243" s="31">
        <f t="shared" si="26"/>
        <v>0</v>
      </c>
      <c r="F243" s="31">
        <f t="shared" si="27"/>
        <v>0</v>
      </c>
      <c r="G243" s="30">
        <f t="shared" si="28"/>
        <v>0</v>
      </c>
      <c r="H243" s="30">
        <f t="shared" si="23"/>
        <v>0</v>
      </c>
      <c r="I243" s="30"/>
      <c r="J243" s="30"/>
      <c r="K243" s="27"/>
      <c r="L243" s="27"/>
      <c r="M243" s="265">
        <f>IF(N243&gt;0,COUNTIF($N$7:N243,"&gt;0"),0)</f>
        <v>0</v>
      </c>
      <c r="N243" s="265">
        <f>IF(Engagés!C247="x",Engagés!B247,0)</f>
        <v>0</v>
      </c>
      <c r="O243" s="266">
        <f>IF(N243&gt;0,Engagés!E247,0)</f>
        <v>0</v>
      </c>
      <c r="P243" s="266">
        <f>IF(N243&gt;0,CONCATENATE(Engagés!F247," ",Engagés!G247),0)</f>
        <v>0</v>
      </c>
      <c r="Q243" s="266">
        <f>IF(N243&gt;0,Engagés!H247,0)</f>
        <v>0</v>
      </c>
      <c r="R243" s="266">
        <f>IF(N243&gt;0,Engagés!I247,0)</f>
        <v>0</v>
      </c>
    </row>
    <row r="244" spans="1:18" ht="16.5" customHeight="1" x14ac:dyDescent="0.2">
      <c r="A244">
        <v>238</v>
      </c>
      <c r="C244" s="30">
        <f t="shared" si="24"/>
        <v>0</v>
      </c>
      <c r="D244" s="30" t="str">
        <f t="shared" si="25"/>
        <v xml:space="preserve"> </v>
      </c>
      <c r="E244" s="31">
        <f t="shared" si="26"/>
        <v>0</v>
      </c>
      <c r="F244" s="31">
        <f t="shared" si="27"/>
        <v>0</v>
      </c>
      <c r="G244" s="30">
        <f t="shared" si="28"/>
        <v>0</v>
      </c>
      <c r="H244" s="30">
        <f t="shared" si="23"/>
        <v>0</v>
      </c>
      <c r="I244" s="30"/>
      <c r="J244" s="30"/>
      <c r="K244" s="27"/>
      <c r="L244" s="27"/>
      <c r="M244" s="265">
        <f>IF(N244&gt;0,COUNTIF($N$7:N244,"&gt;0"),0)</f>
        <v>0</v>
      </c>
      <c r="N244" s="265">
        <f>IF(Engagés!C248="x",Engagés!B248,0)</f>
        <v>0</v>
      </c>
      <c r="O244" s="266">
        <f>IF(N244&gt;0,Engagés!E248,0)</f>
        <v>0</v>
      </c>
      <c r="P244" s="266">
        <f>IF(N244&gt;0,CONCATENATE(Engagés!F248," ",Engagés!G248),0)</f>
        <v>0</v>
      </c>
      <c r="Q244" s="266">
        <f>IF(N244&gt;0,Engagés!H248,0)</f>
        <v>0</v>
      </c>
      <c r="R244" s="266">
        <f>IF(N244&gt;0,Engagés!I248,0)</f>
        <v>0</v>
      </c>
    </row>
    <row r="245" spans="1:18" ht="16.5" customHeight="1" x14ac:dyDescent="0.2">
      <c r="A245">
        <v>239</v>
      </c>
      <c r="C245" s="30">
        <f t="shared" si="24"/>
        <v>0</v>
      </c>
      <c r="D245" s="30" t="str">
        <f t="shared" si="25"/>
        <v xml:space="preserve"> </v>
      </c>
      <c r="E245" s="31">
        <f t="shared" si="26"/>
        <v>0</v>
      </c>
      <c r="F245" s="31">
        <f t="shared" si="27"/>
        <v>0</v>
      </c>
      <c r="G245" s="30">
        <f t="shared" si="28"/>
        <v>0</v>
      </c>
      <c r="H245" s="30">
        <f t="shared" si="23"/>
        <v>0</v>
      </c>
      <c r="I245" s="30"/>
      <c r="J245" s="30"/>
      <c r="K245" s="27"/>
      <c r="L245" s="27"/>
      <c r="M245" s="265">
        <f>IF(N245&gt;0,COUNTIF($N$7:N245,"&gt;0"),0)</f>
        <v>0</v>
      </c>
      <c r="N245" s="265">
        <f>IF(Engagés!C249="x",Engagés!B249,0)</f>
        <v>0</v>
      </c>
      <c r="O245" s="266">
        <f>IF(N245&gt;0,Engagés!E249,0)</f>
        <v>0</v>
      </c>
      <c r="P245" s="266">
        <f>IF(N245&gt;0,CONCATENATE(Engagés!F249," ",Engagés!G249),0)</f>
        <v>0</v>
      </c>
      <c r="Q245" s="266">
        <f>IF(N245&gt;0,Engagés!H249,0)</f>
        <v>0</v>
      </c>
      <c r="R245" s="266">
        <f>IF(N245&gt;0,Engagés!I249,0)</f>
        <v>0</v>
      </c>
    </row>
    <row r="246" spans="1:18" ht="16.5" customHeight="1" x14ac:dyDescent="0.2">
      <c r="A246">
        <v>240</v>
      </c>
      <c r="C246" s="30">
        <f t="shared" si="24"/>
        <v>0</v>
      </c>
      <c r="D246" s="30" t="str">
        <f t="shared" si="25"/>
        <v xml:space="preserve"> </v>
      </c>
      <c r="E246" s="31">
        <f t="shared" si="26"/>
        <v>0</v>
      </c>
      <c r="F246" s="31">
        <f t="shared" si="27"/>
        <v>0</v>
      </c>
      <c r="G246" s="30">
        <f t="shared" si="28"/>
        <v>0</v>
      </c>
      <c r="H246" s="30">
        <f t="shared" si="23"/>
        <v>0</v>
      </c>
      <c r="I246" s="30"/>
      <c r="J246" s="30"/>
      <c r="K246" s="27"/>
      <c r="L246" s="27"/>
      <c r="M246" s="265">
        <f>IF(N246&gt;0,COUNTIF($N$7:N246,"&gt;0"),0)</f>
        <v>0</v>
      </c>
      <c r="N246" s="265">
        <f>IF(Engagés!C250="x",Engagés!B250,0)</f>
        <v>0</v>
      </c>
      <c r="O246" s="266">
        <f>IF(N246&gt;0,Engagés!E250,0)</f>
        <v>0</v>
      </c>
      <c r="P246" s="266">
        <f>IF(N246&gt;0,CONCATENATE(Engagés!F250," ",Engagés!G250),0)</f>
        <v>0</v>
      </c>
      <c r="Q246" s="266">
        <f>IF(N246&gt;0,Engagés!H250,0)</f>
        <v>0</v>
      </c>
      <c r="R246" s="266">
        <f>IF(N246&gt;0,Engagés!I250,0)</f>
        <v>0</v>
      </c>
    </row>
    <row r="247" spans="1:18" ht="16.5" customHeight="1" x14ac:dyDescent="0.2">
      <c r="A247">
        <v>241</v>
      </c>
      <c r="C247" s="30">
        <f t="shared" si="24"/>
        <v>0</v>
      </c>
      <c r="D247" s="30" t="str">
        <f t="shared" si="25"/>
        <v xml:space="preserve"> </v>
      </c>
      <c r="E247" s="31">
        <f t="shared" si="26"/>
        <v>0</v>
      </c>
      <c r="F247" s="31">
        <f t="shared" si="27"/>
        <v>0</v>
      </c>
      <c r="G247" s="30">
        <f t="shared" si="28"/>
        <v>0</v>
      </c>
      <c r="H247" s="30">
        <f t="shared" si="23"/>
        <v>0</v>
      </c>
      <c r="I247" s="30"/>
      <c r="J247" s="30"/>
      <c r="K247" s="27"/>
      <c r="L247" s="27"/>
      <c r="M247" s="265">
        <f>IF(N247&gt;0,COUNTIF($N$7:N247,"&gt;0"),0)</f>
        <v>0</v>
      </c>
      <c r="N247" s="265">
        <f>IF(Engagés!C251="x",Engagés!B251,0)</f>
        <v>0</v>
      </c>
      <c r="O247" s="266">
        <f>IF(N247&gt;0,Engagés!E251,0)</f>
        <v>0</v>
      </c>
      <c r="P247" s="266">
        <f>IF(N247&gt;0,CONCATENATE(Engagés!F251," ",Engagés!G251),0)</f>
        <v>0</v>
      </c>
      <c r="Q247" s="266">
        <f>IF(N247&gt;0,Engagés!H251,0)</f>
        <v>0</v>
      </c>
      <c r="R247" s="266">
        <f>IF(N247&gt;0,Engagés!I251,0)</f>
        <v>0</v>
      </c>
    </row>
    <row r="248" spans="1:18" ht="16.5" customHeight="1" x14ac:dyDescent="0.2">
      <c r="A248">
        <v>242</v>
      </c>
      <c r="C248" s="30">
        <f t="shared" si="24"/>
        <v>0</v>
      </c>
      <c r="D248" s="30" t="str">
        <f t="shared" si="25"/>
        <v xml:space="preserve"> </v>
      </c>
      <c r="E248" s="31">
        <f t="shared" si="26"/>
        <v>0</v>
      </c>
      <c r="F248" s="31">
        <f t="shared" si="27"/>
        <v>0</v>
      </c>
      <c r="G248" s="30">
        <f t="shared" si="28"/>
        <v>0</v>
      </c>
      <c r="H248" s="30">
        <f t="shared" si="23"/>
        <v>0</v>
      </c>
      <c r="I248" s="30"/>
      <c r="J248" s="30"/>
      <c r="K248" s="27"/>
      <c r="L248" s="27"/>
      <c r="M248" s="265">
        <f>IF(N248&gt;0,COUNTIF($N$7:N248,"&gt;0"),0)</f>
        <v>0</v>
      </c>
      <c r="N248" s="265">
        <f>IF(Engagés!C252="x",Engagés!B252,0)</f>
        <v>0</v>
      </c>
      <c r="O248" s="266">
        <f>IF(N248&gt;0,Engagés!E252,0)</f>
        <v>0</v>
      </c>
      <c r="P248" s="266">
        <f>IF(N248&gt;0,CONCATENATE(Engagés!F252," ",Engagés!G252),0)</f>
        <v>0</v>
      </c>
      <c r="Q248" s="266">
        <f>IF(N248&gt;0,Engagés!H252,0)</f>
        <v>0</v>
      </c>
      <c r="R248" s="266">
        <f>IF(N248&gt;0,Engagés!I252,0)</f>
        <v>0</v>
      </c>
    </row>
    <row r="249" spans="1:18" ht="16.5" customHeight="1" x14ac:dyDescent="0.2">
      <c r="A249">
        <v>243</v>
      </c>
      <c r="C249" s="30">
        <f t="shared" si="24"/>
        <v>0</v>
      </c>
      <c r="D249" s="30" t="str">
        <f t="shared" si="25"/>
        <v xml:space="preserve"> </v>
      </c>
      <c r="E249" s="31">
        <f t="shared" si="26"/>
        <v>0</v>
      </c>
      <c r="F249" s="31">
        <f t="shared" si="27"/>
        <v>0</v>
      </c>
      <c r="G249" s="30">
        <f t="shared" si="28"/>
        <v>0</v>
      </c>
      <c r="H249" s="30">
        <f t="shared" si="23"/>
        <v>0</v>
      </c>
      <c r="I249" s="30"/>
      <c r="J249" s="30"/>
      <c r="K249" s="27"/>
      <c r="L249" s="27"/>
      <c r="M249" s="265">
        <f>IF(N249&gt;0,COUNTIF($N$7:N249,"&gt;0"),0)</f>
        <v>0</v>
      </c>
      <c r="N249" s="265">
        <f>IF(Engagés!C253="x",Engagés!B253,0)</f>
        <v>0</v>
      </c>
      <c r="O249" s="266">
        <f>IF(N249&gt;0,Engagés!E253,0)</f>
        <v>0</v>
      </c>
      <c r="P249" s="266">
        <f>IF(N249&gt;0,CONCATENATE(Engagés!F253," ",Engagés!G253),0)</f>
        <v>0</v>
      </c>
      <c r="Q249" s="266">
        <f>IF(N249&gt;0,Engagés!H253,0)</f>
        <v>0</v>
      </c>
      <c r="R249" s="266">
        <f>IF(N249&gt;0,Engagés!I253,0)</f>
        <v>0</v>
      </c>
    </row>
    <row r="250" spans="1:18" ht="16.5" customHeight="1" x14ac:dyDescent="0.2">
      <c r="A250">
        <v>244</v>
      </c>
      <c r="C250" s="30">
        <f t="shared" si="24"/>
        <v>0</v>
      </c>
      <c r="D250" s="30" t="str">
        <f t="shared" si="25"/>
        <v xml:space="preserve"> </v>
      </c>
      <c r="E250" s="31">
        <f t="shared" si="26"/>
        <v>0</v>
      </c>
      <c r="F250" s="31">
        <f t="shared" si="27"/>
        <v>0</v>
      </c>
      <c r="G250" s="30">
        <f t="shared" si="28"/>
        <v>0</v>
      </c>
      <c r="H250" s="30">
        <f t="shared" si="23"/>
        <v>0</v>
      </c>
      <c r="I250" s="30"/>
      <c r="J250" s="30"/>
      <c r="K250" s="27"/>
      <c r="L250" s="27"/>
      <c r="M250" s="265">
        <f>IF(N250&gt;0,COUNTIF($N$7:N250,"&gt;0"),0)</f>
        <v>0</v>
      </c>
      <c r="N250" s="265">
        <f>IF(Engagés!C254="x",Engagés!B254,0)</f>
        <v>0</v>
      </c>
      <c r="O250" s="266">
        <f>IF(N250&gt;0,Engagés!E254,0)</f>
        <v>0</v>
      </c>
      <c r="P250" s="266">
        <f>IF(N250&gt;0,CONCATENATE(Engagés!F254," ",Engagés!G254),0)</f>
        <v>0</v>
      </c>
      <c r="Q250" s="266">
        <f>IF(N250&gt;0,Engagés!H254,0)</f>
        <v>0</v>
      </c>
      <c r="R250" s="266">
        <f>IF(N250&gt;0,Engagés!I254,0)</f>
        <v>0</v>
      </c>
    </row>
    <row r="251" spans="1:18" ht="16.5" customHeight="1" x14ac:dyDescent="0.2">
      <c r="A251">
        <v>245</v>
      </c>
      <c r="C251" s="30">
        <f t="shared" si="24"/>
        <v>0</v>
      </c>
      <c r="D251" s="30" t="str">
        <f t="shared" si="25"/>
        <v xml:space="preserve"> </v>
      </c>
      <c r="E251" s="31">
        <f t="shared" si="26"/>
        <v>0</v>
      </c>
      <c r="F251" s="31">
        <f t="shared" si="27"/>
        <v>0</v>
      </c>
      <c r="G251" s="30">
        <f t="shared" si="28"/>
        <v>0</v>
      </c>
      <c r="H251" s="30">
        <f t="shared" si="23"/>
        <v>0</v>
      </c>
      <c r="I251" s="30"/>
      <c r="J251" s="30"/>
      <c r="K251" s="27"/>
      <c r="L251" s="27"/>
      <c r="M251" s="265">
        <f>IF(N251&gt;0,COUNTIF($N$7:N251,"&gt;0"),0)</f>
        <v>0</v>
      </c>
      <c r="N251" s="265">
        <f>IF(Engagés!C255="x",Engagés!B255,0)</f>
        <v>0</v>
      </c>
      <c r="O251" s="266">
        <f>IF(N251&gt;0,Engagés!E255,0)</f>
        <v>0</v>
      </c>
      <c r="P251" s="266">
        <f>IF(N251&gt;0,CONCATENATE(Engagés!F255," ",Engagés!G255),0)</f>
        <v>0</v>
      </c>
      <c r="Q251" s="266">
        <f>IF(N251&gt;0,Engagés!H255,0)</f>
        <v>0</v>
      </c>
      <c r="R251" s="266">
        <f>IF(N251&gt;0,Engagés!I255,0)</f>
        <v>0</v>
      </c>
    </row>
    <row r="252" spans="1:18" ht="16.5" customHeight="1" x14ac:dyDescent="0.2">
      <c r="A252">
        <v>246</v>
      </c>
      <c r="C252" s="30">
        <f t="shared" si="24"/>
        <v>0</v>
      </c>
      <c r="D252" s="30" t="str">
        <f t="shared" si="25"/>
        <v xml:space="preserve"> </v>
      </c>
      <c r="E252" s="31">
        <f t="shared" si="26"/>
        <v>0</v>
      </c>
      <c r="F252" s="31">
        <f t="shared" si="27"/>
        <v>0</v>
      </c>
      <c r="G252" s="30">
        <f t="shared" si="28"/>
        <v>0</v>
      </c>
      <c r="H252" s="30">
        <f t="shared" si="23"/>
        <v>0</v>
      </c>
      <c r="I252" s="30"/>
      <c r="J252" s="30"/>
      <c r="K252" s="27"/>
      <c r="L252" s="27"/>
      <c r="M252" s="265">
        <f>IF(N252&gt;0,COUNTIF($N$7:N252,"&gt;0"),0)</f>
        <v>0</v>
      </c>
      <c r="N252" s="265">
        <f>IF(Engagés!C256="x",Engagés!B256,0)</f>
        <v>0</v>
      </c>
      <c r="O252" s="266">
        <f>IF(N252&gt;0,Engagés!E256,0)</f>
        <v>0</v>
      </c>
      <c r="P252" s="266">
        <f>IF(N252&gt;0,CONCATENATE(Engagés!F256," ",Engagés!G256),0)</f>
        <v>0</v>
      </c>
      <c r="Q252" s="266">
        <f>IF(N252&gt;0,Engagés!H256,0)</f>
        <v>0</v>
      </c>
      <c r="R252" s="266">
        <f>IF(N252&gt;0,Engagés!I256,0)</f>
        <v>0</v>
      </c>
    </row>
    <row r="253" spans="1:18" ht="16.5" customHeight="1" x14ac:dyDescent="0.2">
      <c r="A253">
        <v>247</v>
      </c>
      <c r="C253" s="30">
        <f t="shared" si="24"/>
        <v>0</v>
      </c>
      <c r="D253" s="30" t="str">
        <f t="shared" si="25"/>
        <v xml:space="preserve"> </v>
      </c>
      <c r="E253" s="31">
        <f t="shared" si="26"/>
        <v>0</v>
      </c>
      <c r="F253" s="31">
        <f t="shared" si="27"/>
        <v>0</v>
      </c>
      <c r="G253" s="30">
        <f t="shared" si="28"/>
        <v>0</v>
      </c>
      <c r="H253" s="30">
        <f t="shared" si="23"/>
        <v>0</v>
      </c>
      <c r="I253" s="30"/>
      <c r="J253" s="30"/>
      <c r="K253" s="27"/>
      <c r="L253" s="27"/>
      <c r="M253" s="265">
        <f>IF(N253&gt;0,COUNTIF($N$7:N253,"&gt;0"),0)</f>
        <v>0</v>
      </c>
      <c r="N253" s="265">
        <f>IF(Engagés!C257="x",Engagés!B257,0)</f>
        <v>0</v>
      </c>
      <c r="O253" s="266">
        <f>IF(N253&gt;0,Engagés!E257,0)</f>
        <v>0</v>
      </c>
      <c r="P253" s="266">
        <f>IF(N253&gt;0,CONCATENATE(Engagés!F257," ",Engagés!G257),0)</f>
        <v>0</v>
      </c>
      <c r="Q253" s="266">
        <f>IF(N253&gt;0,Engagés!H257,0)</f>
        <v>0</v>
      </c>
      <c r="R253" s="266">
        <f>IF(N253&gt;0,Engagés!I257,0)</f>
        <v>0</v>
      </c>
    </row>
    <row r="254" spans="1:18" ht="16.5" customHeight="1" x14ac:dyDescent="0.2">
      <c r="A254">
        <v>248</v>
      </c>
      <c r="C254" s="30">
        <f t="shared" si="24"/>
        <v>0</v>
      </c>
      <c r="D254" s="30" t="str">
        <f t="shared" si="25"/>
        <v xml:space="preserve"> </v>
      </c>
      <c r="E254" s="31">
        <f t="shared" si="26"/>
        <v>0</v>
      </c>
      <c r="F254" s="31">
        <f t="shared" si="27"/>
        <v>0</v>
      </c>
      <c r="G254" s="30">
        <f t="shared" si="28"/>
        <v>0</v>
      </c>
      <c r="H254" s="30">
        <f t="shared" si="23"/>
        <v>0</v>
      </c>
      <c r="I254" s="30"/>
      <c r="J254" s="30"/>
      <c r="K254" s="27"/>
      <c r="L254" s="27"/>
      <c r="M254" s="265">
        <f>IF(N254&gt;0,COUNTIF($N$7:N254,"&gt;0"),0)</f>
        <v>0</v>
      </c>
      <c r="N254" s="265">
        <f>IF(Engagés!C258="x",Engagés!B258,0)</f>
        <v>0</v>
      </c>
      <c r="O254" s="266">
        <f>IF(N254&gt;0,Engagés!E258,0)</f>
        <v>0</v>
      </c>
      <c r="P254" s="266">
        <f>IF(N254&gt;0,CONCATENATE(Engagés!F258," ",Engagés!G258),0)</f>
        <v>0</v>
      </c>
      <c r="Q254" s="266">
        <f>IF(N254&gt;0,Engagés!H258,0)</f>
        <v>0</v>
      </c>
      <c r="R254" s="266">
        <f>IF(N254&gt;0,Engagés!I258,0)</f>
        <v>0</v>
      </c>
    </row>
    <row r="255" spans="1:18" ht="16.5" customHeight="1" x14ac:dyDescent="0.2">
      <c r="A255">
        <v>249</v>
      </c>
      <c r="C255" s="30">
        <f t="shared" si="24"/>
        <v>0</v>
      </c>
      <c r="D255" s="30" t="str">
        <f t="shared" si="25"/>
        <v xml:space="preserve"> </v>
      </c>
      <c r="E255" s="31">
        <f t="shared" si="26"/>
        <v>0</v>
      </c>
      <c r="F255" s="31">
        <f t="shared" si="27"/>
        <v>0</v>
      </c>
      <c r="G255" s="30">
        <f t="shared" si="28"/>
        <v>0</v>
      </c>
      <c r="H255" s="30">
        <f t="shared" si="23"/>
        <v>0</v>
      </c>
      <c r="I255" s="30"/>
      <c r="J255" s="30"/>
      <c r="K255" s="27"/>
      <c r="L255" s="27"/>
      <c r="M255" s="265">
        <f>IF(N255&gt;0,COUNTIF($N$7:N255,"&gt;0"),0)</f>
        <v>0</v>
      </c>
      <c r="N255" s="265">
        <f>IF(Engagés!C259="x",Engagés!B259,0)</f>
        <v>0</v>
      </c>
      <c r="O255" s="266">
        <f>IF(N255&gt;0,Engagés!E259,0)</f>
        <v>0</v>
      </c>
      <c r="P255" s="266">
        <f>IF(N255&gt;0,CONCATENATE(Engagés!F259," ",Engagés!G259),0)</f>
        <v>0</v>
      </c>
      <c r="Q255" s="266">
        <f>IF(N255&gt;0,Engagés!H259,0)</f>
        <v>0</v>
      </c>
      <c r="R255" s="266">
        <f>IF(N255&gt;0,Engagés!I259,0)</f>
        <v>0</v>
      </c>
    </row>
    <row r="256" spans="1:18" ht="16.5" customHeight="1" x14ac:dyDescent="0.2">
      <c r="A256">
        <v>250</v>
      </c>
      <c r="C256" s="30">
        <f t="shared" si="24"/>
        <v>0</v>
      </c>
      <c r="D256" s="30" t="str">
        <f t="shared" si="25"/>
        <v xml:space="preserve"> </v>
      </c>
      <c r="E256" s="31">
        <f t="shared" si="26"/>
        <v>0</v>
      </c>
      <c r="F256" s="31">
        <f t="shared" si="27"/>
        <v>0</v>
      </c>
      <c r="G256" s="30">
        <f t="shared" si="28"/>
        <v>0</v>
      </c>
      <c r="H256" s="30">
        <f t="shared" si="23"/>
        <v>0</v>
      </c>
      <c r="I256" s="30"/>
      <c r="J256" s="30"/>
      <c r="K256" s="27"/>
      <c r="L256" s="27"/>
      <c r="M256" s="265">
        <f>IF(N256&gt;0,COUNTIF($N$7:N256,"&gt;0"),0)</f>
        <v>0</v>
      </c>
      <c r="N256" s="265">
        <f>IF(Engagés!C260="x",Engagés!B260,0)</f>
        <v>0</v>
      </c>
      <c r="O256" s="266">
        <f>IF(N256&gt;0,Engagés!E260,0)</f>
        <v>0</v>
      </c>
      <c r="P256" s="266">
        <f>IF(N256&gt;0,CONCATENATE(Engagés!F260," ",Engagés!G260),0)</f>
        <v>0</v>
      </c>
      <c r="Q256" s="266">
        <f>IF(N256&gt;0,Engagés!H260,0)</f>
        <v>0</v>
      </c>
      <c r="R256" s="266">
        <f>IF(N256&gt;0,Engagés!I260,0)</f>
        <v>0</v>
      </c>
    </row>
    <row r="257" spans="1:18" ht="16.5" customHeight="1" x14ac:dyDescent="0.2">
      <c r="A257">
        <v>251</v>
      </c>
      <c r="C257" s="30">
        <f t="shared" si="24"/>
        <v>0</v>
      </c>
      <c r="D257" s="30" t="str">
        <f t="shared" si="25"/>
        <v xml:space="preserve"> </v>
      </c>
      <c r="E257" s="31">
        <f t="shared" si="26"/>
        <v>0</v>
      </c>
      <c r="F257" s="31">
        <f t="shared" si="27"/>
        <v>0</v>
      </c>
      <c r="G257" s="30">
        <f t="shared" si="28"/>
        <v>0</v>
      </c>
      <c r="H257" s="30">
        <f t="shared" si="23"/>
        <v>0</v>
      </c>
      <c r="I257" s="30"/>
      <c r="J257" s="30"/>
      <c r="K257" s="27"/>
      <c r="L257" s="27"/>
      <c r="M257" s="265">
        <f>IF(N257&gt;0,COUNTIF($N$7:N257,"&gt;0"),0)</f>
        <v>0</v>
      </c>
      <c r="N257" s="265">
        <f>IF(Engagés!C261="x",Engagés!B261,0)</f>
        <v>0</v>
      </c>
      <c r="O257" s="266">
        <f>IF(N257&gt;0,Engagés!E261,0)</f>
        <v>0</v>
      </c>
      <c r="P257" s="266">
        <f>IF(N257&gt;0,CONCATENATE(Engagés!F261," ",Engagés!G261),0)</f>
        <v>0</v>
      </c>
      <c r="Q257" s="266">
        <f>IF(N257&gt;0,Engagés!H261,0)</f>
        <v>0</v>
      </c>
      <c r="R257" s="266">
        <f>IF(N257&gt;0,Engagés!I261,0)</f>
        <v>0</v>
      </c>
    </row>
    <row r="258" spans="1:18" ht="16.5" customHeight="1" x14ac:dyDescent="0.2">
      <c r="A258">
        <v>252</v>
      </c>
      <c r="C258" s="30">
        <f t="shared" si="24"/>
        <v>0</v>
      </c>
      <c r="D258" s="30" t="str">
        <f t="shared" si="25"/>
        <v xml:space="preserve"> </v>
      </c>
      <c r="E258" s="31">
        <f t="shared" si="26"/>
        <v>0</v>
      </c>
      <c r="F258" s="31">
        <f t="shared" si="27"/>
        <v>0</v>
      </c>
      <c r="G258" s="30">
        <f t="shared" si="28"/>
        <v>0</v>
      </c>
      <c r="H258" s="30">
        <f t="shared" si="23"/>
        <v>0</v>
      </c>
      <c r="I258" s="30"/>
      <c r="J258" s="30"/>
      <c r="K258" s="27"/>
      <c r="L258" s="27"/>
      <c r="M258" s="265">
        <f>IF(N258&gt;0,COUNTIF($N$7:N258,"&gt;0"),0)</f>
        <v>0</v>
      </c>
      <c r="N258" s="265">
        <f>IF(Engagés!C262="x",Engagés!B262,0)</f>
        <v>0</v>
      </c>
      <c r="O258" s="266">
        <f>IF(N258&gt;0,Engagés!E262,0)</f>
        <v>0</v>
      </c>
      <c r="P258" s="266">
        <f>IF(N258&gt;0,CONCATENATE(Engagés!F262," ",Engagés!G262),0)</f>
        <v>0</v>
      </c>
      <c r="Q258" s="266">
        <f>IF(N258&gt;0,Engagés!H262,0)</f>
        <v>0</v>
      </c>
      <c r="R258" s="266">
        <f>IF(N258&gt;0,Engagés!I262,0)</f>
        <v>0</v>
      </c>
    </row>
    <row r="259" spans="1:18" ht="16.5" customHeight="1" x14ac:dyDescent="0.2">
      <c r="A259">
        <v>253</v>
      </c>
      <c r="C259" s="30">
        <f t="shared" si="24"/>
        <v>0</v>
      </c>
      <c r="D259" s="30" t="str">
        <f t="shared" si="25"/>
        <v xml:space="preserve"> </v>
      </c>
      <c r="E259" s="31">
        <f t="shared" si="26"/>
        <v>0</v>
      </c>
      <c r="F259" s="31">
        <f t="shared" si="27"/>
        <v>0</v>
      </c>
      <c r="G259" s="30">
        <f t="shared" si="28"/>
        <v>0</v>
      </c>
      <c r="H259" s="30">
        <f t="shared" si="23"/>
        <v>0</v>
      </c>
      <c r="I259" s="30"/>
      <c r="J259" s="30"/>
      <c r="K259" s="27"/>
      <c r="L259" s="27"/>
      <c r="M259" s="265">
        <f>IF(N259&gt;0,COUNTIF($N$7:N259,"&gt;0"),0)</f>
        <v>0</v>
      </c>
      <c r="N259" s="265">
        <f>IF(Engagés!C263="x",Engagés!B263,0)</f>
        <v>0</v>
      </c>
      <c r="O259" s="266">
        <f>IF(N259&gt;0,Engagés!E263,0)</f>
        <v>0</v>
      </c>
      <c r="P259" s="266">
        <f>IF(N259&gt;0,CONCATENATE(Engagés!F263," ",Engagés!G263),0)</f>
        <v>0</v>
      </c>
      <c r="Q259" s="266">
        <f>IF(N259&gt;0,Engagés!H263,0)</f>
        <v>0</v>
      </c>
      <c r="R259" s="266">
        <f>IF(N259&gt;0,Engagés!I263,0)</f>
        <v>0</v>
      </c>
    </row>
    <row r="260" spans="1:18" ht="16.5" customHeight="1" x14ac:dyDescent="0.2">
      <c r="A260">
        <v>254</v>
      </c>
      <c r="C260" s="30">
        <f t="shared" si="24"/>
        <v>0</v>
      </c>
      <c r="D260" s="30" t="str">
        <f t="shared" si="25"/>
        <v xml:space="preserve"> </v>
      </c>
      <c r="E260" s="31">
        <f t="shared" si="26"/>
        <v>0</v>
      </c>
      <c r="F260" s="31">
        <f t="shared" si="27"/>
        <v>0</v>
      </c>
      <c r="G260" s="30">
        <f t="shared" si="28"/>
        <v>0</v>
      </c>
      <c r="H260" s="30">
        <f t="shared" si="23"/>
        <v>0</v>
      </c>
      <c r="I260" s="30"/>
      <c r="J260" s="30"/>
      <c r="K260" s="27"/>
      <c r="L260" s="27"/>
      <c r="M260" s="265">
        <f>IF(N260&gt;0,COUNTIF($N$7:N260,"&gt;0"),0)</f>
        <v>0</v>
      </c>
      <c r="N260" s="265">
        <f>IF(Engagés!C264="x",Engagés!B264,0)</f>
        <v>0</v>
      </c>
      <c r="O260" s="266">
        <f>IF(N260&gt;0,Engagés!E264,0)</f>
        <v>0</v>
      </c>
      <c r="P260" s="266">
        <f>IF(N260&gt;0,CONCATENATE(Engagés!F264," ",Engagés!G264),0)</f>
        <v>0</v>
      </c>
      <c r="Q260" s="266">
        <f>IF(N260&gt;0,Engagés!H264,0)</f>
        <v>0</v>
      </c>
      <c r="R260" s="266">
        <f>IF(N260&gt;0,Engagés!I264,0)</f>
        <v>0</v>
      </c>
    </row>
    <row r="261" spans="1:18" ht="16.5" customHeight="1" x14ac:dyDescent="0.2">
      <c r="A261">
        <v>255</v>
      </c>
      <c r="C261" s="30">
        <f t="shared" si="24"/>
        <v>0</v>
      </c>
      <c r="D261" s="30" t="str">
        <f t="shared" si="25"/>
        <v xml:space="preserve"> </v>
      </c>
      <c r="E261" s="31">
        <f t="shared" si="26"/>
        <v>0</v>
      </c>
      <c r="F261" s="31">
        <f t="shared" si="27"/>
        <v>0</v>
      </c>
      <c r="G261" s="30">
        <f t="shared" si="28"/>
        <v>0</v>
      </c>
      <c r="H261" s="30">
        <f t="shared" si="23"/>
        <v>0</v>
      </c>
      <c r="I261" s="30"/>
      <c r="J261" s="30"/>
      <c r="K261" s="27"/>
      <c r="L261" s="27"/>
      <c r="M261" s="265">
        <f>IF(N261&gt;0,COUNTIF($N$7:N261,"&gt;0"),0)</f>
        <v>0</v>
      </c>
      <c r="N261" s="265">
        <f>IF(Engagés!C265="x",Engagés!B265,0)</f>
        <v>0</v>
      </c>
      <c r="O261" s="266">
        <f>IF(N261&gt;0,Engagés!E265,0)</f>
        <v>0</v>
      </c>
      <c r="P261" s="266">
        <f>IF(N261&gt;0,CONCATENATE(Engagés!F265," ",Engagés!G265),0)</f>
        <v>0</v>
      </c>
      <c r="Q261" s="266">
        <f>IF(N261&gt;0,Engagés!H265,0)</f>
        <v>0</v>
      </c>
      <c r="R261" s="266">
        <f>IF(N261&gt;0,Engagés!I265,0)</f>
        <v>0</v>
      </c>
    </row>
    <row r="262" spans="1:18" ht="16.5" customHeight="1" x14ac:dyDescent="0.2">
      <c r="A262">
        <v>256</v>
      </c>
      <c r="C262" s="30">
        <f t="shared" si="24"/>
        <v>0</v>
      </c>
      <c r="D262" s="30" t="str">
        <f t="shared" si="25"/>
        <v xml:space="preserve"> </v>
      </c>
      <c r="E262" s="31">
        <f t="shared" si="26"/>
        <v>0</v>
      </c>
      <c r="F262" s="31">
        <f t="shared" si="27"/>
        <v>0</v>
      </c>
      <c r="G262" s="30">
        <f t="shared" si="28"/>
        <v>0</v>
      </c>
      <c r="H262" s="30">
        <f t="shared" si="23"/>
        <v>0</v>
      </c>
      <c r="I262" s="30"/>
      <c r="J262" s="30"/>
      <c r="K262" s="27"/>
      <c r="L262" s="27"/>
      <c r="M262" s="265">
        <f>IF(N262&gt;0,COUNTIF($N$7:N262,"&gt;0"),0)</f>
        <v>0</v>
      </c>
      <c r="N262" s="265">
        <f>IF(Engagés!C266="x",Engagés!B266,0)</f>
        <v>0</v>
      </c>
      <c r="O262" s="266">
        <f>IF(N262&gt;0,Engagés!E266,0)</f>
        <v>0</v>
      </c>
      <c r="P262" s="266">
        <f>IF(N262&gt;0,CONCATENATE(Engagés!F266," ",Engagés!G266),0)</f>
        <v>0</v>
      </c>
      <c r="Q262" s="266">
        <f>IF(N262&gt;0,Engagés!H266,0)</f>
        <v>0</v>
      </c>
      <c r="R262" s="266">
        <f>IF(N262&gt;0,Engagés!I266,0)</f>
        <v>0</v>
      </c>
    </row>
    <row r="263" spans="1:18" ht="16.5" customHeight="1" x14ac:dyDescent="0.2">
      <c r="A263">
        <v>257</v>
      </c>
      <c r="C263" s="30">
        <f t="shared" si="24"/>
        <v>0</v>
      </c>
      <c r="D263" s="30" t="str">
        <f t="shared" si="25"/>
        <v xml:space="preserve"> </v>
      </c>
      <c r="E263" s="31">
        <f t="shared" si="26"/>
        <v>0</v>
      </c>
      <c r="F263" s="31">
        <f t="shared" si="27"/>
        <v>0</v>
      </c>
      <c r="G263" s="30">
        <f t="shared" si="28"/>
        <v>0</v>
      </c>
      <c r="H263" s="30">
        <f t="shared" si="23"/>
        <v>0</v>
      </c>
      <c r="I263" s="30"/>
      <c r="J263" s="30"/>
      <c r="K263" s="27"/>
      <c r="L263" s="27"/>
      <c r="M263" s="265">
        <f>IF(N263&gt;0,COUNTIF($N$7:N263,"&gt;0"),0)</f>
        <v>0</v>
      </c>
      <c r="N263" s="265">
        <f>IF(Engagés!C267="x",Engagés!B267,0)</f>
        <v>0</v>
      </c>
      <c r="O263" s="266">
        <f>IF(N263&gt;0,Engagés!E267,0)</f>
        <v>0</v>
      </c>
      <c r="P263" s="266">
        <f>IF(N263&gt;0,CONCATENATE(Engagés!F267," ",Engagés!G267),0)</f>
        <v>0</v>
      </c>
      <c r="Q263" s="266">
        <f>IF(N263&gt;0,Engagés!H267,0)</f>
        <v>0</v>
      </c>
      <c r="R263" s="266">
        <f>IF(N263&gt;0,Engagés!I267,0)</f>
        <v>0</v>
      </c>
    </row>
    <row r="264" spans="1:18" ht="16.5" customHeight="1" x14ac:dyDescent="0.2">
      <c r="A264">
        <v>258</v>
      </c>
      <c r="C264" s="30">
        <f t="shared" si="24"/>
        <v>0</v>
      </c>
      <c r="D264" s="30" t="str">
        <f t="shared" si="25"/>
        <v xml:space="preserve"> </v>
      </c>
      <c r="E264" s="31">
        <f t="shared" si="26"/>
        <v>0</v>
      </c>
      <c r="F264" s="31">
        <f t="shared" si="27"/>
        <v>0</v>
      </c>
      <c r="G264" s="30">
        <f t="shared" si="28"/>
        <v>0</v>
      </c>
      <c r="H264" s="30">
        <f t="shared" ref="H264:H327" si="29">IF(C264&lt;&gt;0,VLOOKUP(A264,M264:S1757,7,FALSE),0)</f>
        <v>0</v>
      </c>
      <c r="I264" s="30"/>
      <c r="J264" s="30"/>
      <c r="K264" s="27"/>
      <c r="L264" s="27"/>
      <c r="M264" s="265">
        <f>IF(N264&gt;0,COUNTIF($N$7:N264,"&gt;0"),0)</f>
        <v>0</v>
      </c>
      <c r="N264" s="265">
        <f>IF(Engagés!C268="x",Engagés!B268,0)</f>
        <v>0</v>
      </c>
      <c r="O264" s="266">
        <f>IF(N264&gt;0,Engagés!E268,0)</f>
        <v>0</v>
      </c>
      <c r="P264" s="266">
        <f>IF(N264&gt;0,CONCATENATE(Engagés!F268," ",Engagés!G268),0)</f>
        <v>0</v>
      </c>
      <c r="Q264" s="266">
        <f>IF(N264&gt;0,Engagés!H268,0)</f>
        <v>0</v>
      </c>
      <c r="R264" s="266">
        <f>IF(N264&gt;0,Engagés!I268,0)</f>
        <v>0</v>
      </c>
    </row>
    <row r="265" spans="1:18" ht="16.5" customHeight="1" x14ac:dyDescent="0.2">
      <c r="A265">
        <v>259</v>
      </c>
      <c r="C265" s="30">
        <f t="shared" si="24"/>
        <v>0</v>
      </c>
      <c r="D265" s="30" t="str">
        <f t="shared" si="25"/>
        <v xml:space="preserve"> </v>
      </c>
      <c r="E265" s="31">
        <f t="shared" si="26"/>
        <v>0</v>
      </c>
      <c r="F265" s="31">
        <f t="shared" si="27"/>
        <v>0</v>
      </c>
      <c r="G265" s="30">
        <f t="shared" si="28"/>
        <v>0</v>
      </c>
      <c r="H265" s="30">
        <f t="shared" si="29"/>
        <v>0</v>
      </c>
      <c r="I265" s="30"/>
      <c r="J265" s="30"/>
      <c r="K265" s="27"/>
      <c r="L265" s="27"/>
      <c r="M265" s="265">
        <f>IF(N265&gt;0,COUNTIF($N$7:N265,"&gt;0"),0)</f>
        <v>0</v>
      </c>
      <c r="N265" s="265">
        <f>IF(Engagés!C269="x",Engagés!B269,0)</f>
        <v>0</v>
      </c>
      <c r="O265" s="266">
        <f>IF(N265&gt;0,Engagés!E269,0)</f>
        <v>0</v>
      </c>
      <c r="P265" s="266">
        <f>IF(N265&gt;0,CONCATENATE(Engagés!F269," ",Engagés!G269),0)</f>
        <v>0</v>
      </c>
      <c r="Q265" s="266">
        <f>IF(N265&gt;0,Engagés!H269,0)</f>
        <v>0</v>
      </c>
      <c r="R265" s="266">
        <f>IF(N265&gt;0,Engagés!I269,0)</f>
        <v>0</v>
      </c>
    </row>
    <row r="266" spans="1:18" ht="16.5" customHeight="1" x14ac:dyDescent="0.2">
      <c r="A266">
        <v>260</v>
      </c>
      <c r="C266" s="30">
        <f t="shared" si="24"/>
        <v>0</v>
      </c>
      <c r="D266" s="30" t="str">
        <f t="shared" si="25"/>
        <v xml:space="preserve"> </v>
      </c>
      <c r="E266" s="31">
        <f t="shared" si="26"/>
        <v>0</v>
      </c>
      <c r="F266" s="31">
        <f t="shared" si="27"/>
        <v>0</v>
      </c>
      <c r="G266" s="30">
        <f t="shared" si="28"/>
        <v>0</v>
      </c>
      <c r="H266" s="30">
        <f t="shared" si="29"/>
        <v>0</v>
      </c>
      <c r="I266" s="30"/>
      <c r="J266" s="30"/>
      <c r="K266" s="27"/>
      <c r="L266" s="27"/>
      <c r="M266" s="265">
        <f>IF(N266&gt;0,COUNTIF($N$7:N266,"&gt;0"),0)</f>
        <v>0</v>
      </c>
      <c r="N266" s="265">
        <f>IF(Engagés!C270="x",Engagés!B270,0)</f>
        <v>0</v>
      </c>
      <c r="O266" s="266">
        <f>IF(N266&gt;0,Engagés!E270,0)</f>
        <v>0</v>
      </c>
      <c r="P266" s="266">
        <f>IF(N266&gt;0,CONCATENATE(Engagés!F270," ",Engagés!G270),0)</f>
        <v>0</v>
      </c>
      <c r="Q266" s="266">
        <f>IF(N266&gt;0,Engagés!H270,0)</f>
        <v>0</v>
      </c>
      <c r="R266" s="266">
        <f>IF(N266&gt;0,Engagés!I270,0)</f>
        <v>0</v>
      </c>
    </row>
    <row r="267" spans="1:18" ht="16.5" customHeight="1" x14ac:dyDescent="0.2">
      <c r="A267">
        <v>261</v>
      </c>
      <c r="C267" s="30">
        <f t="shared" si="24"/>
        <v>0</v>
      </c>
      <c r="D267" s="30" t="str">
        <f t="shared" si="25"/>
        <v xml:space="preserve"> </v>
      </c>
      <c r="E267" s="31">
        <f t="shared" si="26"/>
        <v>0</v>
      </c>
      <c r="F267" s="31">
        <f t="shared" si="27"/>
        <v>0</v>
      </c>
      <c r="G267" s="30">
        <f t="shared" si="28"/>
        <v>0</v>
      </c>
      <c r="H267" s="30">
        <f t="shared" si="29"/>
        <v>0</v>
      </c>
      <c r="I267" s="30"/>
      <c r="J267" s="30"/>
      <c r="K267" s="27"/>
      <c r="L267" s="27"/>
      <c r="M267" s="265">
        <f>IF(N267&gt;0,COUNTIF($N$7:N267,"&gt;0"),0)</f>
        <v>0</v>
      </c>
      <c r="N267" s="265">
        <f>IF(Engagés!C271="x",Engagés!B271,0)</f>
        <v>0</v>
      </c>
      <c r="O267" s="266">
        <f>IF(N267&gt;0,Engagés!E271,0)</f>
        <v>0</v>
      </c>
      <c r="P267" s="266">
        <f>IF(N267&gt;0,CONCATENATE(Engagés!F271," ",Engagés!G271),0)</f>
        <v>0</v>
      </c>
      <c r="Q267" s="266">
        <f>IF(N267&gt;0,Engagés!H271,0)</f>
        <v>0</v>
      </c>
      <c r="R267" s="266">
        <f>IF(N267&gt;0,Engagés!I271,0)</f>
        <v>0</v>
      </c>
    </row>
    <row r="268" spans="1:18" ht="16.5" customHeight="1" x14ac:dyDescent="0.2">
      <c r="A268">
        <v>262</v>
      </c>
      <c r="C268" s="30">
        <f t="shared" si="24"/>
        <v>0</v>
      </c>
      <c r="D268" s="30" t="str">
        <f t="shared" si="25"/>
        <v xml:space="preserve"> </v>
      </c>
      <c r="E268" s="31">
        <f t="shared" si="26"/>
        <v>0</v>
      </c>
      <c r="F268" s="31">
        <f t="shared" si="27"/>
        <v>0</v>
      </c>
      <c r="G268" s="30">
        <f t="shared" si="28"/>
        <v>0</v>
      </c>
      <c r="H268" s="30">
        <f t="shared" si="29"/>
        <v>0</v>
      </c>
      <c r="I268" s="30"/>
      <c r="J268" s="30"/>
      <c r="K268" s="27"/>
      <c r="L268" s="27"/>
      <c r="M268" s="265">
        <f>IF(N268&gt;0,COUNTIF($N$7:N268,"&gt;0"),0)</f>
        <v>0</v>
      </c>
      <c r="N268" s="265">
        <f>IF(Engagés!C272="x",Engagés!B272,0)</f>
        <v>0</v>
      </c>
      <c r="O268" s="266">
        <f>IF(N268&gt;0,Engagés!E272,0)</f>
        <v>0</v>
      </c>
      <c r="P268" s="266">
        <f>IF(N268&gt;0,CONCATENATE(Engagés!F272," ",Engagés!G272),0)</f>
        <v>0</v>
      </c>
      <c r="Q268" s="266">
        <f>IF(N268&gt;0,Engagés!H272,0)</f>
        <v>0</v>
      </c>
      <c r="R268" s="266">
        <f>IF(N268&gt;0,Engagés!I272,0)</f>
        <v>0</v>
      </c>
    </row>
    <row r="269" spans="1:18" ht="16.5" customHeight="1" x14ac:dyDescent="0.2">
      <c r="A269">
        <v>263</v>
      </c>
      <c r="C269" s="30">
        <f t="shared" si="24"/>
        <v>0</v>
      </c>
      <c r="D269" s="30" t="str">
        <f t="shared" si="25"/>
        <v xml:space="preserve"> </v>
      </c>
      <c r="E269" s="31">
        <f t="shared" si="26"/>
        <v>0</v>
      </c>
      <c r="F269" s="31">
        <f t="shared" si="27"/>
        <v>0</v>
      </c>
      <c r="G269" s="30">
        <f t="shared" si="28"/>
        <v>0</v>
      </c>
      <c r="H269" s="30">
        <f t="shared" si="29"/>
        <v>0</v>
      </c>
      <c r="I269" s="30"/>
      <c r="J269" s="30"/>
      <c r="K269" s="27"/>
      <c r="L269" s="27"/>
      <c r="M269" s="265">
        <f>IF(N269&gt;0,COUNTIF($N$7:N269,"&gt;0"),0)</f>
        <v>0</v>
      </c>
      <c r="N269" s="265">
        <f>IF(Engagés!C273="x",Engagés!B273,0)</f>
        <v>0</v>
      </c>
      <c r="O269" s="266">
        <f>IF(N269&gt;0,Engagés!E273,0)</f>
        <v>0</v>
      </c>
      <c r="P269" s="266">
        <f>IF(N269&gt;0,CONCATENATE(Engagés!F273," ",Engagés!G273),0)</f>
        <v>0</v>
      </c>
      <c r="Q269" s="266">
        <f>IF(N269&gt;0,Engagés!H273,0)</f>
        <v>0</v>
      </c>
      <c r="R269" s="266">
        <f>IF(N269&gt;0,Engagés!I273,0)</f>
        <v>0</v>
      </c>
    </row>
    <row r="270" spans="1:18" ht="16.5" customHeight="1" x14ac:dyDescent="0.2">
      <c r="A270">
        <v>264</v>
      </c>
      <c r="C270" s="30">
        <f t="shared" si="24"/>
        <v>0</v>
      </c>
      <c r="D270" s="30" t="str">
        <f t="shared" si="25"/>
        <v xml:space="preserve"> </v>
      </c>
      <c r="E270" s="31">
        <f t="shared" si="26"/>
        <v>0</v>
      </c>
      <c r="F270" s="31">
        <f t="shared" si="27"/>
        <v>0</v>
      </c>
      <c r="G270" s="30">
        <f t="shared" si="28"/>
        <v>0</v>
      </c>
      <c r="H270" s="30">
        <f t="shared" si="29"/>
        <v>0</v>
      </c>
      <c r="I270" s="30"/>
      <c r="J270" s="30"/>
      <c r="K270" s="27"/>
      <c r="L270" s="27"/>
      <c r="M270" s="265">
        <f>IF(N270&gt;0,COUNTIF($N$7:N270,"&gt;0"),0)</f>
        <v>0</v>
      </c>
      <c r="N270" s="265">
        <f>IF(Engagés!C274="x",Engagés!B274,0)</f>
        <v>0</v>
      </c>
      <c r="O270" s="266">
        <f>IF(N270&gt;0,Engagés!E274,0)</f>
        <v>0</v>
      </c>
      <c r="P270" s="266">
        <f>IF(N270&gt;0,CONCATENATE(Engagés!F274," ",Engagés!G274),0)</f>
        <v>0</v>
      </c>
      <c r="Q270" s="266">
        <f>IF(N270&gt;0,Engagés!H274,0)</f>
        <v>0</v>
      </c>
      <c r="R270" s="266">
        <f>IF(N270&gt;0,Engagés!I274,0)</f>
        <v>0</v>
      </c>
    </row>
    <row r="271" spans="1:18" ht="16.5" customHeight="1" x14ac:dyDescent="0.2">
      <c r="A271">
        <v>265</v>
      </c>
      <c r="C271" s="30">
        <f t="shared" si="24"/>
        <v>0</v>
      </c>
      <c r="D271" s="30" t="str">
        <f t="shared" si="25"/>
        <v xml:space="preserve"> </v>
      </c>
      <c r="E271" s="31">
        <f t="shared" si="26"/>
        <v>0</v>
      </c>
      <c r="F271" s="31">
        <f t="shared" si="27"/>
        <v>0</v>
      </c>
      <c r="G271" s="30">
        <f t="shared" si="28"/>
        <v>0</v>
      </c>
      <c r="H271" s="30">
        <f t="shared" si="29"/>
        <v>0</v>
      </c>
      <c r="I271" s="30"/>
      <c r="J271" s="30"/>
      <c r="K271" s="27"/>
      <c r="L271" s="27"/>
      <c r="M271" s="265">
        <f>IF(N271&gt;0,COUNTIF($N$7:N271,"&gt;0"),0)</f>
        <v>0</v>
      </c>
      <c r="N271" s="265">
        <f>IF(Engagés!C275="x",Engagés!B275,0)</f>
        <v>0</v>
      </c>
      <c r="O271" s="266">
        <f>IF(N271&gt;0,Engagés!E275,0)</f>
        <v>0</v>
      </c>
      <c r="P271" s="266">
        <f>IF(N271&gt;0,CONCATENATE(Engagés!F275," ",Engagés!G275),0)</f>
        <v>0</v>
      </c>
      <c r="Q271" s="266">
        <f>IF(N271&gt;0,Engagés!H275,0)</f>
        <v>0</v>
      </c>
      <c r="R271" s="266">
        <f>IF(N271&gt;0,Engagés!I275,0)</f>
        <v>0</v>
      </c>
    </row>
    <row r="272" spans="1:18" ht="16.5" customHeight="1" x14ac:dyDescent="0.2">
      <c r="A272">
        <v>266</v>
      </c>
      <c r="C272" s="30">
        <f t="shared" si="24"/>
        <v>0</v>
      </c>
      <c r="D272" s="30" t="str">
        <f t="shared" si="25"/>
        <v xml:space="preserve"> </v>
      </c>
      <c r="E272" s="31">
        <f t="shared" si="26"/>
        <v>0</v>
      </c>
      <c r="F272" s="31">
        <f t="shared" si="27"/>
        <v>0</v>
      </c>
      <c r="G272" s="30">
        <f t="shared" si="28"/>
        <v>0</v>
      </c>
      <c r="H272" s="30">
        <f t="shared" si="29"/>
        <v>0</v>
      </c>
      <c r="I272" s="30"/>
      <c r="J272" s="30"/>
      <c r="K272" s="27"/>
      <c r="L272" s="27"/>
      <c r="M272" s="265">
        <f>IF(N272&gt;0,COUNTIF($N$7:N272,"&gt;0"),0)</f>
        <v>0</v>
      </c>
      <c r="N272" s="265">
        <f>IF(Engagés!C276="x",Engagés!B276,0)</f>
        <v>0</v>
      </c>
      <c r="O272" s="266">
        <f>IF(N272&gt;0,Engagés!E276,0)</f>
        <v>0</v>
      </c>
      <c r="P272" s="266">
        <f>IF(N272&gt;0,CONCATENATE(Engagés!F276," ",Engagés!G276),0)</f>
        <v>0</v>
      </c>
      <c r="Q272" s="266">
        <f>IF(N272&gt;0,Engagés!H276,0)</f>
        <v>0</v>
      </c>
      <c r="R272" s="266">
        <f>IF(N272&gt;0,Engagés!I276,0)</f>
        <v>0</v>
      </c>
    </row>
    <row r="273" spans="1:18" ht="16.5" customHeight="1" x14ac:dyDescent="0.2">
      <c r="A273">
        <v>267</v>
      </c>
      <c r="C273" s="30">
        <f t="shared" si="24"/>
        <v>0</v>
      </c>
      <c r="D273" s="30" t="str">
        <f t="shared" si="25"/>
        <v xml:space="preserve"> </v>
      </c>
      <c r="E273" s="31">
        <f t="shared" si="26"/>
        <v>0</v>
      </c>
      <c r="F273" s="31">
        <f t="shared" si="27"/>
        <v>0</v>
      </c>
      <c r="G273" s="30">
        <f t="shared" si="28"/>
        <v>0</v>
      </c>
      <c r="H273" s="30">
        <f t="shared" si="29"/>
        <v>0</v>
      </c>
      <c r="I273" s="30"/>
      <c r="J273" s="30"/>
      <c r="K273" s="27"/>
      <c r="L273" s="27"/>
      <c r="M273" s="265">
        <f>IF(N273&gt;0,COUNTIF($N$7:N273,"&gt;0"),0)</f>
        <v>0</v>
      </c>
      <c r="N273" s="265">
        <f>IF(Engagés!C277="x",Engagés!B277,0)</f>
        <v>0</v>
      </c>
      <c r="O273" s="266">
        <f>IF(N273&gt;0,Engagés!E277,0)</f>
        <v>0</v>
      </c>
      <c r="P273" s="266">
        <f>IF(N273&gt;0,CONCATENATE(Engagés!F277," ",Engagés!G277),0)</f>
        <v>0</v>
      </c>
      <c r="Q273" s="266">
        <f>IF(N273&gt;0,Engagés!H277,0)</f>
        <v>0</v>
      </c>
      <c r="R273" s="266">
        <f>IF(N273&gt;0,Engagés!I277,0)</f>
        <v>0</v>
      </c>
    </row>
    <row r="274" spans="1:18" ht="16.5" customHeight="1" x14ac:dyDescent="0.2">
      <c r="A274">
        <v>268</v>
      </c>
      <c r="C274" s="30">
        <f t="shared" si="24"/>
        <v>0</v>
      </c>
      <c r="D274" s="30" t="str">
        <f t="shared" si="25"/>
        <v xml:space="preserve"> </v>
      </c>
      <c r="E274" s="31">
        <f t="shared" si="26"/>
        <v>0</v>
      </c>
      <c r="F274" s="31">
        <f t="shared" si="27"/>
        <v>0</v>
      </c>
      <c r="G274" s="30">
        <f t="shared" si="28"/>
        <v>0</v>
      </c>
      <c r="H274" s="30">
        <f t="shared" si="29"/>
        <v>0</v>
      </c>
      <c r="I274" s="30"/>
      <c r="J274" s="30"/>
      <c r="K274" s="27"/>
      <c r="L274" s="27"/>
      <c r="M274" s="265">
        <f>IF(N274&gt;0,COUNTIF($N$7:N274,"&gt;0"),0)</f>
        <v>0</v>
      </c>
      <c r="N274" s="265">
        <f>IF(Engagés!C278="x",Engagés!B278,0)</f>
        <v>0</v>
      </c>
      <c r="O274" s="266">
        <f>IF(N274&gt;0,Engagés!E278,0)</f>
        <v>0</v>
      </c>
      <c r="P274" s="266">
        <f>IF(N274&gt;0,CONCATENATE(Engagés!F278," ",Engagés!G278),0)</f>
        <v>0</v>
      </c>
      <c r="Q274" s="266">
        <f>IF(N274&gt;0,Engagés!H278,0)</f>
        <v>0</v>
      </c>
      <c r="R274" s="266">
        <f>IF(N274&gt;0,Engagés!I278,0)</f>
        <v>0</v>
      </c>
    </row>
    <row r="275" spans="1:18" ht="16.5" customHeight="1" x14ac:dyDescent="0.2">
      <c r="A275">
        <v>269</v>
      </c>
      <c r="C275" s="30">
        <f t="shared" si="24"/>
        <v>0</v>
      </c>
      <c r="D275" s="30" t="str">
        <f t="shared" si="25"/>
        <v xml:space="preserve"> </v>
      </c>
      <c r="E275" s="31">
        <f t="shared" si="26"/>
        <v>0</v>
      </c>
      <c r="F275" s="31">
        <f t="shared" si="27"/>
        <v>0</v>
      </c>
      <c r="G275" s="30">
        <f t="shared" si="28"/>
        <v>0</v>
      </c>
      <c r="H275" s="30">
        <f t="shared" si="29"/>
        <v>0</v>
      </c>
      <c r="I275" s="30"/>
      <c r="J275" s="30"/>
      <c r="K275" s="27"/>
      <c r="L275" s="27"/>
      <c r="M275" s="265">
        <f>IF(N275&gt;0,COUNTIF($N$7:N275,"&gt;0"),0)</f>
        <v>0</v>
      </c>
      <c r="N275" s="265">
        <f>IF(Engagés!C279="x",Engagés!B279,0)</f>
        <v>0</v>
      </c>
      <c r="O275" s="266">
        <f>IF(N275&gt;0,Engagés!E279,0)</f>
        <v>0</v>
      </c>
      <c r="P275" s="266">
        <f>IF(N275&gt;0,CONCATENATE(Engagés!F279," ",Engagés!G279),0)</f>
        <v>0</v>
      </c>
      <c r="Q275" s="266">
        <f>IF(N275&gt;0,Engagés!H279,0)</f>
        <v>0</v>
      </c>
      <c r="R275" s="266">
        <f>IF(N275&gt;0,Engagés!I279,0)</f>
        <v>0</v>
      </c>
    </row>
    <row r="276" spans="1:18" ht="16.5" customHeight="1" x14ac:dyDescent="0.2">
      <c r="A276">
        <v>270</v>
      </c>
      <c r="C276" s="30">
        <f t="shared" si="24"/>
        <v>0</v>
      </c>
      <c r="D276" s="30" t="str">
        <f t="shared" si="25"/>
        <v xml:space="preserve"> </v>
      </c>
      <c r="E276" s="31">
        <f t="shared" si="26"/>
        <v>0</v>
      </c>
      <c r="F276" s="31">
        <f t="shared" si="27"/>
        <v>0</v>
      </c>
      <c r="G276" s="30">
        <f t="shared" si="28"/>
        <v>0</v>
      </c>
      <c r="H276" s="30">
        <f t="shared" si="29"/>
        <v>0</v>
      </c>
      <c r="I276" s="30"/>
      <c r="J276" s="30"/>
      <c r="K276" s="27"/>
      <c r="L276" s="27"/>
      <c r="M276" s="265">
        <f>IF(N276&gt;0,COUNTIF($N$7:N276,"&gt;0"),0)</f>
        <v>0</v>
      </c>
      <c r="N276" s="265">
        <f>IF(Engagés!C280="x",Engagés!B280,0)</f>
        <v>0</v>
      </c>
      <c r="O276" s="266">
        <f>IF(N276&gt;0,Engagés!E280,0)</f>
        <v>0</v>
      </c>
      <c r="P276" s="266">
        <f>IF(N276&gt;0,CONCATENATE(Engagés!F280," ",Engagés!G280),0)</f>
        <v>0</v>
      </c>
      <c r="Q276" s="266">
        <f>IF(N276&gt;0,Engagés!H280,0)</f>
        <v>0</v>
      </c>
      <c r="R276" s="266">
        <f>IF(N276&gt;0,Engagés!I280,0)</f>
        <v>0</v>
      </c>
    </row>
    <row r="277" spans="1:18" ht="16.5" customHeight="1" x14ac:dyDescent="0.2">
      <c r="A277">
        <v>271</v>
      </c>
      <c r="C277" s="30">
        <f t="shared" si="24"/>
        <v>0</v>
      </c>
      <c r="D277" s="30" t="str">
        <f t="shared" si="25"/>
        <v xml:space="preserve"> </v>
      </c>
      <c r="E277" s="31">
        <f t="shared" si="26"/>
        <v>0</v>
      </c>
      <c r="F277" s="31">
        <f t="shared" si="27"/>
        <v>0</v>
      </c>
      <c r="G277" s="30">
        <f t="shared" si="28"/>
        <v>0</v>
      </c>
      <c r="H277" s="30">
        <f t="shared" si="29"/>
        <v>0</v>
      </c>
      <c r="I277" s="30"/>
      <c r="J277" s="30"/>
      <c r="K277" s="27"/>
      <c r="L277" s="27"/>
      <c r="M277" s="265">
        <f>IF(N277&gt;0,COUNTIF($N$7:N277,"&gt;0"),0)</f>
        <v>0</v>
      </c>
      <c r="N277" s="265">
        <f>IF(Engagés!C281="x",Engagés!B281,0)</f>
        <v>0</v>
      </c>
      <c r="O277" s="266">
        <f>IF(N277&gt;0,Engagés!E281,0)</f>
        <v>0</v>
      </c>
      <c r="P277" s="266">
        <f>IF(N277&gt;0,CONCATENATE(Engagés!F281," ",Engagés!G281),0)</f>
        <v>0</v>
      </c>
      <c r="Q277" s="266">
        <f>IF(N277&gt;0,Engagés!H281,0)</f>
        <v>0</v>
      </c>
      <c r="R277" s="266">
        <f>IF(N277&gt;0,Engagés!I281,0)</f>
        <v>0</v>
      </c>
    </row>
    <row r="278" spans="1:18" ht="16.5" customHeight="1" x14ac:dyDescent="0.2">
      <c r="A278">
        <v>272</v>
      </c>
      <c r="C278" s="30">
        <f t="shared" si="24"/>
        <v>0</v>
      </c>
      <c r="D278" s="30" t="str">
        <f t="shared" si="25"/>
        <v xml:space="preserve"> </v>
      </c>
      <c r="E278" s="31">
        <f t="shared" si="26"/>
        <v>0</v>
      </c>
      <c r="F278" s="31">
        <f t="shared" si="27"/>
        <v>0</v>
      </c>
      <c r="G278" s="30">
        <f t="shared" si="28"/>
        <v>0</v>
      </c>
      <c r="H278" s="30">
        <f t="shared" si="29"/>
        <v>0</v>
      </c>
      <c r="I278" s="30"/>
      <c r="J278" s="30"/>
      <c r="K278" s="27"/>
      <c r="L278" s="27"/>
      <c r="M278" s="265">
        <f>IF(N278&gt;0,COUNTIF($N$7:N278,"&gt;0"),0)</f>
        <v>0</v>
      </c>
      <c r="N278" s="265">
        <f>IF(Engagés!C282="x",Engagés!B282,0)</f>
        <v>0</v>
      </c>
      <c r="O278" s="266">
        <f>IF(N278&gt;0,Engagés!E282,0)</f>
        <v>0</v>
      </c>
      <c r="P278" s="266">
        <f>IF(N278&gt;0,CONCATENATE(Engagés!F282," ",Engagés!G282),0)</f>
        <v>0</v>
      </c>
      <c r="Q278" s="266">
        <f>IF(N278&gt;0,Engagés!H282,0)</f>
        <v>0</v>
      </c>
      <c r="R278" s="266">
        <f>IF(N278&gt;0,Engagés!I282,0)</f>
        <v>0</v>
      </c>
    </row>
    <row r="279" spans="1:18" ht="16.5" customHeight="1" x14ac:dyDescent="0.2">
      <c r="A279">
        <v>273</v>
      </c>
      <c r="C279" s="30">
        <f t="shared" si="24"/>
        <v>0</v>
      </c>
      <c r="D279" s="30" t="str">
        <f t="shared" si="25"/>
        <v xml:space="preserve"> </v>
      </c>
      <c r="E279" s="31">
        <f t="shared" si="26"/>
        <v>0</v>
      </c>
      <c r="F279" s="31">
        <f t="shared" si="27"/>
        <v>0</v>
      </c>
      <c r="G279" s="30">
        <f t="shared" si="28"/>
        <v>0</v>
      </c>
      <c r="H279" s="30">
        <f t="shared" si="29"/>
        <v>0</v>
      </c>
      <c r="I279" s="30"/>
      <c r="J279" s="30"/>
      <c r="K279" s="27"/>
      <c r="L279" s="27"/>
      <c r="M279" s="265">
        <f>IF(N279&gt;0,COUNTIF($N$7:N279,"&gt;0"),0)</f>
        <v>0</v>
      </c>
      <c r="N279" s="265">
        <f>IF(Engagés!C283="x",Engagés!B283,0)</f>
        <v>0</v>
      </c>
      <c r="O279" s="266">
        <f>IF(N279&gt;0,Engagés!E283,0)</f>
        <v>0</v>
      </c>
      <c r="P279" s="266">
        <f>IF(N279&gt;0,CONCATENATE(Engagés!F283," ",Engagés!G283),0)</f>
        <v>0</v>
      </c>
      <c r="Q279" s="266">
        <f>IF(N279&gt;0,Engagés!H283,0)</f>
        <v>0</v>
      </c>
      <c r="R279" s="266">
        <f>IF(N279&gt;0,Engagés!I283,0)</f>
        <v>0</v>
      </c>
    </row>
    <row r="280" spans="1:18" ht="16.5" customHeight="1" x14ac:dyDescent="0.2">
      <c r="A280">
        <v>274</v>
      </c>
      <c r="C280" s="30">
        <f t="shared" si="24"/>
        <v>0</v>
      </c>
      <c r="D280" s="30" t="str">
        <f t="shared" si="25"/>
        <v xml:space="preserve"> </v>
      </c>
      <c r="E280" s="31">
        <f t="shared" si="26"/>
        <v>0</v>
      </c>
      <c r="F280" s="31">
        <f t="shared" si="27"/>
        <v>0</v>
      </c>
      <c r="G280" s="30">
        <f t="shared" si="28"/>
        <v>0</v>
      </c>
      <c r="H280" s="30">
        <f t="shared" si="29"/>
        <v>0</v>
      </c>
      <c r="I280" s="30"/>
      <c r="J280" s="30"/>
      <c r="K280" s="27"/>
      <c r="L280" s="27"/>
      <c r="M280" s="265">
        <f>IF(N280&gt;0,COUNTIF($N$7:N280,"&gt;0"),0)</f>
        <v>0</v>
      </c>
      <c r="N280" s="265">
        <f>IF(Engagés!C284="x",Engagés!B284,0)</f>
        <v>0</v>
      </c>
      <c r="O280" s="266">
        <f>IF(N280&gt;0,Engagés!E284,0)</f>
        <v>0</v>
      </c>
      <c r="P280" s="266">
        <f>IF(N280&gt;0,CONCATENATE(Engagés!F284," ",Engagés!G284),0)</f>
        <v>0</v>
      </c>
      <c r="Q280" s="266">
        <f>IF(N280&gt;0,Engagés!H284,0)</f>
        <v>0</v>
      </c>
      <c r="R280" s="266">
        <f>IF(N280&gt;0,Engagés!I284,0)</f>
        <v>0</v>
      </c>
    </row>
    <row r="281" spans="1:18" ht="16.5" customHeight="1" x14ac:dyDescent="0.2">
      <c r="A281">
        <v>275</v>
      </c>
      <c r="C281" s="30">
        <f t="shared" si="24"/>
        <v>0</v>
      </c>
      <c r="D281" s="30" t="str">
        <f t="shared" si="25"/>
        <v xml:space="preserve"> </v>
      </c>
      <c r="E281" s="31">
        <f t="shared" si="26"/>
        <v>0</v>
      </c>
      <c r="F281" s="31">
        <f t="shared" si="27"/>
        <v>0</v>
      </c>
      <c r="G281" s="30">
        <f t="shared" si="28"/>
        <v>0</v>
      </c>
      <c r="H281" s="30">
        <f t="shared" si="29"/>
        <v>0</v>
      </c>
      <c r="I281" s="30"/>
      <c r="J281" s="30"/>
      <c r="K281" s="27"/>
      <c r="L281" s="27"/>
      <c r="M281" s="265">
        <f>IF(N281&gt;0,COUNTIF($N$7:N281,"&gt;0"),0)</f>
        <v>0</v>
      </c>
      <c r="N281" s="265">
        <f>IF(Engagés!C285="x",Engagés!B285,0)</f>
        <v>0</v>
      </c>
      <c r="O281" s="266">
        <f>IF(N281&gt;0,Engagés!E285,0)</f>
        <v>0</v>
      </c>
      <c r="P281" s="266">
        <f>IF(N281&gt;0,CONCATENATE(Engagés!F285," ",Engagés!G285),0)</f>
        <v>0</v>
      </c>
      <c r="Q281" s="266">
        <f>IF(N281&gt;0,Engagés!H285,0)</f>
        <v>0</v>
      </c>
      <c r="R281" s="266">
        <f>IF(N281&gt;0,Engagés!I285,0)</f>
        <v>0</v>
      </c>
    </row>
    <row r="282" spans="1:18" ht="16.5" customHeight="1" x14ac:dyDescent="0.2">
      <c r="A282">
        <v>276</v>
      </c>
      <c r="C282" s="30">
        <f t="shared" ref="C282:C345" si="30">IF(ISNA(VLOOKUP(A282,M282:R1775,2,FALSE)),0,VLOOKUP(A282,M282:R1775,2,FALSE))</f>
        <v>0</v>
      </c>
      <c r="D282" s="30" t="str">
        <f t="shared" ref="D282:D345" si="31">IF(C282&lt;&gt;0,VLOOKUP(A282,M282:R1775,3,FALSE)," ")</f>
        <v xml:space="preserve"> </v>
      </c>
      <c r="E282" s="31">
        <f t="shared" ref="E282:E345" si="32">IF(C282&lt;&gt;0,VLOOKUP(A282,M282:R1775,4,FALSE),0)</f>
        <v>0</v>
      </c>
      <c r="F282" s="31">
        <f t="shared" ref="F282:F345" si="33">IF(C282&lt;&gt;0,VLOOKUP(A282,M282:R1775,5,FALSE),0)</f>
        <v>0</v>
      </c>
      <c r="G282" s="30">
        <f t="shared" ref="G282:G345" si="34">IF(C282&lt;&gt;0,VLOOKUP(A282,M282:R1775,6,FALSE),0)</f>
        <v>0</v>
      </c>
      <c r="H282" s="30">
        <f t="shared" si="29"/>
        <v>0</v>
      </c>
      <c r="I282" s="30"/>
      <c r="J282" s="30"/>
      <c r="K282" s="27"/>
      <c r="L282" s="27"/>
      <c r="M282" s="265">
        <f>IF(N282&gt;0,COUNTIF($N$7:N282,"&gt;0"),0)</f>
        <v>0</v>
      </c>
      <c r="N282" s="265">
        <f>IF(Engagés!C286="x",Engagés!B286,0)</f>
        <v>0</v>
      </c>
      <c r="O282" s="266">
        <f>IF(N282&gt;0,Engagés!E286,0)</f>
        <v>0</v>
      </c>
      <c r="P282" s="266">
        <f>IF(N282&gt;0,CONCATENATE(Engagés!F286," ",Engagés!G286),0)</f>
        <v>0</v>
      </c>
      <c r="Q282" s="266">
        <f>IF(N282&gt;0,Engagés!H286,0)</f>
        <v>0</v>
      </c>
      <c r="R282" s="266">
        <f>IF(N282&gt;0,Engagés!I286,0)</f>
        <v>0</v>
      </c>
    </row>
    <row r="283" spans="1:18" ht="16.5" customHeight="1" x14ac:dyDescent="0.2">
      <c r="A283">
        <v>277</v>
      </c>
      <c r="C283" s="30">
        <f t="shared" si="30"/>
        <v>0</v>
      </c>
      <c r="D283" s="30" t="str">
        <f t="shared" si="31"/>
        <v xml:space="preserve"> </v>
      </c>
      <c r="E283" s="31">
        <f t="shared" si="32"/>
        <v>0</v>
      </c>
      <c r="F283" s="31">
        <f t="shared" si="33"/>
        <v>0</v>
      </c>
      <c r="G283" s="30">
        <f t="shared" si="34"/>
        <v>0</v>
      </c>
      <c r="H283" s="30">
        <f t="shared" si="29"/>
        <v>0</v>
      </c>
      <c r="I283" s="30"/>
      <c r="J283" s="30"/>
      <c r="K283" s="27"/>
      <c r="L283" s="27"/>
      <c r="M283" s="265">
        <f>IF(N283&gt;0,COUNTIF($N$7:N283,"&gt;0"),0)</f>
        <v>0</v>
      </c>
      <c r="N283" s="265">
        <f>IF(Engagés!C287="x",Engagés!B287,0)</f>
        <v>0</v>
      </c>
      <c r="O283" s="266">
        <f>IF(N283&gt;0,Engagés!E287,0)</f>
        <v>0</v>
      </c>
      <c r="P283" s="266">
        <f>IF(N283&gt;0,CONCATENATE(Engagés!F287," ",Engagés!G287),0)</f>
        <v>0</v>
      </c>
      <c r="Q283" s="266">
        <f>IF(N283&gt;0,Engagés!H287,0)</f>
        <v>0</v>
      </c>
      <c r="R283" s="266">
        <f>IF(N283&gt;0,Engagés!I287,0)</f>
        <v>0</v>
      </c>
    </row>
    <row r="284" spans="1:18" ht="16.5" customHeight="1" x14ac:dyDescent="0.2">
      <c r="A284">
        <v>278</v>
      </c>
      <c r="C284" s="30">
        <f t="shared" si="30"/>
        <v>0</v>
      </c>
      <c r="D284" s="30" t="str">
        <f t="shared" si="31"/>
        <v xml:space="preserve"> </v>
      </c>
      <c r="E284" s="31">
        <f t="shared" si="32"/>
        <v>0</v>
      </c>
      <c r="F284" s="31">
        <f t="shared" si="33"/>
        <v>0</v>
      </c>
      <c r="G284" s="30">
        <f t="shared" si="34"/>
        <v>0</v>
      </c>
      <c r="H284" s="30">
        <f t="shared" si="29"/>
        <v>0</v>
      </c>
      <c r="I284" s="30"/>
      <c r="J284" s="30"/>
      <c r="K284" s="27"/>
      <c r="L284" s="27"/>
      <c r="M284" s="265">
        <f>IF(N284&gt;0,COUNTIF($N$7:N284,"&gt;0"),0)</f>
        <v>0</v>
      </c>
      <c r="N284" s="265">
        <f>IF(Engagés!C288="x",Engagés!B288,0)</f>
        <v>0</v>
      </c>
      <c r="O284" s="266">
        <f>IF(N284&gt;0,Engagés!E288,0)</f>
        <v>0</v>
      </c>
      <c r="P284" s="266">
        <f>IF(N284&gt;0,CONCATENATE(Engagés!F288," ",Engagés!G288),0)</f>
        <v>0</v>
      </c>
      <c r="Q284" s="266">
        <f>IF(N284&gt;0,Engagés!H288,0)</f>
        <v>0</v>
      </c>
      <c r="R284" s="266">
        <f>IF(N284&gt;0,Engagés!I288,0)</f>
        <v>0</v>
      </c>
    </row>
    <row r="285" spans="1:18" ht="16.5" customHeight="1" x14ac:dyDescent="0.2">
      <c r="A285">
        <v>279</v>
      </c>
      <c r="C285" s="30">
        <f t="shared" si="30"/>
        <v>0</v>
      </c>
      <c r="D285" s="30" t="str">
        <f t="shared" si="31"/>
        <v xml:space="preserve"> </v>
      </c>
      <c r="E285" s="31">
        <f t="shared" si="32"/>
        <v>0</v>
      </c>
      <c r="F285" s="31">
        <f t="shared" si="33"/>
        <v>0</v>
      </c>
      <c r="G285" s="30">
        <f t="shared" si="34"/>
        <v>0</v>
      </c>
      <c r="H285" s="30">
        <f t="shared" si="29"/>
        <v>0</v>
      </c>
      <c r="I285" s="30"/>
      <c r="J285" s="30"/>
      <c r="K285" s="27"/>
      <c r="L285" s="27"/>
      <c r="M285" s="265">
        <f>IF(N285&gt;0,COUNTIF($N$7:N285,"&gt;0"),0)</f>
        <v>0</v>
      </c>
      <c r="N285" s="265">
        <f>IF(Engagés!C289="x",Engagés!B289,0)</f>
        <v>0</v>
      </c>
      <c r="O285" s="266">
        <f>IF(N285&gt;0,Engagés!E289,0)</f>
        <v>0</v>
      </c>
      <c r="P285" s="266">
        <f>IF(N285&gt;0,CONCATENATE(Engagés!F289," ",Engagés!G289),0)</f>
        <v>0</v>
      </c>
      <c r="Q285" s="266">
        <f>IF(N285&gt;0,Engagés!H289,0)</f>
        <v>0</v>
      </c>
      <c r="R285" s="266">
        <f>IF(N285&gt;0,Engagés!I289,0)</f>
        <v>0</v>
      </c>
    </row>
    <row r="286" spans="1:18" ht="16.5" customHeight="1" x14ac:dyDescent="0.2">
      <c r="A286">
        <v>280</v>
      </c>
      <c r="C286" s="30">
        <f t="shared" si="30"/>
        <v>0</v>
      </c>
      <c r="D286" s="30" t="str">
        <f t="shared" si="31"/>
        <v xml:space="preserve"> </v>
      </c>
      <c r="E286" s="31">
        <f t="shared" si="32"/>
        <v>0</v>
      </c>
      <c r="F286" s="31">
        <f t="shared" si="33"/>
        <v>0</v>
      </c>
      <c r="G286" s="30">
        <f t="shared" si="34"/>
        <v>0</v>
      </c>
      <c r="H286" s="30">
        <f t="shared" si="29"/>
        <v>0</v>
      </c>
      <c r="I286" s="30"/>
      <c r="J286" s="30"/>
      <c r="K286" s="27"/>
      <c r="L286" s="27"/>
      <c r="M286" s="265">
        <f>IF(N286&gt;0,COUNTIF($N$7:N286,"&gt;0"),0)</f>
        <v>0</v>
      </c>
      <c r="N286" s="265">
        <f>IF(Engagés!C290="x",Engagés!B290,0)</f>
        <v>0</v>
      </c>
      <c r="O286" s="266">
        <f>IF(N286&gt;0,Engagés!E290,0)</f>
        <v>0</v>
      </c>
      <c r="P286" s="266">
        <f>IF(N286&gt;0,CONCATENATE(Engagés!F290," ",Engagés!G290),0)</f>
        <v>0</v>
      </c>
      <c r="Q286" s="266">
        <f>IF(N286&gt;0,Engagés!H290,0)</f>
        <v>0</v>
      </c>
      <c r="R286" s="266">
        <f>IF(N286&gt;0,Engagés!I290,0)</f>
        <v>0</v>
      </c>
    </row>
    <row r="287" spans="1:18" ht="16.5" customHeight="1" x14ac:dyDescent="0.2">
      <c r="A287">
        <v>281</v>
      </c>
      <c r="C287" s="30">
        <f t="shared" si="30"/>
        <v>0</v>
      </c>
      <c r="D287" s="30" t="str">
        <f t="shared" si="31"/>
        <v xml:space="preserve"> </v>
      </c>
      <c r="E287" s="31">
        <f t="shared" si="32"/>
        <v>0</v>
      </c>
      <c r="F287" s="31">
        <f t="shared" si="33"/>
        <v>0</v>
      </c>
      <c r="G287" s="30">
        <f t="shared" si="34"/>
        <v>0</v>
      </c>
      <c r="H287" s="30">
        <f t="shared" si="29"/>
        <v>0</v>
      </c>
      <c r="I287" s="30"/>
      <c r="J287" s="30"/>
      <c r="K287" s="27"/>
      <c r="L287" s="27"/>
      <c r="M287" s="265">
        <f>IF(N287&gt;0,COUNTIF($N$7:N287,"&gt;0"),0)</f>
        <v>0</v>
      </c>
      <c r="N287" s="265">
        <f>IF(Engagés!C291="x",Engagés!B291,0)</f>
        <v>0</v>
      </c>
      <c r="O287" s="266">
        <f>IF(N287&gt;0,Engagés!E291,0)</f>
        <v>0</v>
      </c>
      <c r="P287" s="266">
        <f>IF(N287&gt;0,CONCATENATE(Engagés!F291," ",Engagés!G291),0)</f>
        <v>0</v>
      </c>
      <c r="Q287" s="266">
        <f>IF(N287&gt;0,Engagés!H291,0)</f>
        <v>0</v>
      </c>
      <c r="R287" s="266">
        <f>IF(N287&gt;0,Engagés!I291,0)</f>
        <v>0</v>
      </c>
    </row>
    <row r="288" spans="1:18" ht="16.5" customHeight="1" x14ac:dyDescent="0.2">
      <c r="A288">
        <v>282</v>
      </c>
      <c r="C288" s="30">
        <f t="shared" si="30"/>
        <v>0</v>
      </c>
      <c r="D288" s="30" t="str">
        <f t="shared" si="31"/>
        <v xml:space="preserve"> </v>
      </c>
      <c r="E288" s="31">
        <f t="shared" si="32"/>
        <v>0</v>
      </c>
      <c r="F288" s="31">
        <f t="shared" si="33"/>
        <v>0</v>
      </c>
      <c r="G288" s="30">
        <f t="shared" si="34"/>
        <v>0</v>
      </c>
      <c r="H288" s="30">
        <f t="shared" si="29"/>
        <v>0</v>
      </c>
      <c r="I288" s="30"/>
      <c r="J288" s="30"/>
      <c r="K288" s="27"/>
      <c r="L288" s="27"/>
      <c r="M288" s="265">
        <f>IF(N288&gt;0,COUNTIF($N$7:N288,"&gt;0"),0)</f>
        <v>0</v>
      </c>
      <c r="N288" s="265">
        <f>IF(Engagés!C292="x",Engagés!B292,0)</f>
        <v>0</v>
      </c>
      <c r="O288" s="266">
        <f>IF(N288&gt;0,Engagés!E292,0)</f>
        <v>0</v>
      </c>
      <c r="P288" s="266">
        <f>IF(N288&gt;0,CONCATENATE(Engagés!F292," ",Engagés!G292),0)</f>
        <v>0</v>
      </c>
      <c r="Q288" s="266">
        <f>IF(N288&gt;0,Engagés!H292,0)</f>
        <v>0</v>
      </c>
      <c r="R288" s="266">
        <f>IF(N288&gt;0,Engagés!I292,0)</f>
        <v>0</v>
      </c>
    </row>
    <row r="289" spans="1:18" ht="16.5" customHeight="1" x14ac:dyDescent="0.2">
      <c r="A289">
        <v>283</v>
      </c>
      <c r="C289" s="30">
        <f t="shared" si="30"/>
        <v>0</v>
      </c>
      <c r="D289" s="30" t="str">
        <f t="shared" si="31"/>
        <v xml:space="preserve"> </v>
      </c>
      <c r="E289" s="31">
        <f t="shared" si="32"/>
        <v>0</v>
      </c>
      <c r="F289" s="31">
        <f t="shared" si="33"/>
        <v>0</v>
      </c>
      <c r="G289" s="30">
        <f t="shared" si="34"/>
        <v>0</v>
      </c>
      <c r="H289" s="30">
        <f t="shared" si="29"/>
        <v>0</v>
      </c>
      <c r="I289" s="30"/>
      <c r="J289" s="30"/>
      <c r="K289" s="27"/>
      <c r="L289" s="27"/>
      <c r="M289" s="265">
        <f>IF(N289&gt;0,COUNTIF($N$7:N289,"&gt;0"),0)</f>
        <v>0</v>
      </c>
      <c r="N289" s="265">
        <f>IF(Engagés!C293="x",Engagés!B293,0)</f>
        <v>0</v>
      </c>
      <c r="O289" s="266">
        <f>IF(N289&gt;0,Engagés!E293,0)</f>
        <v>0</v>
      </c>
      <c r="P289" s="266">
        <f>IF(N289&gt;0,CONCATENATE(Engagés!F293," ",Engagés!G293),0)</f>
        <v>0</v>
      </c>
      <c r="Q289" s="266">
        <f>IF(N289&gt;0,Engagés!H293,0)</f>
        <v>0</v>
      </c>
      <c r="R289" s="266">
        <f>IF(N289&gt;0,Engagés!I293,0)</f>
        <v>0</v>
      </c>
    </row>
    <row r="290" spans="1:18" ht="16.5" customHeight="1" x14ac:dyDescent="0.2">
      <c r="A290">
        <v>284</v>
      </c>
      <c r="C290" s="30">
        <f t="shared" si="30"/>
        <v>0</v>
      </c>
      <c r="D290" s="30" t="str">
        <f t="shared" si="31"/>
        <v xml:space="preserve"> </v>
      </c>
      <c r="E290" s="31">
        <f t="shared" si="32"/>
        <v>0</v>
      </c>
      <c r="F290" s="31">
        <f t="shared" si="33"/>
        <v>0</v>
      </c>
      <c r="G290" s="30">
        <f t="shared" si="34"/>
        <v>0</v>
      </c>
      <c r="H290" s="30">
        <f t="shared" si="29"/>
        <v>0</v>
      </c>
      <c r="I290" s="30"/>
      <c r="J290" s="30"/>
      <c r="K290" s="27"/>
      <c r="L290" s="27"/>
      <c r="M290" s="265">
        <f>IF(N290&gt;0,COUNTIF($N$7:N290,"&gt;0"),0)</f>
        <v>0</v>
      </c>
      <c r="N290" s="265">
        <f>IF(Engagés!C294="x",Engagés!B294,0)</f>
        <v>0</v>
      </c>
      <c r="O290" s="266">
        <f>IF(N290&gt;0,Engagés!E294,0)</f>
        <v>0</v>
      </c>
      <c r="P290" s="266">
        <f>IF(N290&gt;0,CONCATENATE(Engagés!F294," ",Engagés!G294),0)</f>
        <v>0</v>
      </c>
      <c r="Q290" s="266">
        <f>IF(N290&gt;0,Engagés!H294,0)</f>
        <v>0</v>
      </c>
      <c r="R290" s="266">
        <f>IF(N290&gt;0,Engagés!I294,0)</f>
        <v>0</v>
      </c>
    </row>
    <row r="291" spans="1:18" ht="16.5" customHeight="1" x14ac:dyDescent="0.2">
      <c r="A291">
        <v>285</v>
      </c>
      <c r="C291" s="30">
        <f t="shared" si="30"/>
        <v>0</v>
      </c>
      <c r="D291" s="30" t="str">
        <f t="shared" si="31"/>
        <v xml:space="preserve"> </v>
      </c>
      <c r="E291" s="31">
        <f t="shared" si="32"/>
        <v>0</v>
      </c>
      <c r="F291" s="31">
        <f t="shared" si="33"/>
        <v>0</v>
      </c>
      <c r="G291" s="30">
        <f t="shared" si="34"/>
        <v>0</v>
      </c>
      <c r="H291" s="30">
        <f t="shared" si="29"/>
        <v>0</v>
      </c>
      <c r="I291" s="30"/>
      <c r="J291" s="30"/>
      <c r="K291" s="27"/>
      <c r="L291" s="27"/>
      <c r="M291" s="265">
        <f>IF(N291&gt;0,COUNTIF($N$7:N291,"&gt;0"),0)</f>
        <v>0</v>
      </c>
      <c r="N291" s="265">
        <f>IF(Engagés!C295="x",Engagés!B295,0)</f>
        <v>0</v>
      </c>
      <c r="O291" s="266">
        <f>IF(N291&gt;0,Engagés!E295,0)</f>
        <v>0</v>
      </c>
      <c r="P291" s="266">
        <f>IF(N291&gt;0,CONCATENATE(Engagés!F295," ",Engagés!G295),0)</f>
        <v>0</v>
      </c>
      <c r="Q291" s="266">
        <f>IF(N291&gt;0,Engagés!H295,0)</f>
        <v>0</v>
      </c>
      <c r="R291" s="266">
        <f>IF(N291&gt;0,Engagés!I295,0)</f>
        <v>0</v>
      </c>
    </row>
    <row r="292" spans="1:18" ht="16.5" customHeight="1" x14ac:dyDescent="0.2">
      <c r="A292">
        <v>286</v>
      </c>
      <c r="C292" s="30">
        <f t="shared" si="30"/>
        <v>0</v>
      </c>
      <c r="D292" s="30" t="str">
        <f t="shared" si="31"/>
        <v xml:space="preserve"> </v>
      </c>
      <c r="E292" s="31">
        <f t="shared" si="32"/>
        <v>0</v>
      </c>
      <c r="F292" s="31">
        <f t="shared" si="33"/>
        <v>0</v>
      </c>
      <c r="G292" s="30">
        <f t="shared" si="34"/>
        <v>0</v>
      </c>
      <c r="H292" s="30">
        <f t="shared" si="29"/>
        <v>0</v>
      </c>
      <c r="I292" s="30"/>
      <c r="J292" s="30"/>
      <c r="K292" s="27"/>
      <c r="L292" s="27"/>
      <c r="M292" s="265">
        <f>IF(N292&gt;0,COUNTIF($N$7:N292,"&gt;0"),0)</f>
        <v>0</v>
      </c>
      <c r="N292" s="265">
        <f>IF(Engagés!C296="x",Engagés!B296,0)</f>
        <v>0</v>
      </c>
      <c r="O292" s="266">
        <f>IF(N292&gt;0,Engagés!E296,0)</f>
        <v>0</v>
      </c>
      <c r="P292" s="266">
        <f>IF(N292&gt;0,CONCATENATE(Engagés!F296," ",Engagés!G296),0)</f>
        <v>0</v>
      </c>
      <c r="Q292" s="266">
        <f>IF(N292&gt;0,Engagés!H296,0)</f>
        <v>0</v>
      </c>
      <c r="R292" s="266">
        <f>IF(N292&gt;0,Engagés!I296,0)</f>
        <v>0</v>
      </c>
    </row>
    <row r="293" spans="1:18" ht="16.5" customHeight="1" x14ac:dyDescent="0.2">
      <c r="A293">
        <v>287</v>
      </c>
      <c r="C293" s="30">
        <f t="shared" si="30"/>
        <v>0</v>
      </c>
      <c r="D293" s="30" t="str">
        <f t="shared" si="31"/>
        <v xml:space="preserve"> </v>
      </c>
      <c r="E293" s="31">
        <f t="shared" si="32"/>
        <v>0</v>
      </c>
      <c r="F293" s="31">
        <f t="shared" si="33"/>
        <v>0</v>
      </c>
      <c r="G293" s="30">
        <f t="shared" si="34"/>
        <v>0</v>
      </c>
      <c r="H293" s="30">
        <f t="shared" si="29"/>
        <v>0</v>
      </c>
      <c r="I293" s="30"/>
      <c r="J293" s="30"/>
      <c r="K293" s="27"/>
      <c r="L293" s="27"/>
      <c r="M293" s="265">
        <f>IF(N293&gt;0,COUNTIF($N$7:N293,"&gt;0"),0)</f>
        <v>0</v>
      </c>
      <c r="N293" s="265">
        <f>IF(Engagés!C297="x",Engagés!B297,0)</f>
        <v>0</v>
      </c>
      <c r="O293" s="266">
        <f>IF(N293&gt;0,Engagés!E297,0)</f>
        <v>0</v>
      </c>
      <c r="P293" s="266">
        <f>IF(N293&gt;0,CONCATENATE(Engagés!F297," ",Engagés!G297),0)</f>
        <v>0</v>
      </c>
      <c r="Q293" s="266">
        <f>IF(N293&gt;0,Engagés!H297,0)</f>
        <v>0</v>
      </c>
      <c r="R293" s="266">
        <f>IF(N293&gt;0,Engagés!I297,0)</f>
        <v>0</v>
      </c>
    </row>
    <row r="294" spans="1:18" ht="16.5" customHeight="1" x14ac:dyDescent="0.2">
      <c r="A294">
        <v>288</v>
      </c>
      <c r="C294" s="30">
        <f t="shared" si="30"/>
        <v>0</v>
      </c>
      <c r="D294" s="30" t="str">
        <f t="shared" si="31"/>
        <v xml:space="preserve"> </v>
      </c>
      <c r="E294" s="31">
        <f t="shared" si="32"/>
        <v>0</v>
      </c>
      <c r="F294" s="31">
        <f t="shared" si="33"/>
        <v>0</v>
      </c>
      <c r="G294" s="30">
        <f t="shared" si="34"/>
        <v>0</v>
      </c>
      <c r="H294" s="30">
        <f t="shared" si="29"/>
        <v>0</v>
      </c>
      <c r="I294" s="30"/>
      <c r="J294" s="30"/>
      <c r="K294" s="27"/>
      <c r="L294" s="27"/>
      <c r="M294" s="265">
        <f>IF(N294&gt;0,COUNTIF($N$7:N294,"&gt;0"),0)</f>
        <v>0</v>
      </c>
      <c r="N294" s="265">
        <f>IF(Engagés!C298="x",Engagés!B298,0)</f>
        <v>0</v>
      </c>
      <c r="O294" s="266">
        <f>IF(N294&gt;0,Engagés!E298,0)</f>
        <v>0</v>
      </c>
      <c r="P294" s="266">
        <f>IF(N294&gt;0,CONCATENATE(Engagés!F298," ",Engagés!G298),0)</f>
        <v>0</v>
      </c>
      <c r="Q294" s="266">
        <f>IF(N294&gt;0,Engagés!H298,0)</f>
        <v>0</v>
      </c>
      <c r="R294" s="266">
        <f>IF(N294&gt;0,Engagés!I298,0)</f>
        <v>0</v>
      </c>
    </row>
    <row r="295" spans="1:18" ht="16.5" customHeight="1" x14ac:dyDescent="0.2">
      <c r="A295">
        <v>289</v>
      </c>
      <c r="C295" s="30">
        <f t="shared" si="30"/>
        <v>0</v>
      </c>
      <c r="D295" s="30" t="str">
        <f t="shared" si="31"/>
        <v xml:space="preserve"> </v>
      </c>
      <c r="E295" s="31">
        <f t="shared" si="32"/>
        <v>0</v>
      </c>
      <c r="F295" s="31">
        <f t="shared" si="33"/>
        <v>0</v>
      </c>
      <c r="G295" s="30">
        <f t="shared" si="34"/>
        <v>0</v>
      </c>
      <c r="H295" s="30">
        <f t="shared" si="29"/>
        <v>0</v>
      </c>
      <c r="I295" s="30"/>
      <c r="J295" s="30"/>
      <c r="K295" s="27"/>
      <c r="L295" s="27"/>
      <c r="M295" s="265">
        <f>IF(N295&gt;0,COUNTIF($N$7:N295,"&gt;0"),0)</f>
        <v>0</v>
      </c>
      <c r="N295" s="265">
        <f>IF(Engagés!C299="x",Engagés!B299,0)</f>
        <v>0</v>
      </c>
      <c r="O295" s="266">
        <f>IF(N295&gt;0,Engagés!E299,0)</f>
        <v>0</v>
      </c>
      <c r="P295" s="266">
        <f>IF(N295&gt;0,CONCATENATE(Engagés!F299," ",Engagés!G299),0)</f>
        <v>0</v>
      </c>
      <c r="Q295" s="266">
        <f>IF(N295&gt;0,Engagés!H299,0)</f>
        <v>0</v>
      </c>
      <c r="R295" s="266">
        <f>IF(N295&gt;0,Engagés!I299,0)</f>
        <v>0</v>
      </c>
    </row>
    <row r="296" spans="1:18" ht="16.5" customHeight="1" x14ac:dyDescent="0.2">
      <c r="A296">
        <v>290</v>
      </c>
      <c r="C296" s="30">
        <f t="shared" si="30"/>
        <v>0</v>
      </c>
      <c r="D296" s="30" t="str">
        <f t="shared" si="31"/>
        <v xml:space="preserve"> </v>
      </c>
      <c r="E296" s="31">
        <f t="shared" si="32"/>
        <v>0</v>
      </c>
      <c r="F296" s="31">
        <f t="shared" si="33"/>
        <v>0</v>
      </c>
      <c r="G296" s="30">
        <f t="shared" si="34"/>
        <v>0</v>
      </c>
      <c r="H296" s="30">
        <f t="shared" si="29"/>
        <v>0</v>
      </c>
      <c r="I296" s="30"/>
      <c r="J296" s="30"/>
      <c r="K296" s="27"/>
      <c r="L296" s="27"/>
      <c r="M296" s="265">
        <f>IF(N296&gt;0,COUNTIF($N$7:N296,"&gt;0"),0)</f>
        <v>0</v>
      </c>
      <c r="N296" s="265">
        <f>IF(Engagés!C300="x",Engagés!B300,0)</f>
        <v>0</v>
      </c>
      <c r="O296" s="266">
        <f>IF(N296&gt;0,Engagés!E300,0)</f>
        <v>0</v>
      </c>
      <c r="P296" s="266">
        <f>IF(N296&gt;0,CONCATENATE(Engagés!F300," ",Engagés!G300),0)</f>
        <v>0</v>
      </c>
      <c r="Q296" s="266">
        <f>IF(N296&gt;0,Engagés!H300,0)</f>
        <v>0</v>
      </c>
      <c r="R296" s="266">
        <f>IF(N296&gt;0,Engagés!I300,0)</f>
        <v>0</v>
      </c>
    </row>
    <row r="297" spans="1:18" ht="16.5" customHeight="1" x14ac:dyDescent="0.2">
      <c r="A297">
        <v>291</v>
      </c>
      <c r="C297" s="30">
        <f t="shared" si="30"/>
        <v>0</v>
      </c>
      <c r="D297" s="30" t="str">
        <f t="shared" si="31"/>
        <v xml:space="preserve"> </v>
      </c>
      <c r="E297" s="31">
        <f t="shared" si="32"/>
        <v>0</v>
      </c>
      <c r="F297" s="31">
        <f t="shared" si="33"/>
        <v>0</v>
      </c>
      <c r="G297" s="30">
        <f t="shared" si="34"/>
        <v>0</v>
      </c>
      <c r="H297" s="30">
        <f t="shared" si="29"/>
        <v>0</v>
      </c>
      <c r="I297" s="30"/>
      <c r="J297" s="30"/>
      <c r="K297" s="27"/>
      <c r="L297" s="27"/>
      <c r="M297" s="265">
        <f>IF(N297&gt;0,COUNTIF($N$7:N297,"&gt;0"),0)</f>
        <v>0</v>
      </c>
      <c r="N297" s="265">
        <f>IF(Engagés!C301="x",Engagés!B301,0)</f>
        <v>0</v>
      </c>
      <c r="O297" s="266">
        <f>IF(N297&gt;0,Engagés!E301,0)</f>
        <v>0</v>
      </c>
      <c r="P297" s="266">
        <f>IF(N297&gt;0,CONCATENATE(Engagés!F301," ",Engagés!G301),0)</f>
        <v>0</v>
      </c>
      <c r="Q297" s="266">
        <f>IF(N297&gt;0,Engagés!H301,0)</f>
        <v>0</v>
      </c>
      <c r="R297" s="266">
        <f>IF(N297&gt;0,Engagés!I301,0)</f>
        <v>0</v>
      </c>
    </row>
    <row r="298" spans="1:18" ht="16.5" customHeight="1" x14ac:dyDescent="0.2">
      <c r="A298">
        <v>292</v>
      </c>
      <c r="C298" s="30">
        <f t="shared" si="30"/>
        <v>0</v>
      </c>
      <c r="D298" s="30" t="str">
        <f t="shared" si="31"/>
        <v xml:space="preserve"> </v>
      </c>
      <c r="E298" s="31">
        <f t="shared" si="32"/>
        <v>0</v>
      </c>
      <c r="F298" s="31">
        <f t="shared" si="33"/>
        <v>0</v>
      </c>
      <c r="G298" s="30">
        <f t="shared" si="34"/>
        <v>0</v>
      </c>
      <c r="H298" s="30">
        <f t="shared" si="29"/>
        <v>0</v>
      </c>
      <c r="I298" s="30"/>
      <c r="J298" s="30"/>
      <c r="K298" s="27"/>
      <c r="L298" s="27"/>
      <c r="M298" s="265">
        <f>IF(N298&gt;0,COUNTIF($N$7:N298,"&gt;0"),0)</f>
        <v>0</v>
      </c>
      <c r="N298" s="265">
        <f>IF(Engagés!C302="x",Engagés!B302,0)</f>
        <v>0</v>
      </c>
      <c r="O298" s="266">
        <f>IF(N298&gt;0,Engagés!E302,0)</f>
        <v>0</v>
      </c>
      <c r="P298" s="266">
        <f>IF(N298&gt;0,CONCATENATE(Engagés!F302," ",Engagés!G302),0)</f>
        <v>0</v>
      </c>
      <c r="Q298" s="266">
        <f>IF(N298&gt;0,Engagés!H302,0)</f>
        <v>0</v>
      </c>
      <c r="R298" s="266">
        <f>IF(N298&gt;0,Engagés!I302,0)</f>
        <v>0</v>
      </c>
    </row>
    <row r="299" spans="1:18" ht="16.5" customHeight="1" x14ac:dyDescent="0.2">
      <c r="A299">
        <v>293</v>
      </c>
      <c r="C299" s="30">
        <f t="shared" si="30"/>
        <v>0</v>
      </c>
      <c r="D299" s="30" t="str">
        <f t="shared" si="31"/>
        <v xml:space="preserve"> </v>
      </c>
      <c r="E299" s="31">
        <f t="shared" si="32"/>
        <v>0</v>
      </c>
      <c r="F299" s="31">
        <f t="shared" si="33"/>
        <v>0</v>
      </c>
      <c r="G299" s="30">
        <f t="shared" si="34"/>
        <v>0</v>
      </c>
      <c r="H299" s="30">
        <f t="shared" si="29"/>
        <v>0</v>
      </c>
      <c r="I299" s="30"/>
      <c r="J299" s="30"/>
      <c r="K299" s="27"/>
      <c r="L299" s="27"/>
      <c r="M299" s="265">
        <f>IF(N299&gt;0,COUNTIF($N$7:N299,"&gt;0"),0)</f>
        <v>0</v>
      </c>
      <c r="N299" s="265">
        <f>IF(Engagés!C303="x",Engagés!B303,0)</f>
        <v>0</v>
      </c>
      <c r="O299" s="266">
        <f>IF(N299&gt;0,Engagés!E303,0)</f>
        <v>0</v>
      </c>
      <c r="P299" s="266">
        <f>IF(N299&gt;0,CONCATENATE(Engagés!F303," ",Engagés!G303),0)</f>
        <v>0</v>
      </c>
      <c r="Q299" s="266">
        <f>IF(N299&gt;0,Engagés!H303,0)</f>
        <v>0</v>
      </c>
      <c r="R299" s="266">
        <f>IF(N299&gt;0,Engagés!I303,0)</f>
        <v>0</v>
      </c>
    </row>
    <row r="300" spans="1:18" ht="16.5" customHeight="1" x14ac:dyDescent="0.2">
      <c r="A300">
        <v>294</v>
      </c>
      <c r="C300" s="30">
        <f t="shared" si="30"/>
        <v>0</v>
      </c>
      <c r="D300" s="30" t="str">
        <f t="shared" si="31"/>
        <v xml:space="preserve"> </v>
      </c>
      <c r="E300" s="31">
        <f t="shared" si="32"/>
        <v>0</v>
      </c>
      <c r="F300" s="31">
        <f t="shared" si="33"/>
        <v>0</v>
      </c>
      <c r="G300" s="30">
        <f t="shared" si="34"/>
        <v>0</v>
      </c>
      <c r="H300" s="30">
        <f t="shared" si="29"/>
        <v>0</v>
      </c>
      <c r="I300" s="30"/>
      <c r="J300" s="30"/>
      <c r="K300" s="27"/>
      <c r="L300" s="27"/>
      <c r="M300" s="265">
        <f>IF(N300&gt;0,COUNTIF($N$7:N300,"&gt;0"),0)</f>
        <v>0</v>
      </c>
      <c r="N300" s="265">
        <f>IF(Engagés!C304="x",Engagés!B304,0)</f>
        <v>0</v>
      </c>
      <c r="O300" s="266">
        <f>IF(N300&gt;0,Engagés!E304,0)</f>
        <v>0</v>
      </c>
      <c r="P300" s="266">
        <f>IF(N300&gt;0,CONCATENATE(Engagés!F304," ",Engagés!G304),0)</f>
        <v>0</v>
      </c>
      <c r="Q300" s="266">
        <f>IF(N300&gt;0,Engagés!H304,0)</f>
        <v>0</v>
      </c>
      <c r="R300" s="266">
        <f>IF(N300&gt;0,Engagés!I304,0)</f>
        <v>0</v>
      </c>
    </row>
    <row r="301" spans="1:18" ht="16.5" customHeight="1" x14ac:dyDescent="0.2">
      <c r="A301">
        <v>295</v>
      </c>
      <c r="C301" s="30">
        <f t="shared" si="30"/>
        <v>0</v>
      </c>
      <c r="D301" s="30" t="str">
        <f t="shared" si="31"/>
        <v xml:space="preserve"> </v>
      </c>
      <c r="E301" s="31">
        <f t="shared" si="32"/>
        <v>0</v>
      </c>
      <c r="F301" s="31">
        <f t="shared" si="33"/>
        <v>0</v>
      </c>
      <c r="G301" s="30">
        <f t="shared" si="34"/>
        <v>0</v>
      </c>
      <c r="H301" s="30">
        <f t="shared" si="29"/>
        <v>0</v>
      </c>
      <c r="I301" s="30"/>
      <c r="J301" s="30"/>
      <c r="K301" s="27"/>
      <c r="L301" s="27"/>
      <c r="M301" s="265">
        <f>IF(N301&gt;0,COUNTIF($N$7:N301,"&gt;0"),0)</f>
        <v>0</v>
      </c>
      <c r="N301" s="265">
        <f>IF(Engagés!C305="x",Engagés!B305,0)</f>
        <v>0</v>
      </c>
      <c r="O301" s="266">
        <f>IF(N301&gt;0,Engagés!E305,0)</f>
        <v>0</v>
      </c>
      <c r="P301" s="266">
        <f>IF(N301&gt;0,CONCATENATE(Engagés!F305," ",Engagés!G305),0)</f>
        <v>0</v>
      </c>
      <c r="Q301" s="266">
        <f>IF(N301&gt;0,Engagés!H305,0)</f>
        <v>0</v>
      </c>
      <c r="R301" s="266">
        <f>IF(N301&gt;0,Engagés!I305,0)</f>
        <v>0</v>
      </c>
    </row>
    <row r="302" spans="1:18" ht="16.5" customHeight="1" x14ac:dyDescent="0.2">
      <c r="A302">
        <v>296</v>
      </c>
      <c r="C302" s="30">
        <f t="shared" si="30"/>
        <v>0</v>
      </c>
      <c r="D302" s="30" t="str">
        <f t="shared" si="31"/>
        <v xml:space="preserve"> </v>
      </c>
      <c r="E302" s="31">
        <f t="shared" si="32"/>
        <v>0</v>
      </c>
      <c r="F302" s="31">
        <f t="shared" si="33"/>
        <v>0</v>
      </c>
      <c r="G302" s="30">
        <f t="shared" si="34"/>
        <v>0</v>
      </c>
      <c r="H302" s="30">
        <f t="shared" si="29"/>
        <v>0</v>
      </c>
      <c r="I302" s="30"/>
      <c r="J302" s="30"/>
      <c r="K302" s="27"/>
      <c r="L302" s="27"/>
      <c r="M302" s="265">
        <f>IF(N302&gt;0,COUNTIF($N$7:N302,"&gt;0"),0)</f>
        <v>0</v>
      </c>
      <c r="N302" s="265">
        <f>IF(Engagés!C306="x",Engagés!B306,0)</f>
        <v>0</v>
      </c>
      <c r="O302" s="266">
        <f>IF(N302&gt;0,Engagés!E306,0)</f>
        <v>0</v>
      </c>
      <c r="P302" s="266">
        <f>IF(N302&gt;0,CONCATENATE(Engagés!F306," ",Engagés!G306),0)</f>
        <v>0</v>
      </c>
      <c r="Q302" s="266">
        <f>IF(N302&gt;0,Engagés!H306,0)</f>
        <v>0</v>
      </c>
      <c r="R302" s="266">
        <f>IF(N302&gt;0,Engagés!I306,0)</f>
        <v>0</v>
      </c>
    </row>
    <row r="303" spans="1:18" ht="16.5" customHeight="1" x14ac:dyDescent="0.2">
      <c r="A303">
        <v>297</v>
      </c>
      <c r="C303" s="30">
        <f t="shared" si="30"/>
        <v>0</v>
      </c>
      <c r="D303" s="30" t="str">
        <f t="shared" si="31"/>
        <v xml:space="preserve"> </v>
      </c>
      <c r="E303" s="31">
        <f t="shared" si="32"/>
        <v>0</v>
      </c>
      <c r="F303" s="31">
        <f t="shared" si="33"/>
        <v>0</v>
      </c>
      <c r="G303" s="30">
        <f t="shared" si="34"/>
        <v>0</v>
      </c>
      <c r="H303" s="30">
        <f t="shared" si="29"/>
        <v>0</v>
      </c>
      <c r="I303" s="30"/>
      <c r="J303" s="30"/>
      <c r="K303" s="27"/>
      <c r="L303" s="27"/>
      <c r="M303" s="265">
        <f>IF(N303&gt;0,COUNTIF($N$7:N303,"&gt;0"),0)</f>
        <v>0</v>
      </c>
      <c r="N303" s="265">
        <f>IF(Engagés!C307="x",Engagés!B307,0)</f>
        <v>0</v>
      </c>
      <c r="O303" s="266">
        <f>IF(N303&gt;0,Engagés!E307,0)</f>
        <v>0</v>
      </c>
      <c r="P303" s="266">
        <f>IF(N303&gt;0,CONCATENATE(Engagés!F307," ",Engagés!G307),0)</f>
        <v>0</v>
      </c>
      <c r="Q303" s="266">
        <f>IF(N303&gt;0,Engagés!H307,0)</f>
        <v>0</v>
      </c>
      <c r="R303" s="266">
        <f>IF(N303&gt;0,Engagés!I307,0)</f>
        <v>0</v>
      </c>
    </row>
    <row r="304" spans="1:18" ht="16.5" customHeight="1" x14ac:dyDescent="0.2">
      <c r="A304">
        <v>298</v>
      </c>
      <c r="C304" s="30">
        <f t="shared" si="30"/>
        <v>0</v>
      </c>
      <c r="D304" s="30" t="str">
        <f t="shared" si="31"/>
        <v xml:space="preserve"> </v>
      </c>
      <c r="E304" s="31">
        <f t="shared" si="32"/>
        <v>0</v>
      </c>
      <c r="F304" s="31">
        <f t="shared" si="33"/>
        <v>0</v>
      </c>
      <c r="G304" s="30">
        <f t="shared" si="34"/>
        <v>0</v>
      </c>
      <c r="H304" s="30">
        <f t="shared" si="29"/>
        <v>0</v>
      </c>
      <c r="I304" s="30"/>
      <c r="J304" s="30"/>
      <c r="K304" s="27"/>
      <c r="L304" s="27"/>
      <c r="M304" s="265">
        <f>IF(N304&gt;0,COUNTIF($N$7:N304,"&gt;0"),0)</f>
        <v>0</v>
      </c>
      <c r="N304" s="265">
        <f>IF(Engagés!C308="x",Engagés!B308,0)</f>
        <v>0</v>
      </c>
      <c r="O304" s="266">
        <f>IF(N304&gt;0,Engagés!E308,0)</f>
        <v>0</v>
      </c>
      <c r="P304" s="266">
        <f>IF(N304&gt;0,CONCATENATE(Engagés!F308," ",Engagés!G308),0)</f>
        <v>0</v>
      </c>
      <c r="Q304" s="266">
        <f>IF(N304&gt;0,Engagés!H308,0)</f>
        <v>0</v>
      </c>
      <c r="R304" s="266">
        <f>IF(N304&gt;0,Engagés!I308,0)</f>
        <v>0</v>
      </c>
    </row>
    <row r="305" spans="1:18" ht="16.5" customHeight="1" x14ac:dyDescent="0.2">
      <c r="A305">
        <v>299</v>
      </c>
      <c r="C305" s="30">
        <f t="shared" si="30"/>
        <v>0</v>
      </c>
      <c r="D305" s="30" t="str">
        <f t="shared" si="31"/>
        <v xml:space="preserve"> </v>
      </c>
      <c r="E305" s="31">
        <f t="shared" si="32"/>
        <v>0</v>
      </c>
      <c r="F305" s="31">
        <f t="shared" si="33"/>
        <v>0</v>
      </c>
      <c r="G305" s="30">
        <f t="shared" si="34"/>
        <v>0</v>
      </c>
      <c r="H305" s="30">
        <f t="shared" si="29"/>
        <v>0</v>
      </c>
      <c r="I305" s="30"/>
      <c r="J305" s="30"/>
      <c r="K305" s="27"/>
      <c r="L305" s="27"/>
      <c r="M305" s="265">
        <f>IF(N305&gt;0,COUNTIF($N$7:N305,"&gt;0"),0)</f>
        <v>0</v>
      </c>
      <c r="N305" s="265">
        <f>IF(Engagés!C309="x",Engagés!B309,0)</f>
        <v>0</v>
      </c>
      <c r="O305" s="266">
        <f>IF(N305&gt;0,Engagés!E309,0)</f>
        <v>0</v>
      </c>
      <c r="P305" s="266">
        <f>IF(N305&gt;0,CONCATENATE(Engagés!F309," ",Engagés!G309),0)</f>
        <v>0</v>
      </c>
      <c r="Q305" s="266">
        <f>IF(N305&gt;0,Engagés!H309,0)</f>
        <v>0</v>
      </c>
      <c r="R305" s="266">
        <f>IF(N305&gt;0,Engagés!I309,0)</f>
        <v>0</v>
      </c>
    </row>
    <row r="306" spans="1:18" ht="16.5" customHeight="1" x14ac:dyDescent="0.2">
      <c r="A306">
        <v>300</v>
      </c>
      <c r="C306" s="30">
        <f t="shared" si="30"/>
        <v>0</v>
      </c>
      <c r="D306" s="30" t="str">
        <f t="shared" si="31"/>
        <v xml:space="preserve"> </v>
      </c>
      <c r="E306" s="31">
        <f t="shared" si="32"/>
        <v>0</v>
      </c>
      <c r="F306" s="31">
        <f t="shared" si="33"/>
        <v>0</v>
      </c>
      <c r="G306" s="30">
        <f t="shared" si="34"/>
        <v>0</v>
      </c>
      <c r="H306" s="30">
        <f t="shared" si="29"/>
        <v>0</v>
      </c>
      <c r="I306" s="30"/>
      <c r="J306" s="30"/>
      <c r="K306" s="27"/>
      <c r="L306" s="27"/>
      <c r="M306" s="265">
        <f>IF(N306&gt;0,COUNTIF($N$7:N306,"&gt;0"),0)</f>
        <v>0</v>
      </c>
      <c r="N306" s="265">
        <f>IF(Engagés!C310="x",Engagés!B310,0)</f>
        <v>0</v>
      </c>
      <c r="O306" s="266">
        <f>IF(N306&gt;0,Engagés!E310,0)</f>
        <v>0</v>
      </c>
      <c r="P306" s="266">
        <f>IF(N306&gt;0,CONCATENATE(Engagés!F310," ",Engagés!G310),0)</f>
        <v>0</v>
      </c>
      <c r="Q306" s="266">
        <f>IF(N306&gt;0,Engagés!H310,0)</f>
        <v>0</v>
      </c>
      <c r="R306" s="266">
        <f>IF(N306&gt;0,Engagés!I310,0)</f>
        <v>0</v>
      </c>
    </row>
    <row r="307" spans="1:18" ht="16.5" customHeight="1" x14ac:dyDescent="0.2">
      <c r="A307">
        <v>301</v>
      </c>
      <c r="C307" s="30">
        <f t="shared" si="30"/>
        <v>0</v>
      </c>
      <c r="D307" s="30" t="str">
        <f t="shared" si="31"/>
        <v xml:space="preserve"> </v>
      </c>
      <c r="E307" s="31">
        <f t="shared" si="32"/>
        <v>0</v>
      </c>
      <c r="F307" s="31">
        <f t="shared" si="33"/>
        <v>0</v>
      </c>
      <c r="G307" s="30">
        <f t="shared" si="34"/>
        <v>0</v>
      </c>
      <c r="H307" s="30">
        <f t="shared" si="29"/>
        <v>0</v>
      </c>
      <c r="I307" s="30"/>
      <c r="J307" s="30"/>
      <c r="K307" s="27"/>
      <c r="L307" s="27"/>
      <c r="M307" s="265">
        <f>IF(N307&gt;0,COUNTIF($N$7:N307,"&gt;0"),0)</f>
        <v>0</v>
      </c>
      <c r="N307" s="265">
        <f>IF(Engagés!C311="x",Engagés!B311,0)</f>
        <v>0</v>
      </c>
      <c r="O307" s="266">
        <f>IF(N307&gt;0,Engagés!E311,0)</f>
        <v>0</v>
      </c>
      <c r="P307" s="266">
        <f>IF(N307&gt;0,CONCATENATE(Engagés!F311," ",Engagés!G311),0)</f>
        <v>0</v>
      </c>
      <c r="Q307" s="266">
        <f>IF(N307&gt;0,Engagés!H311,0)</f>
        <v>0</v>
      </c>
      <c r="R307" s="266">
        <f>IF(N307&gt;0,Engagés!I311,0)</f>
        <v>0</v>
      </c>
    </row>
    <row r="308" spans="1:18" ht="16.5" customHeight="1" x14ac:dyDescent="0.2">
      <c r="A308">
        <v>302</v>
      </c>
      <c r="C308" s="30">
        <f t="shared" si="30"/>
        <v>0</v>
      </c>
      <c r="D308" s="30" t="str">
        <f t="shared" si="31"/>
        <v xml:space="preserve"> </v>
      </c>
      <c r="E308" s="31">
        <f t="shared" si="32"/>
        <v>0</v>
      </c>
      <c r="F308" s="31">
        <f t="shared" si="33"/>
        <v>0</v>
      </c>
      <c r="G308" s="30">
        <f t="shared" si="34"/>
        <v>0</v>
      </c>
      <c r="H308" s="30">
        <f t="shared" si="29"/>
        <v>0</v>
      </c>
      <c r="I308" s="30"/>
      <c r="J308" s="30"/>
      <c r="K308" s="27"/>
      <c r="L308" s="27"/>
      <c r="M308" s="265">
        <f>IF(N308&gt;0,COUNTIF($N$7:N308,"&gt;0"),0)</f>
        <v>0</v>
      </c>
      <c r="N308" s="265">
        <f>IF(Engagés!C312="x",Engagés!B312,0)</f>
        <v>0</v>
      </c>
      <c r="O308" s="266">
        <f>IF(N308&gt;0,Engagés!E312,0)</f>
        <v>0</v>
      </c>
      <c r="P308" s="266">
        <f>IF(N308&gt;0,CONCATENATE(Engagés!F312," ",Engagés!G312),0)</f>
        <v>0</v>
      </c>
      <c r="Q308" s="266">
        <f>IF(N308&gt;0,Engagés!H312,0)</f>
        <v>0</v>
      </c>
      <c r="R308" s="266">
        <f>IF(N308&gt;0,Engagés!I312,0)</f>
        <v>0</v>
      </c>
    </row>
    <row r="309" spans="1:18" ht="16.5" customHeight="1" x14ac:dyDescent="0.2">
      <c r="A309">
        <v>303</v>
      </c>
      <c r="C309" s="30">
        <f t="shared" si="30"/>
        <v>0</v>
      </c>
      <c r="D309" s="30" t="str">
        <f t="shared" si="31"/>
        <v xml:space="preserve"> </v>
      </c>
      <c r="E309" s="31">
        <f t="shared" si="32"/>
        <v>0</v>
      </c>
      <c r="F309" s="31">
        <f t="shared" si="33"/>
        <v>0</v>
      </c>
      <c r="G309" s="30">
        <f t="shared" si="34"/>
        <v>0</v>
      </c>
      <c r="H309" s="30">
        <f t="shared" si="29"/>
        <v>0</v>
      </c>
      <c r="I309" s="30"/>
      <c r="J309" s="30"/>
      <c r="K309" s="27"/>
      <c r="L309" s="27"/>
      <c r="M309" s="265">
        <f>IF(N309&gt;0,COUNTIF($N$7:N309,"&gt;0"),0)</f>
        <v>0</v>
      </c>
      <c r="N309" s="265">
        <f>IF(Engagés!C313="x",Engagés!B313,0)</f>
        <v>0</v>
      </c>
      <c r="O309" s="266">
        <f>IF(N309&gt;0,Engagés!E313,0)</f>
        <v>0</v>
      </c>
      <c r="P309" s="266">
        <f>IF(N309&gt;0,CONCATENATE(Engagés!F313," ",Engagés!G313),0)</f>
        <v>0</v>
      </c>
      <c r="Q309" s="266">
        <f>IF(N309&gt;0,Engagés!H313,0)</f>
        <v>0</v>
      </c>
      <c r="R309" s="266">
        <f>IF(N309&gt;0,Engagés!I313,0)</f>
        <v>0</v>
      </c>
    </row>
    <row r="310" spans="1:18" ht="16.5" customHeight="1" x14ac:dyDescent="0.2">
      <c r="A310">
        <v>304</v>
      </c>
      <c r="C310" s="30">
        <f t="shared" si="30"/>
        <v>0</v>
      </c>
      <c r="D310" s="30" t="str">
        <f t="shared" si="31"/>
        <v xml:space="preserve"> </v>
      </c>
      <c r="E310" s="31">
        <f t="shared" si="32"/>
        <v>0</v>
      </c>
      <c r="F310" s="31">
        <f t="shared" si="33"/>
        <v>0</v>
      </c>
      <c r="G310" s="30">
        <f t="shared" si="34"/>
        <v>0</v>
      </c>
      <c r="H310" s="30">
        <f t="shared" si="29"/>
        <v>0</v>
      </c>
      <c r="I310" s="30"/>
      <c r="J310" s="30"/>
      <c r="K310" s="27"/>
      <c r="L310" s="27"/>
      <c r="M310" s="265">
        <f>IF(N310&gt;0,COUNTIF($N$7:N310,"&gt;0"),0)</f>
        <v>0</v>
      </c>
      <c r="N310" s="265">
        <f>IF(Engagés!C314="x",Engagés!B314,0)</f>
        <v>0</v>
      </c>
      <c r="O310" s="266">
        <f>IF(N310&gt;0,Engagés!E314,0)</f>
        <v>0</v>
      </c>
      <c r="P310" s="266">
        <f>IF(N310&gt;0,CONCATENATE(Engagés!F314," ",Engagés!G314),0)</f>
        <v>0</v>
      </c>
      <c r="Q310" s="266">
        <f>IF(N310&gt;0,Engagés!H314,0)</f>
        <v>0</v>
      </c>
      <c r="R310" s="266">
        <f>IF(N310&gt;0,Engagés!I314,0)</f>
        <v>0</v>
      </c>
    </row>
    <row r="311" spans="1:18" ht="16.5" customHeight="1" x14ac:dyDescent="0.2">
      <c r="A311">
        <v>305</v>
      </c>
      <c r="C311" s="30">
        <f t="shared" si="30"/>
        <v>0</v>
      </c>
      <c r="D311" s="30" t="str">
        <f t="shared" si="31"/>
        <v xml:space="preserve"> </v>
      </c>
      <c r="E311" s="31">
        <f t="shared" si="32"/>
        <v>0</v>
      </c>
      <c r="F311" s="31">
        <f t="shared" si="33"/>
        <v>0</v>
      </c>
      <c r="G311" s="30">
        <f t="shared" si="34"/>
        <v>0</v>
      </c>
      <c r="H311" s="30">
        <f t="shared" si="29"/>
        <v>0</v>
      </c>
      <c r="I311" s="30"/>
      <c r="J311" s="30"/>
      <c r="K311" s="27"/>
      <c r="L311" s="27"/>
      <c r="M311" s="265">
        <f>IF(N311&gt;0,COUNTIF($N$7:N311,"&gt;0"),0)</f>
        <v>0</v>
      </c>
      <c r="N311" s="265">
        <f>IF(Engagés!C315="x",Engagés!B315,0)</f>
        <v>0</v>
      </c>
      <c r="O311" s="266">
        <f>IF(N311&gt;0,Engagés!E315,0)</f>
        <v>0</v>
      </c>
      <c r="P311" s="266">
        <f>IF(N311&gt;0,CONCATENATE(Engagés!F315," ",Engagés!G315),0)</f>
        <v>0</v>
      </c>
      <c r="Q311" s="266">
        <f>IF(N311&gt;0,Engagés!H315,0)</f>
        <v>0</v>
      </c>
      <c r="R311" s="266">
        <f>IF(N311&gt;0,Engagés!I315,0)</f>
        <v>0</v>
      </c>
    </row>
    <row r="312" spans="1:18" ht="16.5" customHeight="1" x14ac:dyDescent="0.2">
      <c r="A312">
        <v>306</v>
      </c>
      <c r="C312" s="30">
        <f t="shared" si="30"/>
        <v>0</v>
      </c>
      <c r="D312" s="30" t="str">
        <f t="shared" si="31"/>
        <v xml:space="preserve"> </v>
      </c>
      <c r="E312" s="31">
        <f t="shared" si="32"/>
        <v>0</v>
      </c>
      <c r="F312" s="31">
        <f t="shared" si="33"/>
        <v>0</v>
      </c>
      <c r="G312" s="30">
        <f t="shared" si="34"/>
        <v>0</v>
      </c>
      <c r="H312" s="30">
        <f t="shared" si="29"/>
        <v>0</v>
      </c>
      <c r="I312" s="30"/>
      <c r="J312" s="30"/>
      <c r="K312" s="27"/>
      <c r="L312" s="27"/>
      <c r="M312" s="265">
        <f>IF(N312&gt;0,COUNTIF($N$7:N312,"&gt;0"),0)</f>
        <v>0</v>
      </c>
      <c r="N312" s="265">
        <f>IF(Engagés!C316="x",Engagés!B316,0)</f>
        <v>0</v>
      </c>
      <c r="O312" s="266">
        <f>IF(N312&gt;0,Engagés!E316,0)</f>
        <v>0</v>
      </c>
      <c r="P312" s="266">
        <f>IF(N312&gt;0,CONCATENATE(Engagés!F316," ",Engagés!G316),0)</f>
        <v>0</v>
      </c>
      <c r="Q312" s="266">
        <f>IF(N312&gt;0,Engagés!H316,0)</f>
        <v>0</v>
      </c>
      <c r="R312" s="266">
        <f>IF(N312&gt;0,Engagés!I316,0)</f>
        <v>0</v>
      </c>
    </row>
    <row r="313" spans="1:18" ht="16.5" customHeight="1" x14ac:dyDescent="0.2">
      <c r="A313">
        <v>307</v>
      </c>
      <c r="C313" s="30">
        <f t="shared" si="30"/>
        <v>0</v>
      </c>
      <c r="D313" s="30" t="str">
        <f t="shared" si="31"/>
        <v xml:space="preserve"> </v>
      </c>
      <c r="E313" s="31">
        <f t="shared" si="32"/>
        <v>0</v>
      </c>
      <c r="F313" s="31">
        <f t="shared" si="33"/>
        <v>0</v>
      </c>
      <c r="G313" s="30">
        <f t="shared" si="34"/>
        <v>0</v>
      </c>
      <c r="H313" s="30">
        <f t="shared" si="29"/>
        <v>0</v>
      </c>
      <c r="I313" s="30"/>
      <c r="J313" s="30"/>
      <c r="K313" s="27"/>
      <c r="L313" s="27"/>
      <c r="M313" s="265">
        <f>IF(N313&gt;0,COUNTIF($N$7:N313,"&gt;0"),0)</f>
        <v>0</v>
      </c>
      <c r="N313" s="265">
        <f>IF(Engagés!C317="x",Engagés!B317,0)</f>
        <v>0</v>
      </c>
      <c r="O313" s="266">
        <f>IF(N313&gt;0,Engagés!E317,0)</f>
        <v>0</v>
      </c>
      <c r="P313" s="266">
        <f>IF(N313&gt;0,CONCATENATE(Engagés!F317," ",Engagés!G317),0)</f>
        <v>0</v>
      </c>
      <c r="Q313" s="266">
        <f>IF(N313&gt;0,Engagés!H317,0)</f>
        <v>0</v>
      </c>
      <c r="R313" s="266">
        <f>IF(N313&gt;0,Engagés!I317,0)</f>
        <v>0</v>
      </c>
    </row>
    <row r="314" spans="1:18" ht="16.5" customHeight="1" x14ac:dyDescent="0.2">
      <c r="A314">
        <v>308</v>
      </c>
      <c r="C314" s="30">
        <f t="shared" si="30"/>
        <v>0</v>
      </c>
      <c r="D314" s="30" t="str">
        <f t="shared" si="31"/>
        <v xml:space="preserve"> </v>
      </c>
      <c r="E314" s="31">
        <f t="shared" si="32"/>
        <v>0</v>
      </c>
      <c r="F314" s="31">
        <f t="shared" si="33"/>
        <v>0</v>
      </c>
      <c r="G314" s="30">
        <f t="shared" si="34"/>
        <v>0</v>
      </c>
      <c r="H314" s="30">
        <f t="shared" si="29"/>
        <v>0</v>
      </c>
      <c r="I314" s="30"/>
      <c r="J314" s="30"/>
      <c r="K314" s="27"/>
      <c r="L314" s="27"/>
      <c r="M314" s="265">
        <f>IF(N314&gt;0,COUNTIF($N$7:N314,"&gt;0"),0)</f>
        <v>0</v>
      </c>
      <c r="N314" s="265">
        <f>IF(Engagés!C318="x",Engagés!B318,0)</f>
        <v>0</v>
      </c>
      <c r="O314" s="266">
        <f>IF(N314&gt;0,Engagés!E318,0)</f>
        <v>0</v>
      </c>
      <c r="P314" s="266">
        <f>IF(N314&gt;0,CONCATENATE(Engagés!F318," ",Engagés!G318),0)</f>
        <v>0</v>
      </c>
      <c r="Q314" s="266">
        <f>IF(N314&gt;0,Engagés!H318,0)</f>
        <v>0</v>
      </c>
      <c r="R314" s="266">
        <f>IF(N314&gt;0,Engagés!I318,0)</f>
        <v>0</v>
      </c>
    </row>
    <row r="315" spans="1:18" ht="16.5" customHeight="1" x14ac:dyDescent="0.2">
      <c r="A315">
        <v>309</v>
      </c>
      <c r="C315" s="30">
        <f t="shared" si="30"/>
        <v>0</v>
      </c>
      <c r="D315" s="30" t="str">
        <f t="shared" si="31"/>
        <v xml:space="preserve"> </v>
      </c>
      <c r="E315" s="31">
        <f t="shared" si="32"/>
        <v>0</v>
      </c>
      <c r="F315" s="31">
        <f t="shared" si="33"/>
        <v>0</v>
      </c>
      <c r="G315" s="30">
        <f t="shared" si="34"/>
        <v>0</v>
      </c>
      <c r="H315" s="30">
        <f t="shared" si="29"/>
        <v>0</v>
      </c>
      <c r="I315" s="30"/>
      <c r="J315" s="30"/>
      <c r="K315" s="27"/>
      <c r="L315" s="27"/>
      <c r="M315" s="265">
        <f>IF(N315&gt;0,COUNTIF($N$7:N315,"&gt;0"),0)</f>
        <v>0</v>
      </c>
      <c r="N315" s="265">
        <f>IF(Engagés!C319="x",Engagés!B319,0)</f>
        <v>0</v>
      </c>
      <c r="O315" s="266">
        <f>IF(N315&gt;0,Engagés!E319,0)</f>
        <v>0</v>
      </c>
      <c r="P315" s="266">
        <f>IF(N315&gt;0,CONCATENATE(Engagés!F319," ",Engagés!G319),0)</f>
        <v>0</v>
      </c>
      <c r="Q315" s="266">
        <f>IF(N315&gt;0,Engagés!H319,0)</f>
        <v>0</v>
      </c>
      <c r="R315" s="266">
        <f>IF(N315&gt;0,Engagés!I319,0)</f>
        <v>0</v>
      </c>
    </row>
    <row r="316" spans="1:18" ht="16.5" customHeight="1" x14ac:dyDescent="0.2">
      <c r="A316">
        <v>310</v>
      </c>
      <c r="C316" s="30">
        <f t="shared" si="30"/>
        <v>0</v>
      </c>
      <c r="D316" s="30" t="str">
        <f t="shared" si="31"/>
        <v xml:space="preserve"> </v>
      </c>
      <c r="E316" s="31">
        <f t="shared" si="32"/>
        <v>0</v>
      </c>
      <c r="F316" s="31">
        <f t="shared" si="33"/>
        <v>0</v>
      </c>
      <c r="G316" s="30">
        <f t="shared" si="34"/>
        <v>0</v>
      </c>
      <c r="H316" s="30">
        <f t="shared" si="29"/>
        <v>0</v>
      </c>
      <c r="I316" s="30"/>
      <c r="J316" s="30"/>
      <c r="K316" s="27"/>
      <c r="L316" s="27"/>
      <c r="M316" s="265">
        <f>IF(N316&gt;0,COUNTIF($N$7:N316,"&gt;0"),0)</f>
        <v>0</v>
      </c>
      <c r="N316" s="265">
        <f>IF(Engagés!C320="x",Engagés!B320,0)</f>
        <v>0</v>
      </c>
      <c r="O316" s="266">
        <f>IF(N316&gt;0,Engagés!E320,0)</f>
        <v>0</v>
      </c>
      <c r="P316" s="266">
        <f>IF(N316&gt;0,CONCATENATE(Engagés!F320," ",Engagés!G320),0)</f>
        <v>0</v>
      </c>
      <c r="Q316" s="266">
        <f>IF(N316&gt;0,Engagés!H320,0)</f>
        <v>0</v>
      </c>
      <c r="R316" s="266">
        <f>IF(N316&gt;0,Engagés!I320,0)</f>
        <v>0</v>
      </c>
    </row>
    <row r="317" spans="1:18" ht="16.5" customHeight="1" x14ac:dyDescent="0.2">
      <c r="A317">
        <v>311</v>
      </c>
      <c r="C317" s="30">
        <f t="shared" si="30"/>
        <v>0</v>
      </c>
      <c r="D317" s="30" t="str">
        <f t="shared" si="31"/>
        <v xml:space="preserve"> </v>
      </c>
      <c r="E317" s="31">
        <f t="shared" si="32"/>
        <v>0</v>
      </c>
      <c r="F317" s="31">
        <f t="shared" si="33"/>
        <v>0</v>
      </c>
      <c r="G317" s="30">
        <f t="shared" si="34"/>
        <v>0</v>
      </c>
      <c r="H317" s="30">
        <f t="shared" si="29"/>
        <v>0</v>
      </c>
      <c r="I317" s="30"/>
      <c r="J317" s="30"/>
      <c r="K317" s="27"/>
      <c r="L317" s="27"/>
      <c r="M317" s="265">
        <f>IF(N317&gt;0,COUNTIF($N$7:N317,"&gt;0"),0)</f>
        <v>0</v>
      </c>
      <c r="N317" s="265">
        <f>IF(Engagés!C321="x",Engagés!B321,0)</f>
        <v>0</v>
      </c>
      <c r="O317" s="266">
        <f>IF(N317&gt;0,Engagés!E321,0)</f>
        <v>0</v>
      </c>
      <c r="P317" s="266">
        <f>IF(N317&gt;0,CONCATENATE(Engagés!F321," ",Engagés!G321),0)</f>
        <v>0</v>
      </c>
      <c r="Q317" s="266">
        <f>IF(N317&gt;0,Engagés!H321,0)</f>
        <v>0</v>
      </c>
      <c r="R317" s="266">
        <f>IF(N317&gt;0,Engagés!I321,0)</f>
        <v>0</v>
      </c>
    </row>
    <row r="318" spans="1:18" ht="16.5" customHeight="1" x14ac:dyDescent="0.2">
      <c r="A318">
        <v>312</v>
      </c>
      <c r="C318" s="30">
        <f t="shared" si="30"/>
        <v>0</v>
      </c>
      <c r="D318" s="30" t="str">
        <f t="shared" si="31"/>
        <v xml:space="preserve"> </v>
      </c>
      <c r="E318" s="31">
        <f t="shared" si="32"/>
        <v>0</v>
      </c>
      <c r="F318" s="31">
        <f t="shared" si="33"/>
        <v>0</v>
      </c>
      <c r="G318" s="30">
        <f t="shared" si="34"/>
        <v>0</v>
      </c>
      <c r="H318" s="30">
        <f t="shared" si="29"/>
        <v>0</v>
      </c>
      <c r="I318" s="30"/>
      <c r="J318" s="30"/>
      <c r="K318" s="27"/>
      <c r="L318" s="27"/>
      <c r="M318" s="265">
        <f>IF(N318&gt;0,COUNTIF($N$7:N318,"&gt;0"),0)</f>
        <v>0</v>
      </c>
      <c r="N318" s="265">
        <f>IF(Engagés!C322="x",Engagés!B322,0)</f>
        <v>0</v>
      </c>
      <c r="O318" s="266">
        <f>IF(N318&gt;0,Engagés!E322,0)</f>
        <v>0</v>
      </c>
      <c r="P318" s="266">
        <f>IF(N318&gt;0,CONCATENATE(Engagés!F322," ",Engagés!G322),0)</f>
        <v>0</v>
      </c>
      <c r="Q318" s="266">
        <f>IF(N318&gt;0,Engagés!H322,0)</f>
        <v>0</v>
      </c>
      <c r="R318" s="266">
        <f>IF(N318&gt;0,Engagés!I322,0)</f>
        <v>0</v>
      </c>
    </row>
    <row r="319" spans="1:18" ht="16.5" customHeight="1" x14ac:dyDescent="0.2">
      <c r="A319">
        <v>313</v>
      </c>
      <c r="C319" s="30">
        <f t="shared" si="30"/>
        <v>0</v>
      </c>
      <c r="D319" s="30" t="str">
        <f t="shared" si="31"/>
        <v xml:space="preserve"> </v>
      </c>
      <c r="E319" s="31">
        <f t="shared" si="32"/>
        <v>0</v>
      </c>
      <c r="F319" s="31">
        <f t="shared" si="33"/>
        <v>0</v>
      </c>
      <c r="G319" s="30">
        <f t="shared" si="34"/>
        <v>0</v>
      </c>
      <c r="H319" s="30">
        <f t="shared" si="29"/>
        <v>0</v>
      </c>
      <c r="I319" s="30"/>
      <c r="J319" s="30"/>
      <c r="K319" s="27"/>
      <c r="L319" s="27"/>
      <c r="M319" s="265">
        <f>IF(N319&gt;0,COUNTIF($N$7:N319,"&gt;0"),0)</f>
        <v>0</v>
      </c>
      <c r="N319" s="265">
        <f>IF(Engagés!C323="x",Engagés!B323,0)</f>
        <v>0</v>
      </c>
      <c r="O319" s="266">
        <f>IF(N319&gt;0,Engagés!E323,0)</f>
        <v>0</v>
      </c>
      <c r="P319" s="266">
        <f>IF(N319&gt;0,CONCATENATE(Engagés!F323," ",Engagés!G323),0)</f>
        <v>0</v>
      </c>
      <c r="Q319" s="266">
        <f>IF(N319&gt;0,Engagés!H323,0)</f>
        <v>0</v>
      </c>
      <c r="R319" s="266">
        <f>IF(N319&gt;0,Engagés!I323,0)</f>
        <v>0</v>
      </c>
    </row>
    <row r="320" spans="1:18" ht="16.5" customHeight="1" x14ac:dyDescent="0.2">
      <c r="A320">
        <v>314</v>
      </c>
      <c r="C320" s="30">
        <f t="shared" si="30"/>
        <v>0</v>
      </c>
      <c r="D320" s="30" t="str">
        <f t="shared" si="31"/>
        <v xml:space="preserve"> </v>
      </c>
      <c r="E320" s="31">
        <f t="shared" si="32"/>
        <v>0</v>
      </c>
      <c r="F320" s="31">
        <f t="shared" si="33"/>
        <v>0</v>
      </c>
      <c r="G320" s="30">
        <f t="shared" si="34"/>
        <v>0</v>
      </c>
      <c r="H320" s="30">
        <f t="shared" si="29"/>
        <v>0</v>
      </c>
      <c r="I320" s="30"/>
      <c r="J320" s="30"/>
      <c r="K320" s="27"/>
      <c r="L320" s="27"/>
      <c r="M320" s="265">
        <f>IF(N320&gt;0,COUNTIF($N$7:N320,"&gt;0"),0)</f>
        <v>0</v>
      </c>
      <c r="N320" s="265">
        <f>IF(Engagés!C324="x",Engagés!B324,0)</f>
        <v>0</v>
      </c>
      <c r="O320" s="266">
        <f>IF(N320&gt;0,Engagés!E324,0)</f>
        <v>0</v>
      </c>
      <c r="P320" s="266">
        <f>IF(N320&gt;0,CONCATENATE(Engagés!F324," ",Engagés!G324),0)</f>
        <v>0</v>
      </c>
      <c r="Q320" s="266">
        <f>IF(N320&gt;0,Engagés!H324,0)</f>
        <v>0</v>
      </c>
      <c r="R320" s="266">
        <f>IF(N320&gt;0,Engagés!I324,0)</f>
        <v>0</v>
      </c>
    </row>
    <row r="321" spans="1:18" ht="16.5" customHeight="1" x14ac:dyDescent="0.2">
      <c r="A321">
        <v>315</v>
      </c>
      <c r="C321" s="30">
        <f t="shared" si="30"/>
        <v>0</v>
      </c>
      <c r="D321" s="30" t="str">
        <f t="shared" si="31"/>
        <v xml:space="preserve"> </v>
      </c>
      <c r="E321" s="31">
        <f t="shared" si="32"/>
        <v>0</v>
      </c>
      <c r="F321" s="31">
        <f t="shared" si="33"/>
        <v>0</v>
      </c>
      <c r="G321" s="30">
        <f t="shared" si="34"/>
        <v>0</v>
      </c>
      <c r="H321" s="30">
        <f t="shared" si="29"/>
        <v>0</v>
      </c>
      <c r="I321" s="30"/>
      <c r="J321" s="30"/>
      <c r="K321" s="27"/>
      <c r="L321" s="27"/>
      <c r="M321" s="265">
        <f>IF(N321&gt;0,COUNTIF($N$7:N321,"&gt;0"),0)</f>
        <v>0</v>
      </c>
      <c r="N321" s="265">
        <f>IF(Engagés!C325="x",Engagés!B325,0)</f>
        <v>0</v>
      </c>
      <c r="O321" s="266">
        <f>IF(N321&gt;0,Engagés!E325,0)</f>
        <v>0</v>
      </c>
      <c r="P321" s="266">
        <f>IF(N321&gt;0,CONCATENATE(Engagés!F325," ",Engagés!G325),0)</f>
        <v>0</v>
      </c>
      <c r="Q321" s="266">
        <f>IF(N321&gt;0,Engagés!H325,0)</f>
        <v>0</v>
      </c>
      <c r="R321" s="266">
        <f>IF(N321&gt;0,Engagés!I325,0)</f>
        <v>0</v>
      </c>
    </row>
    <row r="322" spans="1:18" ht="16.5" customHeight="1" x14ac:dyDescent="0.2">
      <c r="A322">
        <v>316</v>
      </c>
      <c r="C322" s="30">
        <f t="shared" si="30"/>
        <v>0</v>
      </c>
      <c r="D322" s="30" t="str">
        <f t="shared" si="31"/>
        <v xml:space="preserve"> </v>
      </c>
      <c r="E322" s="31">
        <f t="shared" si="32"/>
        <v>0</v>
      </c>
      <c r="F322" s="31">
        <f t="shared" si="33"/>
        <v>0</v>
      </c>
      <c r="G322" s="30">
        <f t="shared" si="34"/>
        <v>0</v>
      </c>
      <c r="H322" s="30">
        <f t="shared" si="29"/>
        <v>0</v>
      </c>
      <c r="I322" s="30"/>
      <c r="J322" s="30"/>
      <c r="K322" s="27"/>
      <c r="L322" s="27"/>
      <c r="M322" s="265">
        <f>IF(N322&gt;0,COUNTIF($N$7:N322,"&gt;0"),0)</f>
        <v>0</v>
      </c>
      <c r="N322" s="265">
        <f>IF(Engagés!C326="x",Engagés!B326,0)</f>
        <v>0</v>
      </c>
      <c r="O322" s="266">
        <f>IF(N322&gt;0,Engagés!E326,0)</f>
        <v>0</v>
      </c>
      <c r="P322" s="266">
        <f>IF(N322&gt;0,CONCATENATE(Engagés!F326," ",Engagés!G326),0)</f>
        <v>0</v>
      </c>
      <c r="Q322" s="266">
        <f>IF(N322&gt;0,Engagés!H326,0)</f>
        <v>0</v>
      </c>
      <c r="R322" s="266">
        <f>IF(N322&gt;0,Engagés!I326,0)</f>
        <v>0</v>
      </c>
    </row>
    <row r="323" spans="1:18" ht="16.5" customHeight="1" x14ac:dyDescent="0.2">
      <c r="A323">
        <v>317</v>
      </c>
      <c r="C323" s="30">
        <f t="shared" si="30"/>
        <v>0</v>
      </c>
      <c r="D323" s="30" t="str">
        <f t="shared" si="31"/>
        <v xml:space="preserve"> </v>
      </c>
      <c r="E323" s="31">
        <f t="shared" si="32"/>
        <v>0</v>
      </c>
      <c r="F323" s="31">
        <f t="shared" si="33"/>
        <v>0</v>
      </c>
      <c r="G323" s="30">
        <f t="shared" si="34"/>
        <v>0</v>
      </c>
      <c r="H323" s="30">
        <f t="shared" si="29"/>
        <v>0</v>
      </c>
      <c r="I323" s="30"/>
      <c r="J323" s="30"/>
      <c r="K323" s="27"/>
      <c r="L323" s="27"/>
      <c r="M323" s="265">
        <f>IF(N323&gt;0,COUNTIF($N$7:N323,"&gt;0"),0)</f>
        <v>0</v>
      </c>
      <c r="N323" s="265">
        <f>IF(Engagés!C327="x",Engagés!B327,0)</f>
        <v>0</v>
      </c>
      <c r="O323" s="266">
        <f>IF(N323&gt;0,Engagés!E327,0)</f>
        <v>0</v>
      </c>
      <c r="P323" s="266">
        <f>IF(N323&gt;0,CONCATENATE(Engagés!F327," ",Engagés!G327),0)</f>
        <v>0</v>
      </c>
      <c r="Q323" s="266">
        <f>IF(N323&gt;0,Engagés!H327,0)</f>
        <v>0</v>
      </c>
      <c r="R323" s="266">
        <f>IF(N323&gt;0,Engagés!I327,0)</f>
        <v>0</v>
      </c>
    </row>
    <row r="324" spans="1:18" ht="16.5" customHeight="1" x14ac:dyDescent="0.2">
      <c r="A324">
        <v>318</v>
      </c>
      <c r="C324" s="30">
        <f t="shared" si="30"/>
        <v>0</v>
      </c>
      <c r="D324" s="30" t="str">
        <f t="shared" si="31"/>
        <v xml:space="preserve"> </v>
      </c>
      <c r="E324" s="31">
        <f t="shared" si="32"/>
        <v>0</v>
      </c>
      <c r="F324" s="31">
        <f t="shared" si="33"/>
        <v>0</v>
      </c>
      <c r="G324" s="30">
        <f t="shared" si="34"/>
        <v>0</v>
      </c>
      <c r="H324" s="30">
        <f t="shared" si="29"/>
        <v>0</v>
      </c>
      <c r="I324" s="30"/>
      <c r="J324" s="30"/>
      <c r="K324" s="27"/>
      <c r="L324" s="27"/>
      <c r="M324" s="265">
        <f>IF(N324&gt;0,COUNTIF($N$7:N324,"&gt;0"),0)</f>
        <v>0</v>
      </c>
      <c r="N324" s="265">
        <f>IF(Engagés!C328="x",Engagés!B328,0)</f>
        <v>0</v>
      </c>
      <c r="O324" s="266">
        <f>IF(N324&gt;0,Engagés!E328,0)</f>
        <v>0</v>
      </c>
      <c r="P324" s="266">
        <f>IF(N324&gt;0,CONCATENATE(Engagés!F328," ",Engagés!G328),0)</f>
        <v>0</v>
      </c>
      <c r="Q324" s="266">
        <f>IF(N324&gt;0,Engagés!H328,0)</f>
        <v>0</v>
      </c>
      <c r="R324" s="266">
        <f>IF(N324&gt;0,Engagés!I328,0)</f>
        <v>0</v>
      </c>
    </row>
    <row r="325" spans="1:18" ht="16.5" customHeight="1" x14ac:dyDescent="0.2">
      <c r="A325">
        <v>319</v>
      </c>
      <c r="C325" s="30">
        <f t="shared" si="30"/>
        <v>0</v>
      </c>
      <c r="D325" s="30" t="str">
        <f t="shared" si="31"/>
        <v xml:space="preserve"> </v>
      </c>
      <c r="E325" s="31">
        <f t="shared" si="32"/>
        <v>0</v>
      </c>
      <c r="F325" s="31">
        <f t="shared" si="33"/>
        <v>0</v>
      </c>
      <c r="G325" s="30">
        <f t="shared" si="34"/>
        <v>0</v>
      </c>
      <c r="H325" s="30">
        <f t="shared" si="29"/>
        <v>0</v>
      </c>
      <c r="I325" s="30"/>
      <c r="J325" s="30"/>
      <c r="K325" s="27"/>
      <c r="L325" s="27"/>
      <c r="M325" s="265">
        <f>IF(N325&gt;0,COUNTIF($N$7:N325,"&gt;0"),0)</f>
        <v>0</v>
      </c>
      <c r="N325" s="265">
        <f>IF(Engagés!C329="x",Engagés!B329,0)</f>
        <v>0</v>
      </c>
      <c r="O325" s="266">
        <f>IF(N325&gt;0,Engagés!E329,0)</f>
        <v>0</v>
      </c>
      <c r="P325" s="266">
        <f>IF(N325&gt;0,CONCATENATE(Engagés!F329," ",Engagés!G329),0)</f>
        <v>0</v>
      </c>
      <c r="Q325" s="266">
        <f>IF(N325&gt;0,Engagés!H329,0)</f>
        <v>0</v>
      </c>
      <c r="R325" s="266">
        <f>IF(N325&gt;0,Engagés!I329,0)</f>
        <v>0</v>
      </c>
    </row>
    <row r="326" spans="1:18" ht="16.5" customHeight="1" x14ac:dyDescent="0.2">
      <c r="A326">
        <v>320</v>
      </c>
      <c r="C326" s="30">
        <f t="shared" si="30"/>
        <v>0</v>
      </c>
      <c r="D326" s="30" t="str">
        <f t="shared" si="31"/>
        <v xml:space="preserve"> </v>
      </c>
      <c r="E326" s="31">
        <f t="shared" si="32"/>
        <v>0</v>
      </c>
      <c r="F326" s="31">
        <f t="shared" si="33"/>
        <v>0</v>
      </c>
      <c r="G326" s="30">
        <f t="shared" si="34"/>
        <v>0</v>
      </c>
      <c r="H326" s="30">
        <f t="shared" si="29"/>
        <v>0</v>
      </c>
      <c r="I326" s="30"/>
      <c r="J326" s="30"/>
      <c r="K326" s="27"/>
      <c r="L326" s="27"/>
      <c r="M326" s="265">
        <f>IF(N326&gt;0,COUNTIF($N$7:N326,"&gt;0"),0)</f>
        <v>0</v>
      </c>
      <c r="N326" s="265">
        <f>IF(Engagés!C330="x",Engagés!B330,0)</f>
        <v>0</v>
      </c>
      <c r="O326" s="266">
        <f>IF(N326&gt;0,Engagés!E330,0)</f>
        <v>0</v>
      </c>
      <c r="P326" s="266">
        <f>IF(N326&gt;0,CONCATENATE(Engagés!F330," ",Engagés!G330),0)</f>
        <v>0</v>
      </c>
      <c r="Q326" s="266">
        <f>IF(N326&gt;0,Engagés!H330,0)</f>
        <v>0</v>
      </c>
      <c r="R326" s="266">
        <f>IF(N326&gt;0,Engagés!I330,0)</f>
        <v>0</v>
      </c>
    </row>
    <row r="327" spans="1:18" ht="16.5" customHeight="1" x14ac:dyDescent="0.2">
      <c r="A327">
        <v>321</v>
      </c>
      <c r="C327" s="30">
        <f t="shared" si="30"/>
        <v>0</v>
      </c>
      <c r="D327" s="30" t="str">
        <f t="shared" si="31"/>
        <v xml:space="preserve"> </v>
      </c>
      <c r="E327" s="31">
        <f t="shared" si="32"/>
        <v>0</v>
      </c>
      <c r="F327" s="31">
        <f t="shared" si="33"/>
        <v>0</v>
      </c>
      <c r="G327" s="30">
        <f t="shared" si="34"/>
        <v>0</v>
      </c>
      <c r="H327" s="30">
        <f t="shared" si="29"/>
        <v>0</v>
      </c>
      <c r="I327" s="30"/>
      <c r="J327" s="30"/>
      <c r="K327" s="27"/>
      <c r="L327" s="27"/>
      <c r="M327" s="265">
        <f>IF(N327&gt;0,COUNTIF($N$7:N327,"&gt;0"),0)</f>
        <v>0</v>
      </c>
      <c r="N327" s="265">
        <f>IF(Engagés!C331="x",Engagés!B331,0)</f>
        <v>0</v>
      </c>
      <c r="O327" s="266">
        <f>IF(N327&gt;0,Engagés!E331,0)</f>
        <v>0</v>
      </c>
      <c r="P327" s="266">
        <f>IF(N327&gt;0,CONCATENATE(Engagés!F331," ",Engagés!G331),0)</f>
        <v>0</v>
      </c>
      <c r="Q327" s="266">
        <f>IF(N327&gt;0,Engagés!H331,0)</f>
        <v>0</v>
      </c>
      <c r="R327" s="266">
        <f>IF(N327&gt;0,Engagés!I331,0)</f>
        <v>0</v>
      </c>
    </row>
    <row r="328" spans="1:18" ht="16.5" customHeight="1" x14ac:dyDescent="0.2">
      <c r="A328">
        <v>322</v>
      </c>
      <c r="C328" s="30">
        <f t="shared" si="30"/>
        <v>0</v>
      </c>
      <c r="D328" s="30" t="str">
        <f t="shared" si="31"/>
        <v xml:space="preserve"> </v>
      </c>
      <c r="E328" s="31">
        <f t="shared" si="32"/>
        <v>0</v>
      </c>
      <c r="F328" s="31">
        <f t="shared" si="33"/>
        <v>0</v>
      </c>
      <c r="G328" s="30">
        <f t="shared" si="34"/>
        <v>0</v>
      </c>
      <c r="H328" s="30">
        <f t="shared" ref="H328:H391" si="35">IF(C328&lt;&gt;0,VLOOKUP(A328,M328:S1821,7,FALSE),0)</f>
        <v>0</v>
      </c>
      <c r="I328" s="30"/>
      <c r="J328" s="30"/>
      <c r="K328" s="27"/>
      <c r="L328" s="27"/>
      <c r="M328" s="265">
        <f>IF(N328&gt;0,COUNTIF($N$7:N328,"&gt;0"),0)</f>
        <v>0</v>
      </c>
      <c r="N328" s="265">
        <f>IF(Engagés!C332="x",Engagés!B332,0)</f>
        <v>0</v>
      </c>
      <c r="O328" s="266">
        <f>IF(N328&gt;0,Engagés!E332,0)</f>
        <v>0</v>
      </c>
      <c r="P328" s="266">
        <f>IF(N328&gt;0,CONCATENATE(Engagés!F332," ",Engagés!G332),0)</f>
        <v>0</v>
      </c>
      <c r="Q328" s="266">
        <f>IF(N328&gt;0,Engagés!H332,0)</f>
        <v>0</v>
      </c>
      <c r="R328" s="266">
        <f>IF(N328&gt;0,Engagés!I332,0)</f>
        <v>0</v>
      </c>
    </row>
    <row r="329" spans="1:18" ht="16.5" customHeight="1" x14ac:dyDescent="0.2">
      <c r="A329">
        <v>323</v>
      </c>
      <c r="C329" s="30">
        <f t="shared" si="30"/>
        <v>0</v>
      </c>
      <c r="D329" s="30" t="str">
        <f t="shared" si="31"/>
        <v xml:space="preserve"> </v>
      </c>
      <c r="E329" s="31">
        <f t="shared" si="32"/>
        <v>0</v>
      </c>
      <c r="F329" s="31">
        <f t="shared" si="33"/>
        <v>0</v>
      </c>
      <c r="G329" s="30">
        <f t="shared" si="34"/>
        <v>0</v>
      </c>
      <c r="H329" s="30">
        <f t="shared" si="35"/>
        <v>0</v>
      </c>
      <c r="I329" s="30"/>
      <c r="J329" s="30"/>
      <c r="K329" s="27"/>
      <c r="L329" s="27"/>
      <c r="M329" s="265">
        <f>IF(N329&gt;0,COUNTIF($N$7:N329,"&gt;0"),0)</f>
        <v>0</v>
      </c>
      <c r="N329" s="265">
        <f>IF(Engagés!C333="x",Engagés!B333,0)</f>
        <v>0</v>
      </c>
      <c r="O329" s="266">
        <f>IF(N329&gt;0,Engagés!E333,0)</f>
        <v>0</v>
      </c>
      <c r="P329" s="266">
        <f>IF(N329&gt;0,CONCATENATE(Engagés!F333," ",Engagés!G333),0)</f>
        <v>0</v>
      </c>
      <c r="Q329" s="266">
        <f>IF(N329&gt;0,Engagés!H333,0)</f>
        <v>0</v>
      </c>
      <c r="R329" s="266">
        <f>IF(N329&gt;0,Engagés!I333,0)</f>
        <v>0</v>
      </c>
    </row>
    <row r="330" spans="1:18" ht="16.5" customHeight="1" x14ac:dyDescent="0.2">
      <c r="A330">
        <v>324</v>
      </c>
      <c r="C330" s="30">
        <f t="shared" si="30"/>
        <v>0</v>
      </c>
      <c r="D330" s="30" t="str">
        <f t="shared" si="31"/>
        <v xml:space="preserve"> </v>
      </c>
      <c r="E330" s="31">
        <f t="shared" si="32"/>
        <v>0</v>
      </c>
      <c r="F330" s="31">
        <f t="shared" si="33"/>
        <v>0</v>
      </c>
      <c r="G330" s="30">
        <f t="shared" si="34"/>
        <v>0</v>
      </c>
      <c r="H330" s="30">
        <f t="shared" si="35"/>
        <v>0</v>
      </c>
      <c r="I330" s="30"/>
      <c r="J330" s="30"/>
      <c r="K330" s="27"/>
      <c r="L330" s="27"/>
      <c r="M330" s="265">
        <f>IF(N330&gt;0,COUNTIF($N$7:N330,"&gt;0"),0)</f>
        <v>0</v>
      </c>
      <c r="N330" s="265">
        <f>IF(Engagés!C334="x",Engagés!B334,0)</f>
        <v>0</v>
      </c>
      <c r="O330" s="266">
        <f>IF(N330&gt;0,Engagés!E334,0)</f>
        <v>0</v>
      </c>
      <c r="P330" s="266">
        <f>IF(N330&gt;0,CONCATENATE(Engagés!F334," ",Engagés!G334),0)</f>
        <v>0</v>
      </c>
      <c r="Q330" s="266">
        <f>IF(N330&gt;0,Engagés!H334,0)</f>
        <v>0</v>
      </c>
      <c r="R330" s="266">
        <f>IF(N330&gt;0,Engagés!I334,0)</f>
        <v>0</v>
      </c>
    </row>
    <row r="331" spans="1:18" ht="16.5" customHeight="1" x14ac:dyDescent="0.2">
      <c r="A331">
        <v>325</v>
      </c>
      <c r="C331" s="30">
        <f t="shared" si="30"/>
        <v>0</v>
      </c>
      <c r="D331" s="30" t="str">
        <f t="shared" si="31"/>
        <v xml:space="preserve"> </v>
      </c>
      <c r="E331" s="31">
        <f t="shared" si="32"/>
        <v>0</v>
      </c>
      <c r="F331" s="31">
        <f t="shared" si="33"/>
        <v>0</v>
      </c>
      <c r="G331" s="30">
        <f t="shared" si="34"/>
        <v>0</v>
      </c>
      <c r="H331" s="30">
        <f t="shared" si="35"/>
        <v>0</v>
      </c>
      <c r="I331" s="30"/>
      <c r="J331" s="30"/>
      <c r="K331" s="27"/>
      <c r="L331" s="27"/>
      <c r="M331" s="265">
        <f>IF(N331&gt;0,COUNTIF($N$7:N331,"&gt;0"),0)</f>
        <v>0</v>
      </c>
      <c r="N331" s="265">
        <f>IF(Engagés!C335="x",Engagés!B335,0)</f>
        <v>0</v>
      </c>
      <c r="O331" s="266">
        <f>IF(N331&gt;0,Engagés!E335,0)</f>
        <v>0</v>
      </c>
      <c r="P331" s="266">
        <f>IF(N331&gt;0,CONCATENATE(Engagés!F335," ",Engagés!G335),0)</f>
        <v>0</v>
      </c>
      <c r="Q331" s="266">
        <f>IF(N331&gt;0,Engagés!H335,0)</f>
        <v>0</v>
      </c>
      <c r="R331" s="266">
        <f>IF(N331&gt;0,Engagés!I335,0)</f>
        <v>0</v>
      </c>
    </row>
    <row r="332" spans="1:18" ht="16.5" customHeight="1" x14ac:dyDescent="0.2">
      <c r="A332">
        <v>326</v>
      </c>
      <c r="C332" s="30">
        <f t="shared" si="30"/>
        <v>0</v>
      </c>
      <c r="D332" s="30" t="str">
        <f t="shared" si="31"/>
        <v xml:space="preserve"> </v>
      </c>
      <c r="E332" s="31">
        <f t="shared" si="32"/>
        <v>0</v>
      </c>
      <c r="F332" s="31">
        <f t="shared" si="33"/>
        <v>0</v>
      </c>
      <c r="G332" s="30">
        <f t="shared" si="34"/>
        <v>0</v>
      </c>
      <c r="H332" s="30">
        <f t="shared" si="35"/>
        <v>0</v>
      </c>
      <c r="I332" s="30"/>
      <c r="J332" s="30"/>
      <c r="K332" s="27"/>
      <c r="L332" s="27"/>
      <c r="M332" s="265">
        <f>IF(N332&gt;0,COUNTIF($N$7:N332,"&gt;0"),0)</f>
        <v>0</v>
      </c>
      <c r="N332" s="265">
        <f>IF(Engagés!C336="x",Engagés!B336,0)</f>
        <v>0</v>
      </c>
      <c r="O332" s="266">
        <f>IF(N332&gt;0,Engagés!E336,0)</f>
        <v>0</v>
      </c>
      <c r="P332" s="266">
        <f>IF(N332&gt;0,CONCATENATE(Engagés!F336," ",Engagés!G336),0)</f>
        <v>0</v>
      </c>
      <c r="Q332" s="266">
        <f>IF(N332&gt;0,Engagés!H336,0)</f>
        <v>0</v>
      </c>
      <c r="R332" s="266">
        <f>IF(N332&gt;0,Engagés!I336,0)</f>
        <v>0</v>
      </c>
    </row>
    <row r="333" spans="1:18" ht="16.5" customHeight="1" x14ac:dyDescent="0.2">
      <c r="A333">
        <v>327</v>
      </c>
      <c r="C333" s="30">
        <f t="shared" si="30"/>
        <v>0</v>
      </c>
      <c r="D333" s="30" t="str">
        <f t="shared" si="31"/>
        <v xml:space="preserve"> </v>
      </c>
      <c r="E333" s="31">
        <f t="shared" si="32"/>
        <v>0</v>
      </c>
      <c r="F333" s="31">
        <f t="shared" si="33"/>
        <v>0</v>
      </c>
      <c r="G333" s="30">
        <f t="shared" si="34"/>
        <v>0</v>
      </c>
      <c r="H333" s="30">
        <f t="shared" si="35"/>
        <v>0</v>
      </c>
      <c r="I333" s="30"/>
      <c r="J333" s="30"/>
      <c r="K333" s="27"/>
      <c r="L333" s="27"/>
      <c r="M333" s="265">
        <f>IF(N333&gt;0,COUNTIF($N$7:N333,"&gt;0"),0)</f>
        <v>0</v>
      </c>
      <c r="N333" s="265">
        <f>IF(Engagés!C337="x",Engagés!B337,0)</f>
        <v>0</v>
      </c>
      <c r="O333" s="266">
        <f>IF(N333&gt;0,Engagés!E337,0)</f>
        <v>0</v>
      </c>
      <c r="P333" s="266">
        <f>IF(N333&gt;0,CONCATENATE(Engagés!F337," ",Engagés!G337),0)</f>
        <v>0</v>
      </c>
      <c r="Q333" s="266">
        <f>IF(N333&gt;0,Engagés!H337,0)</f>
        <v>0</v>
      </c>
      <c r="R333" s="266">
        <f>IF(N333&gt;0,Engagés!I337,0)</f>
        <v>0</v>
      </c>
    </row>
    <row r="334" spans="1:18" ht="16.5" customHeight="1" x14ac:dyDescent="0.2">
      <c r="A334">
        <v>328</v>
      </c>
      <c r="C334" s="30">
        <f t="shared" si="30"/>
        <v>0</v>
      </c>
      <c r="D334" s="30" t="str">
        <f t="shared" si="31"/>
        <v xml:space="preserve"> </v>
      </c>
      <c r="E334" s="31">
        <f t="shared" si="32"/>
        <v>0</v>
      </c>
      <c r="F334" s="31">
        <f t="shared" si="33"/>
        <v>0</v>
      </c>
      <c r="G334" s="30">
        <f t="shared" si="34"/>
        <v>0</v>
      </c>
      <c r="H334" s="30">
        <f t="shared" si="35"/>
        <v>0</v>
      </c>
      <c r="I334" s="30"/>
      <c r="J334" s="30"/>
      <c r="K334" s="27"/>
      <c r="L334" s="27"/>
      <c r="M334" s="265">
        <f>IF(N334&gt;0,COUNTIF($N$7:N334,"&gt;0"),0)</f>
        <v>0</v>
      </c>
      <c r="N334" s="265">
        <f>IF(Engagés!C338="x",Engagés!B338,0)</f>
        <v>0</v>
      </c>
      <c r="O334" s="266">
        <f>IF(N334&gt;0,Engagés!E338,0)</f>
        <v>0</v>
      </c>
      <c r="P334" s="266">
        <f>IF(N334&gt;0,CONCATENATE(Engagés!F338," ",Engagés!G338),0)</f>
        <v>0</v>
      </c>
      <c r="Q334" s="266">
        <f>IF(N334&gt;0,Engagés!H338,0)</f>
        <v>0</v>
      </c>
      <c r="R334" s="266">
        <f>IF(N334&gt;0,Engagés!I338,0)</f>
        <v>0</v>
      </c>
    </row>
    <row r="335" spans="1:18" ht="16.5" customHeight="1" x14ac:dyDescent="0.2">
      <c r="A335">
        <v>329</v>
      </c>
      <c r="C335" s="30">
        <f t="shared" si="30"/>
        <v>0</v>
      </c>
      <c r="D335" s="30" t="str">
        <f t="shared" si="31"/>
        <v xml:space="preserve"> </v>
      </c>
      <c r="E335" s="31">
        <f t="shared" si="32"/>
        <v>0</v>
      </c>
      <c r="F335" s="31">
        <f t="shared" si="33"/>
        <v>0</v>
      </c>
      <c r="G335" s="30">
        <f t="shared" si="34"/>
        <v>0</v>
      </c>
      <c r="H335" s="30">
        <f t="shared" si="35"/>
        <v>0</v>
      </c>
      <c r="I335" s="30"/>
      <c r="J335" s="30"/>
      <c r="K335" s="27"/>
      <c r="L335" s="27"/>
      <c r="M335" s="265">
        <f>IF(N335&gt;0,COUNTIF($N$7:N335,"&gt;0"),0)</f>
        <v>0</v>
      </c>
      <c r="N335" s="265">
        <f>IF(Engagés!C339="x",Engagés!B339,0)</f>
        <v>0</v>
      </c>
      <c r="O335" s="266">
        <f>IF(N335&gt;0,Engagés!E339,0)</f>
        <v>0</v>
      </c>
      <c r="P335" s="266">
        <f>IF(N335&gt;0,CONCATENATE(Engagés!F339," ",Engagés!G339),0)</f>
        <v>0</v>
      </c>
      <c r="Q335" s="266">
        <f>IF(N335&gt;0,Engagés!H339,0)</f>
        <v>0</v>
      </c>
      <c r="R335" s="266">
        <f>IF(N335&gt;0,Engagés!I339,0)</f>
        <v>0</v>
      </c>
    </row>
    <row r="336" spans="1:18" ht="16.5" customHeight="1" x14ac:dyDescent="0.2">
      <c r="A336">
        <v>330</v>
      </c>
      <c r="C336" s="30">
        <f t="shared" si="30"/>
        <v>0</v>
      </c>
      <c r="D336" s="30" t="str">
        <f t="shared" si="31"/>
        <v xml:space="preserve"> </v>
      </c>
      <c r="E336" s="31">
        <f t="shared" si="32"/>
        <v>0</v>
      </c>
      <c r="F336" s="31">
        <f t="shared" si="33"/>
        <v>0</v>
      </c>
      <c r="G336" s="30">
        <f t="shared" si="34"/>
        <v>0</v>
      </c>
      <c r="H336" s="30">
        <f t="shared" si="35"/>
        <v>0</v>
      </c>
      <c r="I336" s="30"/>
      <c r="J336" s="30"/>
      <c r="K336" s="27"/>
      <c r="L336" s="27"/>
      <c r="M336" s="265">
        <f>IF(N336&gt;0,COUNTIF($N$7:N336,"&gt;0"),0)</f>
        <v>0</v>
      </c>
      <c r="N336" s="265">
        <f>IF(Engagés!C340="x",Engagés!B340,0)</f>
        <v>0</v>
      </c>
      <c r="O336" s="266">
        <f>IF(N336&gt;0,Engagés!E340,0)</f>
        <v>0</v>
      </c>
      <c r="P336" s="266">
        <f>IF(N336&gt;0,CONCATENATE(Engagés!F340," ",Engagés!G340),0)</f>
        <v>0</v>
      </c>
      <c r="Q336" s="266">
        <f>IF(N336&gt;0,Engagés!H340,0)</f>
        <v>0</v>
      </c>
      <c r="R336" s="266">
        <f>IF(N336&gt;0,Engagés!I340,0)</f>
        <v>0</v>
      </c>
    </row>
    <row r="337" spans="1:18" ht="16.5" customHeight="1" x14ac:dyDescent="0.2">
      <c r="A337">
        <v>331</v>
      </c>
      <c r="C337" s="30">
        <f t="shared" si="30"/>
        <v>0</v>
      </c>
      <c r="D337" s="30" t="str">
        <f t="shared" si="31"/>
        <v xml:space="preserve"> </v>
      </c>
      <c r="E337" s="31">
        <f t="shared" si="32"/>
        <v>0</v>
      </c>
      <c r="F337" s="31">
        <f t="shared" si="33"/>
        <v>0</v>
      </c>
      <c r="G337" s="30">
        <f t="shared" si="34"/>
        <v>0</v>
      </c>
      <c r="H337" s="30">
        <f t="shared" si="35"/>
        <v>0</v>
      </c>
      <c r="I337" s="30"/>
      <c r="J337" s="30"/>
      <c r="K337" s="27"/>
      <c r="L337" s="27"/>
      <c r="M337" s="265">
        <f>IF(N337&gt;0,COUNTIF($N$7:N337,"&gt;0"),0)</f>
        <v>0</v>
      </c>
      <c r="N337" s="265">
        <f>IF(Engagés!C341="x",Engagés!B341,0)</f>
        <v>0</v>
      </c>
      <c r="O337" s="266">
        <f>IF(N337&gt;0,Engagés!E341,0)</f>
        <v>0</v>
      </c>
      <c r="P337" s="266">
        <f>IF(N337&gt;0,CONCATENATE(Engagés!F341," ",Engagés!G341),0)</f>
        <v>0</v>
      </c>
      <c r="Q337" s="266">
        <f>IF(N337&gt;0,Engagés!H341,0)</f>
        <v>0</v>
      </c>
      <c r="R337" s="266">
        <f>IF(N337&gt;0,Engagés!I341,0)</f>
        <v>0</v>
      </c>
    </row>
    <row r="338" spans="1:18" ht="16.5" customHeight="1" x14ac:dyDescent="0.2">
      <c r="A338">
        <v>332</v>
      </c>
      <c r="C338" s="30">
        <f t="shared" si="30"/>
        <v>0</v>
      </c>
      <c r="D338" s="30" t="str">
        <f t="shared" si="31"/>
        <v xml:space="preserve"> </v>
      </c>
      <c r="E338" s="31">
        <f t="shared" si="32"/>
        <v>0</v>
      </c>
      <c r="F338" s="31">
        <f t="shared" si="33"/>
        <v>0</v>
      </c>
      <c r="G338" s="30">
        <f t="shared" si="34"/>
        <v>0</v>
      </c>
      <c r="H338" s="30">
        <f t="shared" si="35"/>
        <v>0</v>
      </c>
      <c r="I338" s="30"/>
      <c r="J338" s="30"/>
      <c r="K338" s="27"/>
      <c r="L338" s="27"/>
      <c r="M338" s="265">
        <f>IF(N338&gt;0,COUNTIF($N$7:N338,"&gt;0"),0)</f>
        <v>0</v>
      </c>
      <c r="N338" s="265">
        <f>IF(Engagés!C342="x",Engagés!B342,0)</f>
        <v>0</v>
      </c>
      <c r="O338" s="266">
        <f>IF(N338&gt;0,Engagés!E342,0)</f>
        <v>0</v>
      </c>
      <c r="P338" s="266">
        <f>IF(N338&gt;0,CONCATENATE(Engagés!F342," ",Engagés!G342),0)</f>
        <v>0</v>
      </c>
      <c r="Q338" s="266">
        <f>IF(N338&gt;0,Engagés!H342,0)</f>
        <v>0</v>
      </c>
      <c r="R338" s="266">
        <f>IF(N338&gt;0,Engagés!I342,0)</f>
        <v>0</v>
      </c>
    </row>
    <row r="339" spans="1:18" ht="16.5" customHeight="1" x14ac:dyDescent="0.2">
      <c r="A339">
        <v>333</v>
      </c>
      <c r="C339" s="30">
        <f t="shared" si="30"/>
        <v>0</v>
      </c>
      <c r="D339" s="30" t="str">
        <f t="shared" si="31"/>
        <v xml:space="preserve"> </v>
      </c>
      <c r="E339" s="31">
        <f t="shared" si="32"/>
        <v>0</v>
      </c>
      <c r="F339" s="31">
        <f t="shared" si="33"/>
        <v>0</v>
      </c>
      <c r="G339" s="30">
        <f t="shared" si="34"/>
        <v>0</v>
      </c>
      <c r="H339" s="30">
        <f t="shared" si="35"/>
        <v>0</v>
      </c>
      <c r="I339" s="30"/>
      <c r="J339" s="30"/>
      <c r="K339" s="27"/>
      <c r="L339" s="27"/>
      <c r="M339" s="265">
        <f>IF(N339&gt;0,COUNTIF($N$7:N339,"&gt;0"),0)</f>
        <v>0</v>
      </c>
      <c r="N339" s="265">
        <f>IF(Engagés!C343="x",Engagés!B343,0)</f>
        <v>0</v>
      </c>
      <c r="O339" s="266">
        <f>IF(N339&gt;0,Engagés!E343,0)</f>
        <v>0</v>
      </c>
      <c r="P339" s="266">
        <f>IF(N339&gt;0,CONCATENATE(Engagés!F343," ",Engagés!G343),0)</f>
        <v>0</v>
      </c>
      <c r="Q339" s="266">
        <f>IF(N339&gt;0,Engagés!H343,0)</f>
        <v>0</v>
      </c>
      <c r="R339" s="266">
        <f>IF(N339&gt;0,Engagés!I343,0)</f>
        <v>0</v>
      </c>
    </row>
    <row r="340" spans="1:18" ht="16.5" customHeight="1" x14ac:dyDescent="0.2">
      <c r="A340">
        <v>334</v>
      </c>
      <c r="C340" s="30">
        <f t="shared" si="30"/>
        <v>0</v>
      </c>
      <c r="D340" s="30" t="str">
        <f t="shared" si="31"/>
        <v xml:space="preserve"> </v>
      </c>
      <c r="E340" s="31">
        <f t="shared" si="32"/>
        <v>0</v>
      </c>
      <c r="F340" s="31">
        <f t="shared" si="33"/>
        <v>0</v>
      </c>
      <c r="G340" s="30">
        <f t="shared" si="34"/>
        <v>0</v>
      </c>
      <c r="H340" s="30">
        <f t="shared" si="35"/>
        <v>0</v>
      </c>
      <c r="I340" s="30"/>
      <c r="J340" s="30"/>
      <c r="K340" s="27"/>
      <c r="L340" s="27"/>
      <c r="M340" s="265">
        <f>IF(N340&gt;0,COUNTIF($N$7:N340,"&gt;0"),0)</f>
        <v>0</v>
      </c>
      <c r="N340" s="265">
        <f>IF(Engagés!C344="x",Engagés!B344,0)</f>
        <v>0</v>
      </c>
      <c r="O340" s="266">
        <f>IF(N340&gt;0,Engagés!E344,0)</f>
        <v>0</v>
      </c>
      <c r="P340" s="266">
        <f>IF(N340&gt;0,CONCATENATE(Engagés!F344," ",Engagés!G344),0)</f>
        <v>0</v>
      </c>
      <c r="Q340" s="266">
        <f>IF(N340&gt;0,Engagés!H344,0)</f>
        <v>0</v>
      </c>
      <c r="R340" s="266">
        <f>IF(N340&gt;0,Engagés!I344,0)</f>
        <v>0</v>
      </c>
    </row>
    <row r="341" spans="1:18" ht="16.5" customHeight="1" x14ac:dyDescent="0.2">
      <c r="A341">
        <v>335</v>
      </c>
      <c r="C341" s="30">
        <f t="shared" si="30"/>
        <v>0</v>
      </c>
      <c r="D341" s="30" t="str">
        <f t="shared" si="31"/>
        <v xml:space="preserve"> </v>
      </c>
      <c r="E341" s="31">
        <f t="shared" si="32"/>
        <v>0</v>
      </c>
      <c r="F341" s="31">
        <f t="shared" si="33"/>
        <v>0</v>
      </c>
      <c r="G341" s="30">
        <f t="shared" si="34"/>
        <v>0</v>
      </c>
      <c r="H341" s="30">
        <f t="shared" si="35"/>
        <v>0</v>
      </c>
      <c r="I341" s="30"/>
      <c r="J341" s="30"/>
      <c r="K341" s="27"/>
      <c r="L341" s="27"/>
      <c r="M341" s="265">
        <f>IF(N341&gt;0,COUNTIF($N$7:N341,"&gt;0"),0)</f>
        <v>0</v>
      </c>
      <c r="N341" s="265">
        <f>IF(Engagés!C345="x",Engagés!B345,0)</f>
        <v>0</v>
      </c>
      <c r="O341" s="266">
        <f>IF(N341&gt;0,Engagés!E345,0)</f>
        <v>0</v>
      </c>
      <c r="P341" s="266">
        <f>IF(N341&gt;0,CONCATENATE(Engagés!F345," ",Engagés!G345),0)</f>
        <v>0</v>
      </c>
      <c r="Q341" s="266">
        <f>IF(N341&gt;0,Engagés!H345,0)</f>
        <v>0</v>
      </c>
      <c r="R341" s="266">
        <f>IF(N341&gt;0,Engagés!I345,0)</f>
        <v>0</v>
      </c>
    </row>
    <row r="342" spans="1:18" ht="16.5" customHeight="1" x14ac:dyDescent="0.2">
      <c r="A342">
        <v>336</v>
      </c>
      <c r="C342" s="30">
        <f t="shared" si="30"/>
        <v>0</v>
      </c>
      <c r="D342" s="30" t="str">
        <f t="shared" si="31"/>
        <v xml:space="preserve"> </v>
      </c>
      <c r="E342" s="31">
        <f t="shared" si="32"/>
        <v>0</v>
      </c>
      <c r="F342" s="31">
        <f t="shared" si="33"/>
        <v>0</v>
      </c>
      <c r="G342" s="30">
        <f t="shared" si="34"/>
        <v>0</v>
      </c>
      <c r="H342" s="30">
        <f t="shared" si="35"/>
        <v>0</v>
      </c>
      <c r="I342" s="30"/>
      <c r="J342" s="30"/>
      <c r="K342" s="27"/>
      <c r="L342" s="27"/>
      <c r="M342" s="265">
        <f>IF(N342&gt;0,COUNTIF($N$7:N342,"&gt;0"),0)</f>
        <v>0</v>
      </c>
      <c r="N342" s="265">
        <f>IF(Engagés!C346="x",Engagés!B346,0)</f>
        <v>0</v>
      </c>
      <c r="O342" s="266">
        <f>IF(N342&gt;0,Engagés!E346,0)</f>
        <v>0</v>
      </c>
      <c r="P342" s="266">
        <f>IF(N342&gt;0,CONCATENATE(Engagés!F346," ",Engagés!G346),0)</f>
        <v>0</v>
      </c>
      <c r="Q342" s="266">
        <f>IF(N342&gt;0,Engagés!H346,0)</f>
        <v>0</v>
      </c>
      <c r="R342" s="266">
        <f>IF(N342&gt;0,Engagés!I346,0)</f>
        <v>0</v>
      </c>
    </row>
    <row r="343" spans="1:18" ht="16.5" customHeight="1" x14ac:dyDescent="0.2">
      <c r="A343">
        <v>337</v>
      </c>
      <c r="C343" s="30">
        <f t="shared" si="30"/>
        <v>0</v>
      </c>
      <c r="D343" s="30" t="str">
        <f t="shared" si="31"/>
        <v xml:space="preserve"> </v>
      </c>
      <c r="E343" s="31">
        <f t="shared" si="32"/>
        <v>0</v>
      </c>
      <c r="F343" s="31">
        <f t="shared" si="33"/>
        <v>0</v>
      </c>
      <c r="G343" s="30">
        <f t="shared" si="34"/>
        <v>0</v>
      </c>
      <c r="H343" s="30">
        <f t="shared" si="35"/>
        <v>0</v>
      </c>
      <c r="I343" s="30"/>
      <c r="J343" s="30"/>
      <c r="K343" s="27"/>
      <c r="L343" s="27"/>
      <c r="M343" s="265">
        <f>IF(N343&gt;0,COUNTIF($N$7:N343,"&gt;0"),0)</f>
        <v>0</v>
      </c>
      <c r="N343" s="265">
        <f>IF(Engagés!C347="x",Engagés!B347,0)</f>
        <v>0</v>
      </c>
      <c r="O343" s="266">
        <f>IF(N343&gt;0,Engagés!E347,0)</f>
        <v>0</v>
      </c>
      <c r="P343" s="266">
        <f>IF(N343&gt;0,CONCATENATE(Engagés!F347," ",Engagés!G347),0)</f>
        <v>0</v>
      </c>
      <c r="Q343" s="266">
        <f>IF(N343&gt;0,Engagés!H347,0)</f>
        <v>0</v>
      </c>
      <c r="R343" s="266">
        <f>IF(N343&gt;0,Engagés!I347,0)</f>
        <v>0</v>
      </c>
    </row>
    <row r="344" spans="1:18" ht="16.5" customHeight="1" x14ac:dyDescent="0.2">
      <c r="A344">
        <v>338</v>
      </c>
      <c r="C344" s="30">
        <f t="shared" si="30"/>
        <v>0</v>
      </c>
      <c r="D344" s="30" t="str">
        <f t="shared" si="31"/>
        <v xml:space="preserve"> </v>
      </c>
      <c r="E344" s="31">
        <f t="shared" si="32"/>
        <v>0</v>
      </c>
      <c r="F344" s="31">
        <f t="shared" si="33"/>
        <v>0</v>
      </c>
      <c r="G344" s="30">
        <f t="shared" si="34"/>
        <v>0</v>
      </c>
      <c r="H344" s="30">
        <f t="shared" si="35"/>
        <v>0</v>
      </c>
      <c r="I344" s="30"/>
      <c r="J344" s="30"/>
      <c r="K344" s="27"/>
      <c r="L344" s="27"/>
      <c r="M344" s="265">
        <f>IF(N344&gt;0,COUNTIF($N$7:N344,"&gt;0"),0)</f>
        <v>0</v>
      </c>
      <c r="N344" s="265">
        <f>IF(Engagés!C348="x",Engagés!B348,0)</f>
        <v>0</v>
      </c>
      <c r="O344" s="266">
        <f>IF(N344&gt;0,Engagés!E348,0)</f>
        <v>0</v>
      </c>
      <c r="P344" s="266">
        <f>IF(N344&gt;0,CONCATENATE(Engagés!F348," ",Engagés!G348),0)</f>
        <v>0</v>
      </c>
      <c r="Q344" s="266">
        <f>IF(N344&gt;0,Engagés!H348,0)</f>
        <v>0</v>
      </c>
      <c r="R344" s="266">
        <f>IF(N344&gt;0,Engagés!I348,0)</f>
        <v>0</v>
      </c>
    </row>
    <row r="345" spans="1:18" ht="16.5" customHeight="1" x14ac:dyDescent="0.2">
      <c r="A345">
        <v>339</v>
      </c>
      <c r="C345" s="30">
        <f t="shared" si="30"/>
        <v>0</v>
      </c>
      <c r="D345" s="30" t="str">
        <f t="shared" si="31"/>
        <v xml:space="preserve"> </v>
      </c>
      <c r="E345" s="31">
        <f t="shared" si="32"/>
        <v>0</v>
      </c>
      <c r="F345" s="31">
        <f t="shared" si="33"/>
        <v>0</v>
      </c>
      <c r="G345" s="30">
        <f t="shared" si="34"/>
        <v>0</v>
      </c>
      <c r="H345" s="30">
        <f t="shared" si="35"/>
        <v>0</v>
      </c>
      <c r="I345" s="30"/>
      <c r="J345" s="30"/>
      <c r="K345" s="27"/>
      <c r="L345" s="27"/>
      <c r="M345" s="265">
        <f>IF(N345&gt;0,COUNTIF($N$7:N345,"&gt;0"),0)</f>
        <v>0</v>
      </c>
      <c r="N345" s="265">
        <f>IF(Engagés!C349="x",Engagés!B349,0)</f>
        <v>0</v>
      </c>
      <c r="O345" s="266">
        <f>IF(N345&gt;0,Engagés!E349,0)</f>
        <v>0</v>
      </c>
      <c r="P345" s="266">
        <f>IF(N345&gt;0,CONCATENATE(Engagés!F349," ",Engagés!G349),0)</f>
        <v>0</v>
      </c>
      <c r="Q345" s="266">
        <f>IF(N345&gt;0,Engagés!H349,0)</f>
        <v>0</v>
      </c>
      <c r="R345" s="266">
        <f>IF(N345&gt;0,Engagés!I349,0)</f>
        <v>0</v>
      </c>
    </row>
    <row r="346" spans="1:18" ht="16.5" customHeight="1" x14ac:dyDescent="0.2">
      <c r="A346">
        <v>340</v>
      </c>
      <c r="C346" s="30">
        <f t="shared" ref="C346:C409" si="36">IF(ISNA(VLOOKUP(A346,M346:R1839,2,FALSE)),0,VLOOKUP(A346,M346:R1839,2,FALSE))</f>
        <v>0</v>
      </c>
      <c r="D346" s="30" t="str">
        <f t="shared" ref="D346:D409" si="37">IF(C346&lt;&gt;0,VLOOKUP(A346,M346:R1839,3,FALSE)," ")</f>
        <v xml:space="preserve"> </v>
      </c>
      <c r="E346" s="31">
        <f t="shared" ref="E346:E409" si="38">IF(C346&lt;&gt;0,VLOOKUP(A346,M346:R1839,4,FALSE),0)</f>
        <v>0</v>
      </c>
      <c r="F346" s="31">
        <f t="shared" ref="F346:F409" si="39">IF(C346&lt;&gt;0,VLOOKUP(A346,M346:R1839,5,FALSE),0)</f>
        <v>0</v>
      </c>
      <c r="G346" s="30">
        <f t="shared" ref="G346:G409" si="40">IF(C346&lt;&gt;0,VLOOKUP(A346,M346:R1839,6,FALSE),0)</f>
        <v>0</v>
      </c>
      <c r="H346" s="30">
        <f t="shared" si="35"/>
        <v>0</v>
      </c>
      <c r="I346" s="30"/>
      <c r="J346" s="30"/>
      <c r="K346" s="27"/>
      <c r="L346" s="27"/>
      <c r="M346" s="265">
        <f>IF(N346&gt;0,COUNTIF($N$7:N346,"&gt;0"),0)</f>
        <v>0</v>
      </c>
      <c r="N346" s="265">
        <f>IF(Engagés!C350="x",Engagés!B350,0)</f>
        <v>0</v>
      </c>
      <c r="O346" s="266">
        <f>IF(N346&gt;0,Engagés!E350,0)</f>
        <v>0</v>
      </c>
      <c r="P346" s="266">
        <f>IF(N346&gt;0,CONCATENATE(Engagés!F350," ",Engagés!G350),0)</f>
        <v>0</v>
      </c>
      <c r="Q346" s="266">
        <f>IF(N346&gt;0,Engagés!H350,0)</f>
        <v>0</v>
      </c>
      <c r="R346" s="266">
        <f>IF(N346&gt;0,Engagés!I350,0)</f>
        <v>0</v>
      </c>
    </row>
    <row r="347" spans="1:18" ht="16.5" customHeight="1" x14ac:dyDescent="0.2">
      <c r="A347">
        <v>341</v>
      </c>
      <c r="C347" s="30">
        <f t="shared" si="36"/>
        <v>0</v>
      </c>
      <c r="D347" s="30" t="str">
        <f t="shared" si="37"/>
        <v xml:space="preserve"> </v>
      </c>
      <c r="E347" s="31">
        <f t="shared" si="38"/>
        <v>0</v>
      </c>
      <c r="F347" s="31">
        <f t="shared" si="39"/>
        <v>0</v>
      </c>
      <c r="G347" s="30">
        <f t="shared" si="40"/>
        <v>0</v>
      </c>
      <c r="H347" s="30">
        <f t="shared" si="35"/>
        <v>0</v>
      </c>
      <c r="I347" s="30"/>
      <c r="J347" s="30"/>
      <c r="K347" s="27"/>
      <c r="L347" s="27"/>
      <c r="M347" s="265">
        <f>IF(N347&gt;0,COUNTIF($N$7:N347,"&gt;0"),0)</f>
        <v>0</v>
      </c>
      <c r="N347" s="265">
        <f>IF(Engagés!C351="x",Engagés!B351,0)</f>
        <v>0</v>
      </c>
      <c r="O347" s="266">
        <f>IF(N347&gt;0,Engagés!E351,0)</f>
        <v>0</v>
      </c>
      <c r="P347" s="266">
        <f>IF(N347&gt;0,CONCATENATE(Engagés!F351," ",Engagés!G351),0)</f>
        <v>0</v>
      </c>
      <c r="Q347" s="266">
        <f>IF(N347&gt;0,Engagés!H351,0)</f>
        <v>0</v>
      </c>
      <c r="R347" s="266">
        <f>IF(N347&gt;0,Engagés!I351,0)</f>
        <v>0</v>
      </c>
    </row>
    <row r="348" spans="1:18" ht="16.5" customHeight="1" x14ac:dyDescent="0.2">
      <c r="A348">
        <v>342</v>
      </c>
      <c r="C348" s="30">
        <f t="shared" si="36"/>
        <v>0</v>
      </c>
      <c r="D348" s="30" t="str">
        <f t="shared" si="37"/>
        <v xml:space="preserve"> </v>
      </c>
      <c r="E348" s="31">
        <f t="shared" si="38"/>
        <v>0</v>
      </c>
      <c r="F348" s="31">
        <f t="shared" si="39"/>
        <v>0</v>
      </c>
      <c r="G348" s="30">
        <f t="shared" si="40"/>
        <v>0</v>
      </c>
      <c r="H348" s="30">
        <f t="shared" si="35"/>
        <v>0</v>
      </c>
      <c r="I348" s="30"/>
      <c r="J348" s="30"/>
      <c r="K348" s="27"/>
      <c r="L348" s="27"/>
      <c r="M348" s="265">
        <f>IF(N348&gt;0,COUNTIF($N$7:N348,"&gt;0"),0)</f>
        <v>0</v>
      </c>
      <c r="N348" s="265">
        <f>IF(Engagés!C352="x",Engagés!B352,0)</f>
        <v>0</v>
      </c>
      <c r="O348" s="266">
        <f>IF(N348&gt;0,Engagés!E352,0)</f>
        <v>0</v>
      </c>
      <c r="P348" s="266">
        <f>IF(N348&gt;0,CONCATENATE(Engagés!F352," ",Engagés!G352),0)</f>
        <v>0</v>
      </c>
      <c r="Q348" s="266">
        <f>IF(N348&gt;0,Engagés!H352,0)</f>
        <v>0</v>
      </c>
      <c r="R348" s="266">
        <f>IF(N348&gt;0,Engagés!I352,0)</f>
        <v>0</v>
      </c>
    </row>
    <row r="349" spans="1:18" ht="16.5" x14ac:dyDescent="0.2">
      <c r="A349">
        <v>343</v>
      </c>
      <c r="C349" s="30">
        <f t="shared" si="36"/>
        <v>0</v>
      </c>
      <c r="D349" s="30" t="str">
        <f t="shared" si="37"/>
        <v xml:space="preserve"> </v>
      </c>
      <c r="E349" s="31">
        <f t="shared" si="38"/>
        <v>0</v>
      </c>
      <c r="F349" s="31">
        <f t="shared" si="39"/>
        <v>0</v>
      </c>
      <c r="G349" s="30">
        <f t="shared" si="40"/>
        <v>0</v>
      </c>
      <c r="H349" s="30">
        <f t="shared" si="35"/>
        <v>0</v>
      </c>
      <c r="I349" s="30"/>
      <c r="J349" s="30"/>
      <c r="K349" s="27"/>
      <c r="L349" s="27"/>
      <c r="M349" s="265">
        <f>IF(N349&gt;0,COUNTIF($N$7:N349,"&gt;0"),0)</f>
        <v>0</v>
      </c>
      <c r="N349" s="265">
        <f>IF(Engagés!C353="x",Engagés!B353,0)</f>
        <v>0</v>
      </c>
      <c r="O349" s="266">
        <f>IF(N349&gt;0,Engagés!E353,0)</f>
        <v>0</v>
      </c>
      <c r="P349" s="266">
        <f>IF(N349&gt;0,CONCATENATE(Engagés!F353," ",Engagés!G353),0)</f>
        <v>0</v>
      </c>
      <c r="Q349" s="266">
        <f>IF(N349&gt;0,Engagés!H353,0)</f>
        <v>0</v>
      </c>
      <c r="R349" s="266">
        <f>IF(N349&gt;0,Engagés!I353,0)</f>
        <v>0</v>
      </c>
    </row>
    <row r="350" spans="1:18" ht="16.5" x14ac:dyDescent="0.2">
      <c r="A350">
        <v>344</v>
      </c>
      <c r="C350" s="30">
        <f t="shared" si="36"/>
        <v>0</v>
      </c>
      <c r="D350" s="30" t="str">
        <f t="shared" si="37"/>
        <v xml:space="preserve"> </v>
      </c>
      <c r="E350" s="31">
        <f t="shared" si="38"/>
        <v>0</v>
      </c>
      <c r="F350" s="31">
        <f t="shared" si="39"/>
        <v>0</v>
      </c>
      <c r="G350" s="30">
        <f t="shared" si="40"/>
        <v>0</v>
      </c>
      <c r="H350" s="30">
        <f t="shared" si="35"/>
        <v>0</v>
      </c>
      <c r="I350" s="30"/>
      <c r="J350" s="30"/>
      <c r="K350" s="27"/>
      <c r="L350" s="27"/>
      <c r="M350" s="265">
        <f>IF(N350&gt;0,COUNTIF($N$7:N350,"&gt;0"),0)</f>
        <v>0</v>
      </c>
      <c r="N350" s="265">
        <f>IF(Engagés!C354="x",Engagés!B354,0)</f>
        <v>0</v>
      </c>
      <c r="O350" s="266">
        <f>IF(N350&gt;0,Engagés!E354,0)</f>
        <v>0</v>
      </c>
      <c r="P350" s="266">
        <f>IF(N350&gt;0,CONCATENATE(Engagés!F354," ",Engagés!G354),0)</f>
        <v>0</v>
      </c>
      <c r="Q350" s="266">
        <f>IF(N350&gt;0,Engagés!H354,0)</f>
        <v>0</v>
      </c>
      <c r="R350" s="266">
        <f>IF(N350&gt;0,Engagés!I354,0)</f>
        <v>0</v>
      </c>
    </row>
    <row r="351" spans="1:18" ht="16.5" x14ac:dyDescent="0.2">
      <c r="A351">
        <v>345</v>
      </c>
      <c r="C351" s="30">
        <f t="shared" si="36"/>
        <v>0</v>
      </c>
      <c r="D351" s="30" t="str">
        <f t="shared" si="37"/>
        <v xml:space="preserve"> </v>
      </c>
      <c r="E351" s="31">
        <f t="shared" si="38"/>
        <v>0</v>
      </c>
      <c r="F351" s="31">
        <f t="shared" si="39"/>
        <v>0</v>
      </c>
      <c r="G351" s="30">
        <f t="shared" si="40"/>
        <v>0</v>
      </c>
      <c r="H351" s="30">
        <f t="shared" si="35"/>
        <v>0</v>
      </c>
      <c r="I351" s="30"/>
      <c r="J351" s="30"/>
      <c r="K351" s="27"/>
      <c r="L351" s="27"/>
      <c r="M351" s="265">
        <f>IF(N351&gt;0,COUNTIF($N$7:N351,"&gt;0"),0)</f>
        <v>0</v>
      </c>
      <c r="N351" s="265">
        <f>IF(Engagés!C355="x",Engagés!B355,0)</f>
        <v>0</v>
      </c>
      <c r="O351" s="266">
        <f>IF(N351&gt;0,Engagés!E355,0)</f>
        <v>0</v>
      </c>
      <c r="P351" s="266">
        <f>IF(N351&gt;0,CONCATENATE(Engagés!F355," ",Engagés!G355),0)</f>
        <v>0</v>
      </c>
      <c r="Q351" s="266">
        <f>IF(N351&gt;0,Engagés!H355,0)</f>
        <v>0</v>
      </c>
      <c r="R351" s="266">
        <f>IF(N351&gt;0,Engagés!I355,0)</f>
        <v>0</v>
      </c>
    </row>
    <row r="352" spans="1:18" ht="16.5" x14ac:dyDescent="0.2">
      <c r="A352">
        <v>346</v>
      </c>
      <c r="C352" s="30">
        <f t="shared" si="36"/>
        <v>0</v>
      </c>
      <c r="D352" s="30" t="str">
        <f t="shared" si="37"/>
        <v xml:space="preserve"> </v>
      </c>
      <c r="E352" s="31">
        <f t="shared" si="38"/>
        <v>0</v>
      </c>
      <c r="F352" s="31">
        <f t="shared" si="39"/>
        <v>0</v>
      </c>
      <c r="G352" s="30">
        <f t="shared" si="40"/>
        <v>0</v>
      </c>
      <c r="H352" s="30">
        <f t="shared" si="35"/>
        <v>0</v>
      </c>
      <c r="I352" s="30"/>
      <c r="J352" s="30"/>
      <c r="K352" s="27"/>
      <c r="L352" s="27"/>
      <c r="M352" s="265">
        <f>IF(N352&gt;0,COUNTIF($N$7:N352,"&gt;0"),0)</f>
        <v>0</v>
      </c>
      <c r="N352" s="265">
        <f>IF(Engagés!C356="x",Engagés!B356,0)</f>
        <v>0</v>
      </c>
      <c r="O352" s="266">
        <f>IF(N352&gt;0,Engagés!E356,0)</f>
        <v>0</v>
      </c>
      <c r="P352" s="266">
        <f>IF(N352&gt;0,CONCATENATE(Engagés!F356," ",Engagés!G356),0)</f>
        <v>0</v>
      </c>
      <c r="Q352" s="266">
        <f>IF(N352&gt;0,Engagés!H356,0)</f>
        <v>0</v>
      </c>
      <c r="R352" s="266">
        <f>IF(N352&gt;0,Engagés!I356,0)</f>
        <v>0</v>
      </c>
    </row>
    <row r="353" spans="1:18" ht="16.5" x14ac:dyDescent="0.2">
      <c r="A353">
        <v>347</v>
      </c>
      <c r="C353" s="30">
        <f t="shared" si="36"/>
        <v>0</v>
      </c>
      <c r="D353" s="30" t="str">
        <f t="shared" si="37"/>
        <v xml:space="preserve"> </v>
      </c>
      <c r="E353" s="31">
        <f t="shared" si="38"/>
        <v>0</v>
      </c>
      <c r="F353" s="31">
        <f t="shared" si="39"/>
        <v>0</v>
      </c>
      <c r="G353" s="30">
        <f t="shared" si="40"/>
        <v>0</v>
      </c>
      <c r="H353" s="30">
        <f t="shared" si="35"/>
        <v>0</v>
      </c>
      <c r="I353" s="30"/>
      <c r="J353" s="30"/>
      <c r="K353" s="27"/>
      <c r="L353" s="27"/>
      <c r="M353" s="265">
        <f>IF(N353&gt;0,COUNTIF($N$7:N353,"&gt;0"),0)</f>
        <v>0</v>
      </c>
      <c r="N353" s="265">
        <f>IF(Engagés!C357="x",Engagés!B357,0)</f>
        <v>0</v>
      </c>
      <c r="O353" s="266">
        <f>IF(N353&gt;0,Engagés!E357,0)</f>
        <v>0</v>
      </c>
      <c r="P353" s="266">
        <f>IF(N353&gt;0,CONCATENATE(Engagés!F357," ",Engagés!G357),0)</f>
        <v>0</v>
      </c>
      <c r="Q353" s="266">
        <f>IF(N353&gt;0,Engagés!H357,0)</f>
        <v>0</v>
      </c>
      <c r="R353" s="266">
        <f>IF(N353&gt;0,Engagés!I357,0)</f>
        <v>0</v>
      </c>
    </row>
    <row r="354" spans="1:18" ht="16.5" x14ac:dyDescent="0.2">
      <c r="A354">
        <v>348</v>
      </c>
      <c r="C354" s="30">
        <f t="shared" si="36"/>
        <v>0</v>
      </c>
      <c r="D354" s="30" t="str">
        <f t="shared" si="37"/>
        <v xml:space="preserve"> </v>
      </c>
      <c r="E354" s="31">
        <f t="shared" si="38"/>
        <v>0</v>
      </c>
      <c r="F354" s="31">
        <f t="shared" si="39"/>
        <v>0</v>
      </c>
      <c r="G354" s="30">
        <f t="shared" si="40"/>
        <v>0</v>
      </c>
      <c r="H354" s="30">
        <f t="shared" si="35"/>
        <v>0</v>
      </c>
      <c r="I354" s="30"/>
      <c r="J354" s="30"/>
      <c r="K354" s="27"/>
      <c r="L354" s="27"/>
      <c r="M354" s="265">
        <f>IF(N354&gt;0,COUNTIF($N$7:N354,"&gt;0"),0)</f>
        <v>0</v>
      </c>
      <c r="N354" s="265">
        <f>IF(Engagés!C358="x",Engagés!B358,0)</f>
        <v>0</v>
      </c>
      <c r="O354" s="266">
        <f>IF(N354&gt;0,Engagés!E358,0)</f>
        <v>0</v>
      </c>
      <c r="P354" s="266">
        <f>IF(N354&gt;0,CONCATENATE(Engagés!F358," ",Engagés!G358),0)</f>
        <v>0</v>
      </c>
      <c r="Q354" s="266">
        <f>IF(N354&gt;0,Engagés!H358,0)</f>
        <v>0</v>
      </c>
      <c r="R354" s="266">
        <f>IF(N354&gt;0,Engagés!I358,0)</f>
        <v>0</v>
      </c>
    </row>
    <row r="355" spans="1:18" ht="16.5" x14ac:dyDescent="0.2">
      <c r="A355">
        <v>349</v>
      </c>
      <c r="C355" s="30">
        <f t="shared" si="36"/>
        <v>0</v>
      </c>
      <c r="D355" s="30" t="str">
        <f t="shared" si="37"/>
        <v xml:space="preserve"> </v>
      </c>
      <c r="E355" s="31">
        <f t="shared" si="38"/>
        <v>0</v>
      </c>
      <c r="F355" s="31">
        <f t="shared" si="39"/>
        <v>0</v>
      </c>
      <c r="G355" s="30">
        <f t="shared" si="40"/>
        <v>0</v>
      </c>
      <c r="H355" s="30">
        <f t="shared" si="35"/>
        <v>0</v>
      </c>
      <c r="I355" s="30"/>
      <c r="J355" s="30"/>
      <c r="K355" s="27"/>
      <c r="L355" s="27"/>
      <c r="M355" s="265">
        <f>IF(N355&gt;0,COUNTIF($N$7:N355,"&gt;0"),0)</f>
        <v>0</v>
      </c>
      <c r="N355" s="265">
        <f>IF(Engagés!C359="x",Engagés!B359,0)</f>
        <v>0</v>
      </c>
      <c r="O355" s="266">
        <f>IF(N355&gt;0,Engagés!E359,0)</f>
        <v>0</v>
      </c>
      <c r="P355" s="266">
        <f>IF(N355&gt;0,CONCATENATE(Engagés!F359," ",Engagés!G359),0)</f>
        <v>0</v>
      </c>
      <c r="Q355" s="266">
        <f>IF(N355&gt;0,Engagés!H359,0)</f>
        <v>0</v>
      </c>
      <c r="R355" s="266">
        <f>IF(N355&gt;0,Engagés!I359,0)</f>
        <v>0</v>
      </c>
    </row>
    <row r="356" spans="1:18" ht="16.5" x14ac:dyDescent="0.2">
      <c r="A356">
        <v>350</v>
      </c>
      <c r="C356" s="30">
        <f t="shared" si="36"/>
        <v>0</v>
      </c>
      <c r="D356" s="30" t="str">
        <f t="shared" si="37"/>
        <v xml:space="preserve"> </v>
      </c>
      <c r="E356" s="31">
        <f t="shared" si="38"/>
        <v>0</v>
      </c>
      <c r="F356" s="31">
        <f t="shared" si="39"/>
        <v>0</v>
      </c>
      <c r="G356" s="30">
        <f t="shared" si="40"/>
        <v>0</v>
      </c>
      <c r="H356" s="30">
        <f t="shared" si="35"/>
        <v>0</v>
      </c>
      <c r="I356" s="30"/>
      <c r="J356" s="30"/>
      <c r="K356" s="27"/>
      <c r="L356" s="27"/>
      <c r="M356" s="265">
        <f>IF(N356&gt;0,COUNTIF($N$7:N356,"&gt;0"),0)</f>
        <v>0</v>
      </c>
      <c r="N356" s="265">
        <f>IF(Engagés!C360="x",Engagés!B360,0)</f>
        <v>0</v>
      </c>
      <c r="O356" s="266">
        <f>IF(N356&gt;0,Engagés!E360,0)</f>
        <v>0</v>
      </c>
      <c r="P356" s="266">
        <f>IF(N356&gt;0,CONCATENATE(Engagés!F360," ",Engagés!G360),0)</f>
        <v>0</v>
      </c>
      <c r="Q356" s="266">
        <f>IF(N356&gt;0,Engagés!H360,0)</f>
        <v>0</v>
      </c>
      <c r="R356" s="266">
        <f>IF(N356&gt;0,Engagés!I360,0)</f>
        <v>0</v>
      </c>
    </row>
    <row r="357" spans="1:18" ht="16.5" x14ac:dyDescent="0.2">
      <c r="A357">
        <v>351</v>
      </c>
      <c r="C357" s="30">
        <f t="shared" si="36"/>
        <v>0</v>
      </c>
      <c r="D357" s="30" t="str">
        <f t="shared" si="37"/>
        <v xml:space="preserve"> </v>
      </c>
      <c r="E357" s="31">
        <f t="shared" si="38"/>
        <v>0</v>
      </c>
      <c r="F357" s="31">
        <f t="shared" si="39"/>
        <v>0</v>
      </c>
      <c r="G357" s="30">
        <f t="shared" si="40"/>
        <v>0</v>
      </c>
      <c r="H357" s="30">
        <f t="shared" si="35"/>
        <v>0</v>
      </c>
      <c r="I357" s="30"/>
      <c r="J357" s="30"/>
      <c r="K357" s="27"/>
      <c r="L357" s="27"/>
      <c r="M357" s="265">
        <f>IF(N357&gt;0,COUNTIF($N$7:N357,"&gt;0"),0)</f>
        <v>0</v>
      </c>
      <c r="N357" s="265">
        <f>IF(Engagés!C361="x",Engagés!B361,0)</f>
        <v>0</v>
      </c>
      <c r="O357" s="266">
        <f>IF(N357&gt;0,Engagés!E361,0)</f>
        <v>0</v>
      </c>
      <c r="P357" s="266">
        <f>IF(N357&gt;0,CONCATENATE(Engagés!F361," ",Engagés!G361),0)</f>
        <v>0</v>
      </c>
      <c r="Q357" s="266">
        <f>IF(N357&gt;0,Engagés!H361,0)</f>
        <v>0</v>
      </c>
      <c r="R357" s="266">
        <f>IF(N357&gt;0,Engagés!I361,0)</f>
        <v>0</v>
      </c>
    </row>
    <row r="358" spans="1:18" ht="16.5" x14ac:dyDescent="0.2">
      <c r="A358">
        <v>352</v>
      </c>
      <c r="C358" s="30">
        <f t="shared" si="36"/>
        <v>0</v>
      </c>
      <c r="D358" s="30" t="str">
        <f t="shared" si="37"/>
        <v xml:space="preserve"> </v>
      </c>
      <c r="E358" s="31">
        <f t="shared" si="38"/>
        <v>0</v>
      </c>
      <c r="F358" s="31">
        <f t="shared" si="39"/>
        <v>0</v>
      </c>
      <c r="G358" s="30">
        <f t="shared" si="40"/>
        <v>0</v>
      </c>
      <c r="H358" s="30">
        <f t="shared" si="35"/>
        <v>0</v>
      </c>
      <c r="I358" s="30"/>
      <c r="J358" s="30"/>
      <c r="K358" s="27"/>
      <c r="L358" s="27"/>
      <c r="M358" s="265">
        <f>IF(N358&gt;0,COUNTIF($N$7:N358,"&gt;0"),0)</f>
        <v>0</v>
      </c>
      <c r="N358" s="265">
        <f>IF(Engagés!C362="x",Engagés!B362,0)</f>
        <v>0</v>
      </c>
      <c r="O358" s="266">
        <f>IF(N358&gt;0,Engagés!E362,0)</f>
        <v>0</v>
      </c>
      <c r="P358" s="266">
        <f>IF(N358&gt;0,CONCATENATE(Engagés!F362," ",Engagés!G362),0)</f>
        <v>0</v>
      </c>
      <c r="Q358" s="266">
        <f>IF(N358&gt;0,Engagés!H362,0)</f>
        <v>0</v>
      </c>
      <c r="R358" s="266">
        <f>IF(N358&gt;0,Engagés!I362,0)</f>
        <v>0</v>
      </c>
    </row>
    <row r="359" spans="1:18" ht="16.5" x14ac:dyDescent="0.2">
      <c r="A359">
        <v>353</v>
      </c>
      <c r="C359" s="30">
        <f t="shared" si="36"/>
        <v>0</v>
      </c>
      <c r="D359" s="30" t="str">
        <f t="shared" si="37"/>
        <v xml:space="preserve"> </v>
      </c>
      <c r="E359" s="31">
        <f t="shared" si="38"/>
        <v>0</v>
      </c>
      <c r="F359" s="31">
        <f t="shared" si="39"/>
        <v>0</v>
      </c>
      <c r="G359" s="30">
        <f t="shared" si="40"/>
        <v>0</v>
      </c>
      <c r="H359" s="30">
        <f t="shared" si="35"/>
        <v>0</v>
      </c>
      <c r="I359" s="30"/>
      <c r="J359" s="30"/>
      <c r="K359" s="27"/>
      <c r="L359" s="27"/>
      <c r="M359" s="265">
        <f>IF(N359&gt;0,COUNTIF($N$7:N359,"&gt;0"),0)</f>
        <v>0</v>
      </c>
      <c r="N359" s="265">
        <f>IF(Engagés!C363="x",Engagés!B363,0)</f>
        <v>0</v>
      </c>
      <c r="O359" s="266">
        <f>IF(N359&gt;0,Engagés!E363,0)</f>
        <v>0</v>
      </c>
      <c r="P359" s="266">
        <f>IF(N359&gt;0,CONCATENATE(Engagés!F363," ",Engagés!G363),0)</f>
        <v>0</v>
      </c>
      <c r="Q359" s="266">
        <f>IF(N359&gt;0,Engagés!H363,0)</f>
        <v>0</v>
      </c>
      <c r="R359" s="266">
        <f>IF(N359&gt;0,Engagés!I363,0)</f>
        <v>0</v>
      </c>
    </row>
    <row r="360" spans="1:18" ht="16.5" x14ac:dyDescent="0.2">
      <c r="A360">
        <v>354</v>
      </c>
      <c r="C360" s="30">
        <f t="shared" si="36"/>
        <v>0</v>
      </c>
      <c r="D360" s="30" t="str">
        <f t="shared" si="37"/>
        <v xml:space="preserve"> </v>
      </c>
      <c r="E360" s="31">
        <f t="shared" si="38"/>
        <v>0</v>
      </c>
      <c r="F360" s="31">
        <f t="shared" si="39"/>
        <v>0</v>
      </c>
      <c r="G360" s="30">
        <f t="shared" si="40"/>
        <v>0</v>
      </c>
      <c r="H360" s="30">
        <f t="shared" si="35"/>
        <v>0</v>
      </c>
      <c r="I360" s="30"/>
      <c r="J360" s="30"/>
      <c r="K360" s="27"/>
      <c r="L360" s="27"/>
      <c r="M360" s="265">
        <f>IF(N360&gt;0,COUNTIF($N$7:N360,"&gt;0"),0)</f>
        <v>0</v>
      </c>
      <c r="N360" s="265">
        <f>IF(Engagés!C364="x",Engagés!B364,0)</f>
        <v>0</v>
      </c>
      <c r="O360" s="266">
        <f>IF(N360&gt;0,Engagés!E364,0)</f>
        <v>0</v>
      </c>
      <c r="P360" s="266">
        <f>IF(N360&gt;0,CONCATENATE(Engagés!F364," ",Engagés!G364),0)</f>
        <v>0</v>
      </c>
      <c r="Q360" s="266">
        <f>IF(N360&gt;0,Engagés!H364,0)</f>
        <v>0</v>
      </c>
      <c r="R360" s="266">
        <f>IF(N360&gt;0,Engagés!I364,0)</f>
        <v>0</v>
      </c>
    </row>
    <row r="361" spans="1:18" ht="16.5" x14ac:dyDescent="0.2">
      <c r="A361">
        <v>355</v>
      </c>
      <c r="C361" s="30">
        <f t="shared" si="36"/>
        <v>0</v>
      </c>
      <c r="D361" s="30" t="str">
        <f t="shared" si="37"/>
        <v xml:space="preserve"> </v>
      </c>
      <c r="E361" s="31">
        <f t="shared" si="38"/>
        <v>0</v>
      </c>
      <c r="F361" s="31">
        <f t="shared" si="39"/>
        <v>0</v>
      </c>
      <c r="G361" s="30">
        <f t="shared" si="40"/>
        <v>0</v>
      </c>
      <c r="H361" s="30">
        <f t="shared" si="35"/>
        <v>0</v>
      </c>
      <c r="I361" s="30"/>
      <c r="J361" s="30"/>
      <c r="K361" s="27"/>
      <c r="L361" s="27"/>
      <c r="M361" s="265">
        <f>IF(N361&gt;0,COUNTIF($N$7:N361,"&gt;0"),0)</f>
        <v>0</v>
      </c>
      <c r="N361" s="265">
        <f>IF(Engagés!C365="x",Engagés!B365,0)</f>
        <v>0</v>
      </c>
      <c r="O361" s="266">
        <f>IF(N361&gt;0,Engagés!E365,0)</f>
        <v>0</v>
      </c>
      <c r="P361" s="266">
        <f>IF(N361&gt;0,CONCATENATE(Engagés!F365," ",Engagés!G365),0)</f>
        <v>0</v>
      </c>
      <c r="Q361" s="266">
        <f>IF(N361&gt;0,Engagés!H365,0)</f>
        <v>0</v>
      </c>
      <c r="R361" s="266">
        <f>IF(N361&gt;0,Engagés!I365,0)</f>
        <v>0</v>
      </c>
    </row>
    <row r="362" spans="1:18" ht="16.5" x14ac:dyDescent="0.2">
      <c r="A362">
        <v>356</v>
      </c>
      <c r="C362" s="30">
        <f t="shared" si="36"/>
        <v>0</v>
      </c>
      <c r="D362" s="30" t="str">
        <f t="shared" si="37"/>
        <v xml:space="preserve"> </v>
      </c>
      <c r="E362" s="31">
        <f t="shared" si="38"/>
        <v>0</v>
      </c>
      <c r="F362" s="31">
        <f t="shared" si="39"/>
        <v>0</v>
      </c>
      <c r="G362" s="30">
        <f t="shared" si="40"/>
        <v>0</v>
      </c>
      <c r="H362" s="30">
        <f t="shared" si="35"/>
        <v>0</v>
      </c>
      <c r="I362" s="30"/>
      <c r="J362" s="30"/>
      <c r="K362" s="27"/>
      <c r="L362" s="27"/>
      <c r="M362" s="265">
        <f>IF(N362&gt;0,COUNTIF($N$7:N362,"&gt;0"),0)</f>
        <v>0</v>
      </c>
      <c r="N362" s="265">
        <f>IF(Engagés!C366="x",Engagés!B366,0)</f>
        <v>0</v>
      </c>
      <c r="O362" s="266">
        <f>IF(N362&gt;0,Engagés!E366,0)</f>
        <v>0</v>
      </c>
      <c r="P362" s="266">
        <f>IF(N362&gt;0,CONCATENATE(Engagés!F366," ",Engagés!G366),0)</f>
        <v>0</v>
      </c>
      <c r="Q362" s="266">
        <f>IF(N362&gt;0,Engagés!H366,0)</f>
        <v>0</v>
      </c>
      <c r="R362" s="266">
        <f>IF(N362&gt;0,Engagés!I366,0)</f>
        <v>0</v>
      </c>
    </row>
    <row r="363" spans="1:18" ht="16.5" x14ac:dyDescent="0.2">
      <c r="A363">
        <v>357</v>
      </c>
      <c r="C363" s="30">
        <f t="shared" si="36"/>
        <v>0</v>
      </c>
      <c r="D363" s="30" t="str">
        <f t="shared" si="37"/>
        <v xml:space="preserve"> </v>
      </c>
      <c r="E363" s="31">
        <f t="shared" si="38"/>
        <v>0</v>
      </c>
      <c r="F363" s="31">
        <f t="shared" si="39"/>
        <v>0</v>
      </c>
      <c r="G363" s="30">
        <f t="shared" si="40"/>
        <v>0</v>
      </c>
      <c r="H363" s="30">
        <f t="shared" si="35"/>
        <v>0</v>
      </c>
      <c r="I363" s="30"/>
      <c r="J363" s="30"/>
      <c r="K363" s="27"/>
      <c r="L363" s="27"/>
      <c r="M363" s="265">
        <f>IF(N363&gt;0,COUNTIF($N$7:N363,"&gt;0"),0)</f>
        <v>0</v>
      </c>
      <c r="N363" s="265">
        <f>IF(Engagés!C367="x",Engagés!B367,0)</f>
        <v>0</v>
      </c>
      <c r="O363" s="266">
        <f>IF(N363&gt;0,Engagés!E367,0)</f>
        <v>0</v>
      </c>
      <c r="P363" s="266">
        <f>IF(N363&gt;0,CONCATENATE(Engagés!F367," ",Engagés!G367),0)</f>
        <v>0</v>
      </c>
      <c r="Q363" s="266">
        <f>IF(N363&gt;0,Engagés!H367,0)</f>
        <v>0</v>
      </c>
      <c r="R363" s="266">
        <f>IF(N363&gt;0,Engagés!I367,0)</f>
        <v>0</v>
      </c>
    </row>
    <row r="364" spans="1:18" ht="16.5" x14ac:dyDescent="0.2">
      <c r="A364">
        <v>358</v>
      </c>
      <c r="C364" s="30">
        <f t="shared" si="36"/>
        <v>0</v>
      </c>
      <c r="D364" s="30" t="str">
        <f t="shared" si="37"/>
        <v xml:space="preserve"> </v>
      </c>
      <c r="E364" s="31">
        <f t="shared" si="38"/>
        <v>0</v>
      </c>
      <c r="F364" s="31">
        <f t="shared" si="39"/>
        <v>0</v>
      </c>
      <c r="G364" s="30">
        <f t="shared" si="40"/>
        <v>0</v>
      </c>
      <c r="H364" s="30">
        <f t="shared" si="35"/>
        <v>0</v>
      </c>
      <c r="I364" s="30"/>
      <c r="J364" s="30"/>
      <c r="K364" s="27"/>
      <c r="L364" s="27"/>
      <c r="M364" s="265">
        <f>IF(N364&gt;0,COUNTIF($N$7:N364,"&gt;0"),0)</f>
        <v>0</v>
      </c>
      <c r="N364" s="265">
        <f>IF(Engagés!C368="x",Engagés!B368,0)</f>
        <v>0</v>
      </c>
      <c r="O364" s="266">
        <f>IF(N364&gt;0,Engagés!E368,0)</f>
        <v>0</v>
      </c>
      <c r="P364" s="266">
        <f>IF(N364&gt;0,CONCATENATE(Engagés!F368," ",Engagés!G368),0)</f>
        <v>0</v>
      </c>
      <c r="Q364" s="266">
        <f>IF(N364&gt;0,Engagés!H368,0)</f>
        <v>0</v>
      </c>
      <c r="R364" s="266">
        <f>IF(N364&gt;0,Engagés!I368,0)</f>
        <v>0</v>
      </c>
    </row>
    <row r="365" spans="1:18" ht="16.5" x14ac:dyDescent="0.2">
      <c r="A365">
        <v>359</v>
      </c>
      <c r="C365" s="30">
        <f t="shared" si="36"/>
        <v>0</v>
      </c>
      <c r="D365" s="30" t="str">
        <f t="shared" si="37"/>
        <v xml:space="preserve"> </v>
      </c>
      <c r="E365" s="31">
        <f t="shared" si="38"/>
        <v>0</v>
      </c>
      <c r="F365" s="31">
        <f t="shared" si="39"/>
        <v>0</v>
      </c>
      <c r="G365" s="30">
        <f t="shared" si="40"/>
        <v>0</v>
      </c>
      <c r="H365" s="30">
        <f t="shared" si="35"/>
        <v>0</v>
      </c>
      <c r="I365" s="30"/>
      <c r="J365" s="30"/>
      <c r="K365" s="27"/>
      <c r="L365" s="27"/>
      <c r="M365" s="265">
        <f>IF(N365&gt;0,COUNTIF($N$7:N365,"&gt;0"),0)</f>
        <v>0</v>
      </c>
      <c r="N365" s="265">
        <f>IF(Engagés!C369="x",Engagés!B369,0)</f>
        <v>0</v>
      </c>
      <c r="O365" s="266">
        <f>IF(N365&gt;0,Engagés!E369,0)</f>
        <v>0</v>
      </c>
      <c r="P365" s="266">
        <f>IF(N365&gt;0,CONCATENATE(Engagés!F369," ",Engagés!G369),0)</f>
        <v>0</v>
      </c>
      <c r="Q365" s="266">
        <f>IF(N365&gt;0,Engagés!H369,0)</f>
        <v>0</v>
      </c>
      <c r="R365" s="266">
        <f>IF(N365&gt;0,Engagés!I369,0)</f>
        <v>0</v>
      </c>
    </row>
    <row r="366" spans="1:18" ht="16.5" x14ac:dyDescent="0.2">
      <c r="A366">
        <v>360</v>
      </c>
      <c r="C366" s="30">
        <f t="shared" si="36"/>
        <v>0</v>
      </c>
      <c r="D366" s="30" t="str">
        <f t="shared" si="37"/>
        <v xml:space="preserve"> </v>
      </c>
      <c r="E366" s="31">
        <f t="shared" si="38"/>
        <v>0</v>
      </c>
      <c r="F366" s="31">
        <f t="shared" si="39"/>
        <v>0</v>
      </c>
      <c r="G366" s="30">
        <f t="shared" si="40"/>
        <v>0</v>
      </c>
      <c r="H366" s="30">
        <f t="shared" si="35"/>
        <v>0</v>
      </c>
      <c r="I366" s="30"/>
      <c r="J366" s="30"/>
      <c r="K366" s="27"/>
      <c r="L366" s="27"/>
      <c r="M366" s="265">
        <f>IF(N366&gt;0,COUNTIF($N$7:N366,"&gt;0"),0)</f>
        <v>0</v>
      </c>
      <c r="N366" s="265">
        <f>IF(Engagés!C370="x",Engagés!B370,0)</f>
        <v>0</v>
      </c>
      <c r="O366" s="266">
        <f>IF(N366&gt;0,Engagés!E370,0)</f>
        <v>0</v>
      </c>
      <c r="P366" s="266">
        <f>IF(N366&gt;0,CONCATENATE(Engagés!F370," ",Engagés!G370),0)</f>
        <v>0</v>
      </c>
      <c r="Q366" s="266">
        <f>IF(N366&gt;0,Engagés!H370,0)</f>
        <v>0</v>
      </c>
      <c r="R366" s="266">
        <f>IF(N366&gt;0,Engagés!I370,0)</f>
        <v>0</v>
      </c>
    </row>
    <row r="367" spans="1:18" ht="16.5" x14ac:dyDescent="0.2">
      <c r="A367">
        <v>361</v>
      </c>
      <c r="C367" s="30">
        <f t="shared" si="36"/>
        <v>0</v>
      </c>
      <c r="D367" s="30" t="str">
        <f t="shared" si="37"/>
        <v xml:space="preserve"> </v>
      </c>
      <c r="E367" s="31">
        <f t="shared" si="38"/>
        <v>0</v>
      </c>
      <c r="F367" s="31">
        <f t="shared" si="39"/>
        <v>0</v>
      </c>
      <c r="G367" s="30">
        <f t="shared" si="40"/>
        <v>0</v>
      </c>
      <c r="H367" s="30">
        <f t="shared" si="35"/>
        <v>0</v>
      </c>
      <c r="I367" s="30"/>
      <c r="J367" s="30"/>
      <c r="K367" s="27"/>
      <c r="L367" s="27"/>
      <c r="M367" s="265">
        <f>IF(N367&gt;0,COUNTIF($N$7:N367,"&gt;0"),0)</f>
        <v>0</v>
      </c>
      <c r="N367" s="265">
        <f>IF(Engagés!C371="x",Engagés!B371,0)</f>
        <v>0</v>
      </c>
      <c r="O367" s="266">
        <f>IF(N367&gt;0,Engagés!E371,0)</f>
        <v>0</v>
      </c>
      <c r="P367" s="266">
        <f>IF(N367&gt;0,CONCATENATE(Engagés!F371," ",Engagés!G371),0)</f>
        <v>0</v>
      </c>
      <c r="Q367" s="266">
        <f>IF(N367&gt;0,Engagés!H371,0)</f>
        <v>0</v>
      </c>
      <c r="R367" s="266">
        <f>IF(N367&gt;0,Engagés!I371,0)</f>
        <v>0</v>
      </c>
    </row>
    <row r="368" spans="1:18" ht="16.5" x14ac:dyDescent="0.2">
      <c r="A368">
        <v>362</v>
      </c>
      <c r="C368" s="30">
        <f t="shared" si="36"/>
        <v>0</v>
      </c>
      <c r="D368" s="30" t="str">
        <f t="shared" si="37"/>
        <v xml:space="preserve"> </v>
      </c>
      <c r="E368" s="31">
        <f t="shared" si="38"/>
        <v>0</v>
      </c>
      <c r="F368" s="31">
        <f t="shared" si="39"/>
        <v>0</v>
      </c>
      <c r="G368" s="30">
        <f t="shared" si="40"/>
        <v>0</v>
      </c>
      <c r="H368" s="30">
        <f t="shared" si="35"/>
        <v>0</v>
      </c>
      <c r="I368" s="30"/>
      <c r="J368" s="30"/>
      <c r="K368" s="27"/>
      <c r="L368" s="27"/>
      <c r="M368" s="265">
        <f>IF(N368&gt;0,COUNTIF($N$7:N368,"&gt;0"),0)</f>
        <v>0</v>
      </c>
      <c r="N368" s="265">
        <f>IF(Engagés!C372="x",Engagés!B372,0)</f>
        <v>0</v>
      </c>
      <c r="O368" s="266">
        <f>IF(N368&gt;0,Engagés!E372,0)</f>
        <v>0</v>
      </c>
      <c r="P368" s="266">
        <f>IF(N368&gt;0,CONCATENATE(Engagés!F372," ",Engagés!G372),0)</f>
        <v>0</v>
      </c>
      <c r="Q368" s="266">
        <f>IF(N368&gt;0,Engagés!H372,0)</f>
        <v>0</v>
      </c>
      <c r="R368" s="266">
        <f>IF(N368&gt;0,Engagés!I372,0)</f>
        <v>0</v>
      </c>
    </row>
    <row r="369" spans="1:18" ht="16.5" x14ac:dyDescent="0.2">
      <c r="A369">
        <v>363</v>
      </c>
      <c r="C369" s="30">
        <f t="shared" si="36"/>
        <v>0</v>
      </c>
      <c r="D369" s="30" t="str">
        <f t="shared" si="37"/>
        <v xml:space="preserve"> </v>
      </c>
      <c r="E369" s="31">
        <f t="shared" si="38"/>
        <v>0</v>
      </c>
      <c r="F369" s="31">
        <f t="shared" si="39"/>
        <v>0</v>
      </c>
      <c r="G369" s="30">
        <f t="shared" si="40"/>
        <v>0</v>
      </c>
      <c r="H369" s="30">
        <f t="shared" si="35"/>
        <v>0</v>
      </c>
      <c r="I369" s="30"/>
      <c r="J369" s="30"/>
      <c r="K369" s="27"/>
      <c r="L369" s="27"/>
      <c r="M369" s="265">
        <f>IF(N369&gt;0,COUNTIF($N$7:N369,"&gt;0"),0)</f>
        <v>0</v>
      </c>
      <c r="N369" s="265">
        <f>IF(Engagés!C373="x",Engagés!B373,0)</f>
        <v>0</v>
      </c>
      <c r="O369" s="266">
        <f>IF(N369&gt;0,Engagés!E373,0)</f>
        <v>0</v>
      </c>
      <c r="P369" s="266">
        <f>IF(N369&gt;0,CONCATENATE(Engagés!F373," ",Engagés!G373),0)</f>
        <v>0</v>
      </c>
      <c r="Q369" s="266">
        <f>IF(N369&gt;0,Engagés!H373,0)</f>
        <v>0</v>
      </c>
      <c r="R369" s="266">
        <f>IF(N369&gt;0,Engagés!I373,0)</f>
        <v>0</v>
      </c>
    </row>
    <row r="370" spans="1:18" ht="16.5" x14ac:dyDescent="0.2">
      <c r="A370">
        <v>364</v>
      </c>
      <c r="C370" s="30">
        <f t="shared" si="36"/>
        <v>0</v>
      </c>
      <c r="D370" s="30" t="str">
        <f t="shared" si="37"/>
        <v xml:space="preserve"> </v>
      </c>
      <c r="E370" s="31">
        <f t="shared" si="38"/>
        <v>0</v>
      </c>
      <c r="F370" s="31">
        <f t="shared" si="39"/>
        <v>0</v>
      </c>
      <c r="G370" s="30">
        <f t="shared" si="40"/>
        <v>0</v>
      </c>
      <c r="H370" s="30">
        <f t="shared" si="35"/>
        <v>0</v>
      </c>
      <c r="I370" s="30"/>
      <c r="J370" s="30"/>
      <c r="K370" s="27"/>
      <c r="L370" s="27"/>
      <c r="M370" s="265">
        <f>IF(N370&gt;0,COUNTIF($N$7:N370,"&gt;0"),0)</f>
        <v>0</v>
      </c>
      <c r="N370" s="265">
        <f>IF(Engagés!C374="x",Engagés!B374,0)</f>
        <v>0</v>
      </c>
      <c r="O370" s="266">
        <f>IF(N370&gt;0,Engagés!E374,0)</f>
        <v>0</v>
      </c>
      <c r="P370" s="266">
        <f>IF(N370&gt;0,CONCATENATE(Engagés!F374," ",Engagés!G374),0)</f>
        <v>0</v>
      </c>
      <c r="Q370" s="266">
        <f>IF(N370&gt;0,Engagés!H374,0)</f>
        <v>0</v>
      </c>
      <c r="R370" s="266">
        <f>IF(N370&gt;0,Engagés!I374,0)</f>
        <v>0</v>
      </c>
    </row>
    <row r="371" spans="1:18" ht="16.5" x14ac:dyDescent="0.2">
      <c r="A371">
        <v>365</v>
      </c>
      <c r="C371" s="30">
        <f t="shared" si="36"/>
        <v>0</v>
      </c>
      <c r="D371" s="30" t="str">
        <f t="shared" si="37"/>
        <v xml:space="preserve"> </v>
      </c>
      <c r="E371" s="31">
        <f t="shared" si="38"/>
        <v>0</v>
      </c>
      <c r="F371" s="31">
        <f t="shared" si="39"/>
        <v>0</v>
      </c>
      <c r="G371" s="30">
        <f t="shared" si="40"/>
        <v>0</v>
      </c>
      <c r="H371" s="30">
        <f t="shared" si="35"/>
        <v>0</v>
      </c>
      <c r="I371" s="30"/>
      <c r="J371" s="30"/>
      <c r="K371" s="27"/>
      <c r="L371" s="27"/>
      <c r="M371" s="265">
        <f>IF(N371&gt;0,COUNTIF($N$7:N371,"&gt;0"),0)</f>
        <v>0</v>
      </c>
      <c r="N371" s="265">
        <f>IF(Engagés!C375="x",Engagés!B375,0)</f>
        <v>0</v>
      </c>
      <c r="O371" s="266">
        <f>IF(N371&gt;0,Engagés!E375,0)</f>
        <v>0</v>
      </c>
      <c r="P371" s="266">
        <f>IF(N371&gt;0,CONCATENATE(Engagés!F375," ",Engagés!G375),0)</f>
        <v>0</v>
      </c>
      <c r="Q371" s="266">
        <f>IF(N371&gt;0,Engagés!H375,0)</f>
        <v>0</v>
      </c>
      <c r="R371" s="266">
        <f>IF(N371&gt;0,Engagés!I375,0)</f>
        <v>0</v>
      </c>
    </row>
    <row r="372" spans="1:18" ht="16.5" x14ac:dyDescent="0.2">
      <c r="A372">
        <v>366</v>
      </c>
      <c r="C372" s="30">
        <f t="shared" si="36"/>
        <v>0</v>
      </c>
      <c r="D372" s="30" t="str">
        <f t="shared" si="37"/>
        <v xml:space="preserve"> </v>
      </c>
      <c r="E372" s="31">
        <f t="shared" si="38"/>
        <v>0</v>
      </c>
      <c r="F372" s="31">
        <f t="shared" si="39"/>
        <v>0</v>
      </c>
      <c r="G372" s="30">
        <f t="shared" si="40"/>
        <v>0</v>
      </c>
      <c r="H372" s="30">
        <f t="shared" si="35"/>
        <v>0</v>
      </c>
      <c r="I372" s="30"/>
      <c r="J372" s="30"/>
      <c r="K372" s="27"/>
      <c r="L372" s="27"/>
      <c r="M372" s="265">
        <f>IF(N372&gt;0,COUNTIF($N$7:N372,"&gt;0"),0)</f>
        <v>0</v>
      </c>
      <c r="N372" s="265">
        <f>IF(Engagés!C376="x",Engagés!B376,0)</f>
        <v>0</v>
      </c>
      <c r="O372" s="266">
        <f>IF(N372&gt;0,Engagés!E376,0)</f>
        <v>0</v>
      </c>
      <c r="P372" s="266">
        <f>IF(N372&gt;0,CONCATENATE(Engagés!F376," ",Engagés!G376),0)</f>
        <v>0</v>
      </c>
      <c r="Q372" s="266">
        <f>IF(N372&gt;0,Engagés!H376,0)</f>
        <v>0</v>
      </c>
      <c r="R372" s="266">
        <f>IF(N372&gt;0,Engagés!I376,0)</f>
        <v>0</v>
      </c>
    </row>
    <row r="373" spans="1:18" ht="16.5" x14ac:dyDescent="0.2">
      <c r="A373">
        <v>367</v>
      </c>
      <c r="C373" s="30">
        <f t="shared" si="36"/>
        <v>0</v>
      </c>
      <c r="D373" s="30" t="str">
        <f t="shared" si="37"/>
        <v xml:space="preserve"> </v>
      </c>
      <c r="E373" s="31">
        <f t="shared" si="38"/>
        <v>0</v>
      </c>
      <c r="F373" s="31">
        <f t="shared" si="39"/>
        <v>0</v>
      </c>
      <c r="G373" s="30">
        <f t="shared" si="40"/>
        <v>0</v>
      </c>
      <c r="H373" s="30">
        <f t="shared" si="35"/>
        <v>0</v>
      </c>
      <c r="I373" s="30"/>
      <c r="J373" s="30"/>
      <c r="K373" s="27"/>
      <c r="L373" s="27"/>
      <c r="M373" s="265">
        <f>IF(N373&gt;0,COUNTIF($N$7:N373,"&gt;0"),0)</f>
        <v>0</v>
      </c>
      <c r="N373" s="265">
        <f>IF(Engagés!C377="x",Engagés!B377,0)</f>
        <v>0</v>
      </c>
      <c r="O373" s="266">
        <f>IF(N373&gt;0,Engagés!E377,0)</f>
        <v>0</v>
      </c>
      <c r="P373" s="266">
        <f>IF(N373&gt;0,CONCATENATE(Engagés!F377," ",Engagés!G377),0)</f>
        <v>0</v>
      </c>
      <c r="Q373" s="266">
        <f>IF(N373&gt;0,Engagés!H377,0)</f>
        <v>0</v>
      </c>
      <c r="R373" s="266">
        <f>IF(N373&gt;0,Engagés!I377,0)</f>
        <v>0</v>
      </c>
    </row>
    <row r="374" spans="1:18" ht="16.5" x14ac:dyDescent="0.2">
      <c r="A374">
        <v>368</v>
      </c>
      <c r="C374" s="30">
        <f t="shared" si="36"/>
        <v>0</v>
      </c>
      <c r="D374" s="30" t="str">
        <f t="shared" si="37"/>
        <v xml:space="preserve"> </v>
      </c>
      <c r="E374" s="31">
        <f t="shared" si="38"/>
        <v>0</v>
      </c>
      <c r="F374" s="31">
        <f t="shared" si="39"/>
        <v>0</v>
      </c>
      <c r="G374" s="30">
        <f t="shared" si="40"/>
        <v>0</v>
      </c>
      <c r="H374" s="30">
        <f t="shared" si="35"/>
        <v>0</v>
      </c>
      <c r="I374" s="30"/>
      <c r="J374" s="30"/>
      <c r="K374" s="27"/>
      <c r="L374" s="27"/>
      <c r="M374" s="265">
        <f>IF(N374&gt;0,COUNTIF($N$7:N374,"&gt;0"),0)</f>
        <v>0</v>
      </c>
      <c r="N374" s="265">
        <f>IF(Engagés!C378="x",Engagés!B378,0)</f>
        <v>0</v>
      </c>
      <c r="O374" s="266">
        <f>IF(N374&gt;0,Engagés!E378,0)</f>
        <v>0</v>
      </c>
      <c r="P374" s="266">
        <f>IF(N374&gt;0,CONCATENATE(Engagés!F378," ",Engagés!G378),0)</f>
        <v>0</v>
      </c>
      <c r="Q374" s="266">
        <f>IF(N374&gt;0,Engagés!H378,0)</f>
        <v>0</v>
      </c>
      <c r="R374" s="266">
        <f>IF(N374&gt;0,Engagés!I378,0)</f>
        <v>0</v>
      </c>
    </row>
    <row r="375" spans="1:18" ht="16.5" x14ac:dyDescent="0.2">
      <c r="A375">
        <v>369</v>
      </c>
      <c r="C375" s="30">
        <f t="shared" si="36"/>
        <v>0</v>
      </c>
      <c r="D375" s="30" t="str">
        <f t="shared" si="37"/>
        <v xml:space="preserve"> </v>
      </c>
      <c r="E375" s="31">
        <f t="shared" si="38"/>
        <v>0</v>
      </c>
      <c r="F375" s="31">
        <f t="shared" si="39"/>
        <v>0</v>
      </c>
      <c r="G375" s="30">
        <f t="shared" si="40"/>
        <v>0</v>
      </c>
      <c r="H375" s="30">
        <f t="shared" si="35"/>
        <v>0</v>
      </c>
      <c r="I375" s="30"/>
      <c r="J375" s="30"/>
      <c r="K375" s="27"/>
      <c r="L375" s="27"/>
      <c r="M375" s="265">
        <f>IF(N375&gt;0,COUNTIF($N$7:N375,"&gt;0"),0)</f>
        <v>0</v>
      </c>
      <c r="N375" s="265">
        <f>IF(Engagés!C379="x",Engagés!B379,0)</f>
        <v>0</v>
      </c>
      <c r="O375" s="266">
        <f>IF(N375&gt;0,Engagés!E379,0)</f>
        <v>0</v>
      </c>
      <c r="P375" s="266">
        <f>IF(N375&gt;0,CONCATENATE(Engagés!F379," ",Engagés!G379),0)</f>
        <v>0</v>
      </c>
      <c r="Q375" s="266">
        <f>IF(N375&gt;0,Engagés!H379,0)</f>
        <v>0</v>
      </c>
      <c r="R375" s="266">
        <f>IF(N375&gt;0,Engagés!I379,0)</f>
        <v>0</v>
      </c>
    </row>
    <row r="376" spans="1:18" ht="16.5" x14ac:dyDescent="0.2">
      <c r="A376">
        <v>370</v>
      </c>
      <c r="C376" s="30">
        <f t="shared" si="36"/>
        <v>0</v>
      </c>
      <c r="D376" s="30" t="str">
        <f t="shared" si="37"/>
        <v xml:space="preserve"> </v>
      </c>
      <c r="E376" s="31">
        <f t="shared" si="38"/>
        <v>0</v>
      </c>
      <c r="F376" s="31">
        <f t="shared" si="39"/>
        <v>0</v>
      </c>
      <c r="G376" s="30">
        <f t="shared" si="40"/>
        <v>0</v>
      </c>
      <c r="H376" s="30">
        <f t="shared" si="35"/>
        <v>0</v>
      </c>
      <c r="I376" s="30"/>
      <c r="J376" s="30"/>
      <c r="K376" s="27"/>
      <c r="L376" s="27"/>
      <c r="M376" s="265">
        <f>IF(N376&gt;0,COUNTIF($N$7:N376,"&gt;0"),0)</f>
        <v>0</v>
      </c>
      <c r="N376" s="265">
        <f>IF(Engagés!C380="x",Engagés!B380,0)</f>
        <v>0</v>
      </c>
      <c r="O376" s="266">
        <f>IF(N376&gt;0,Engagés!E380,0)</f>
        <v>0</v>
      </c>
      <c r="P376" s="266">
        <f>IF(N376&gt;0,CONCATENATE(Engagés!F380," ",Engagés!G380),0)</f>
        <v>0</v>
      </c>
      <c r="Q376" s="266">
        <f>IF(N376&gt;0,Engagés!H380,0)</f>
        <v>0</v>
      </c>
      <c r="R376" s="266">
        <f>IF(N376&gt;0,Engagés!I380,0)</f>
        <v>0</v>
      </c>
    </row>
    <row r="377" spans="1:18" ht="16.5" x14ac:dyDescent="0.2">
      <c r="A377">
        <v>371</v>
      </c>
      <c r="C377" s="30">
        <f t="shared" si="36"/>
        <v>0</v>
      </c>
      <c r="D377" s="30" t="str">
        <f t="shared" si="37"/>
        <v xml:space="preserve"> </v>
      </c>
      <c r="E377" s="31">
        <f t="shared" si="38"/>
        <v>0</v>
      </c>
      <c r="F377" s="31">
        <f t="shared" si="39"/>
        <v>0</v>
      </c>
      <c r="G377" s="30">
        <f t="shared" si="40"/>
        <v>0</v>
      </c>
      <c r="H377" s="30">
        <f t="shared" si="35"/>
        <v>0</v>
      </c>
      <c r="I377" s="30"/>
      <c r="J377" s="30"/>
      <c r="K377" s="27"/>
      <c r="L377" s="27"/>
      <c r="M377" s="265">
        <f>IF(N377&gt;0,COUNTIF($N$7:N377,"&gt;0"),0)</f>
        <v>0</v>
      </c>
      <c r="N377" s="265">
        <f>IF(Engagés!C381="x",Engagés!B381,0)</f>
        <v>0</v>
      </c>
      <c r="O377" s="266">
        <f>IF(N377&gt;0,Engagés!E381,0)</f>
        <v>0</v>
      </c>
      <c r="P377" s="266">
        <f>IF(N377&gt;0,CONCATENATE(Engagés!F381," ",Engagés!G381),0)</f>
        <v>0</v>
      </c>
      <c r="Q377" s="266">
        <f>IF(N377&gt;0,Engagés!H381,0)</f>
        <v>0</v>
      </c>
      <c r="R377" s="266">
        <f>IF(N377&gt;0,Engagés!I381,0)</f>
        <v>0</v>
      </c>
    </row>
    <row r="378" spans="1:18" ht="16.5" x14ac:dyDescent="0.2">
      <c r="A378">
        <v>372</v>
      </c>
      <c r="C378" s="30">
        <f t="shared" si="36"/>
        <v>0</v>
      </c>
      <c r="D378" s="30" t="str">
        <f t="shared" si="37"/>
        <v xml:space="preserve"> </v>
      </c>
      <c r="E378" s="31">
        <f t="shared" si="38"/>
        <v>0</v>
      </c>
      <c r="F378" s="31">
        <f t="shared" si="39"/>
        <v>0</v>
      </c>
      <c r="G378" s="30">
        <f t="shared" si="40"/>
        <v>0</v>
      </c>
      <c r="H378" s="30">
        <f t="shared" si="35"/>
        <v>0</v>
      </c>
      <c r="I378" s="30"/>
      <c r="J378" s="30"/>
      <c r="K378" s="27"/>
      <c r="L378" s="27"/>
      <c r="M378" s="265">
        <f>IF(N378&gt;0,COUNTIF($N$7:N378,"&gt;0"),0)</f>
        <v>0</v>
      </c>
      <c r="N378" s="265">
        <f>IF(Engagés!C382="x",Engagés!B382,0)</f>
        <v>0</v>
      </c>
      <c r="O378" s="266">
        <f>IF(N378&gt;0,Engagés!E382,0)</f>
        <v>0</v>
      </c>
      <c r="P378" s="266">
        <f>IF(N378&gt;0,CONCATENATE(Engagés!F382," ",Engagés!G382),0)</f>
        <v>0</v>
      </c>
      <c r="Q378" s="266">
        <f>IF(N378&gt;0,Engagés!H382,0)</f>
        <v>0</v>
      </c>
      <c r="R378" s="266">
        <f>IF(N378&gt;0,Engagés!I382,0)</f>
        <v>0</v>
      </c>
    </row>
    <row r="379" spans="1:18" ht="16.5" x14ac:dyDescent="0.2">
      <c r="A379">
        <v>373</v>
      </c>
      <c r="C379" s="30">
        <f t="shared" si="36"/>
        <v>0</v>
      </c>
      <c r="D379" s="30" t="str">
        <f t="shared" si="37"/>
        <v xml:space="preserve"> </v>
      </c>
      <c r="E379" s="31">
        <f t="shared" si="38"/>
        <v>0</v>
      </c>
      <c r="F379" s="31">
        <f t="shared" si="39"/>
        <v>0</v>
      </c>
      <c r="G379" s="30">
        <f t="shared" si="40"/>
        <v>0</v>
      </c>
      <c r="H379" s="30">
        <f t="shared" si="35"/>
        <v>0</v>
      </c>
      <c r="I379" s="30"/>
      <c r="J379" s="30"/>
      <c r="K379" s="27"/>
      <c r="L379" s="27"/>
      <c r="M379" s="265">
        <f>IF(N379&gt;0,COUNTIF($N$7:N379,"&gt;0"),0)</f>
        <v>0</v>
      </c>
      <c r="N379" s="265">
        <f>IF(Engagés!C383="x",Engagés!B383,0)</f>
        <v>0</v>
      </c>
      <c r="O379" s="266">
        <f>IF(N379&gt;0,Engagés!E383,0)</f>
        <v>0</v>
      </c>
      <c r="P379" s="266">
        <f>IF(N379&gt;0,CONCATENATE(Engagés!F383," ",Engagés!G383),0)</f>
        <v>0</v>
      </c>
      <c r="Q379" s="266">
        <f>IF(N379&gt;0,Engagés!H383,0)</f>
        <v>0</v>
      </c>
      <c r="R379" s="266">
        <f>IF(N379&gt;0,Engagés!I383,0)</f>
        <v>0</v>
      </c>
    </row>
    <row r="380" spans="1:18" ht="16.5" x14ac:dyDescent="0.2">
      <c r="A380">
        <v>374</v>
      </c>
      <c r="C380" s="30">
        <f t="shared" si="36"/>
        <v>0</v>
      </c>
      <c r="D380" s="30" t="str">
        <f t="shared" si="37"/>
        <v xml:space="preserve"> </v>
      </c>
      <c r="E380" s="31">
        <f t="shared" si="38"/>
        <v>0</v>
      </c>
      <c r="F380" s="31">
        <f t="shared" si="39"/>
        <v>0</v>
      </c>
      <c r="G380" s="30">
        <f t="shared" si="40"/>
        <v>0</v>
      </c>
      <c r="H380" s="30">
        <f t="shared" si="35"/>
        <v>0</v>
      </c>
      <c r="I380" s="30"/>
      <c r="J380" s="30"/>
      <c r="K380" s="27"/>
      <c r="L380" s="27"/>
      <c r="M380" s="265">
        <f>IF(N380&gt;0,COUNTIF($N$7:N380,"&gt;0"),0)</f>
        <v>0</v>
      </c>
      <c r="N380" s="265">
        <f>IF(Engagés!C384="x",Engagés!B384,0)</f>
        <v>0</v>
      </c>
      <c r="O380" s="266">
        <f>IF(N380&gt;0,Engagés!E384,0)</f>
        <v>0</v>
      </c>
      <c r="P380" s="266">
        <f>IF(N380&gt;0,CONCATENATE(Engagés!F384," ",Engagés!G384),0)</f>
        <v>0</v>
      </c>
      <c r="Q380" s="266">
        <f>IF(N380&gt;0,Engagés!H384,0)</f>
        <v>0</v>
      </c>
      <c r="R380" s="266">
        <f>IF(N380&gt;0,Engagés!I384,0)</f>
        <v>0</v>
      </c>
    </row>
    <row r="381" spans="1:18" ht="16.5" x14ac:dyDescent="0.2">
      <c r="A381">
        <v>375</v>
      </c>
      <c r="C381" s="30">
        <f t="shared" si="36"/>
        <v>0</v>
      </c>
      <c r="D381" s="30" t="str">
        <f t="shared" si="37"/>
        <v xml:space="preserve"> </v>
      </c>
      <c r="E381" s="31">
        <f t="shared" si="38"/>
        <v>0</v>
      </c>
      <c r="F381" s="31">
        <f t="shared" si="39"/>
        <v>0</v>
      </c>
      <c r="G381" s="30">
        <f t="shared" si="40"/>
        <v>0</v>
      </c>
      <c r="H381" s="30">
        <f t="shared" si="35"/>
        <v>0</v>
      </c>
      <c r="I381" s="30"/>
      <c r="J381" s="30"/>
      <c r="K381" s="27"/>
      <c r="L381" s="27"/>
      <c r="M381" s="265">
        <f>IF(N381&gt;0,COUNTIF($N$7:N381,"&gt;0"),0)</f>
        <v>0</v>
      </c>
      <c r="N381" s="265">
        <f>IF(Engagés!C385="x",Engagés!B385,0)</f>
        <v>0</v>
      </c>
      <c r="O381" s="266">
        <f>IF(N381&gt;0,Engagés!E385,0)</f>
        <v>0</v>
      </c>
      <c r="P381" s="266">
        <f>IF(N381&gt;0,CONCATENATE(Engagés!F385," ",Engagés!G385),0)</f>
        <v>0</v>
      </c>
      <c r="Q381" s="266">
        <f>IF(N381&gt;0,Engagés!H385,0)</f>
        <v>0</v>
      </c>
      <c r="R381" s="266">
        <f>IF(N381&gt;0,Engagés!I385,0)</f>
        <v>0</v>
      </c>
    </row>
    <row r="382" spans="1:18" ht="16.5" x14ac:dyDescent="0.2">
      <c r="A382">
        <v>376</v>
      </c>
      <c r="C382" s="30">
        <f t="shared" si="36"/>
        <v>0</v>
      </c>
      <c r="D382" s="30" t="str">
        <f t="shared" si="37"/>
        <v xml:space="preserve"> </v>
      </c>
      <c r="E382" s="31">
        <f t="shared" si="38"/>
        <v>0</v>
      </c>
      <c r="F382" s="31">
        <f t="shared" si="39"/>
        <v>0</v>
      </c>
      <c r="G382" s="30">
        <f t="shared" si="40"/>
        <v>0</v>
      </c>
      <c r="H382" s="30">
        <f t="shared" si="35"/>
        <v>0</v>
      </c>
      <c r="I382" s="30"/>
      <c r="J382" s="30"/>
      <c r="K382" s="27"/>
      <c r="L382" s="27"/>
      <c r="M382" s="265">
        <f>IF(N382&gt;0,COUNTIF($N$7:N382,"&gt;0"),0)</f>
        <v>0</v>
      </c>
      <c r="N382" s="265">
        <f>IF(Engagés!C386="x",Engagés!B386,0)</f>
        <v>0</v>
      </c>
      <c r="O382" s="266">
        <f>IF(N382&gt;0,Engagés!E386,0)</f>
        <v>0</v>
      </c>
      <c r="P382" s="266">
        <f>IF(N382&gt;0,CONCATENATE(Engagés!F386," ",Engagés!G386),0)</f>
        <v>0</v>
      </c>
      <c r="Q382" s="266">
        <f>IF(N382&gt;0,Engagés!H386,0)</f>
        <v>0</v>
      </c>
      <c r="R382" s="266">
        <f>IF(N382&gt;0,Engagés!I386,0)</f>
        <v>0</v>
      </c>
    </row>
    <row r="383" spans="1:18" ht="16.5" x14ac:dyDescent="0.2">
      <c r="A383">
        <v>377</v>
      </c>
      <c r="C383" s="30">
        <f t="shared" si="36"/>
        <v>0</v>
      </c>
      <c r="D383" s="30" t="str">
        <f t="shared" si="37"/>
        <v xml:space="preserve"> </v>
      </c>
      <c r="E383" s="31">
        <f t="shared" si="38"/>
        <v>0</v>
      </c>
      <c r="F383" s="31">
        <f t="shared" si="39"/>
        <v>0</v>
      </c>
      <c r="G383" s="30">
        <f t="shared" si="40"/>
        <v>0</v>
      </c>
      <c r="H383" s="30">
        <f t="shared" si="35"/>
        <v>0</v>
      </c>
      <c r="I383" s="30"/>
      <c r="J383" s="30"/>
      <c r="K383" s="27"/>
      <c r="L383" s="27"/>
      <c r="M383" s="265">
        <f>IF(N383&gt;0,COUNTIF($N$7:N383,"&gt;0"),0)</f>
        <v>0</v>
      </c>
      <c r="N383" s="265">
        <f>IF(Engagés!C387="x",Engagés!B387,0)</f>
        <v>0</v>
      </c>
      <c r="O383" s="266">
        <f>IF(N383&gt;0,Engagés!E387,0)</f>
        <v>0</v>
      </c>
      <c r="P383" s="266">
        <f>IF(N383&gt;0,CONCATENATE(Engagés!F387," ",Engagés!G387),0)</f>
        <v>0</v>
      </c>
      <c r="Q383" s="266">
        <f>IF(N383&gt;0,Engagés!H387,0)</f>
        <v>0</v>
      </c>
      <c r="R383" s="266">
        <f>IF(N383&gt;0,Engagés!I387,0)</f>
        <v>0</v>
      </c>
    </row>
    <row r="384" spans="1:18" ht="16.5" x14ac:dyDescent="0.2">
      <c r="A384">
        <v>378</v>
      </c>
      <c r="C384" s="30">
        <f t="shared" si="36"/>
        <v>0</v>
      </c>
      <c r="D384" s="30" t="str">
        <f t="shared" si="37"/>
        <v xml:space="preserve"> </v>
      </c>
      <c r="E384" s="31">
        <f t="shared" si="38"/>
        <v>0</v>
      </c>
      <c r="F384" s="31">
        <f t="shared" si="39"/>
        <v>0</v>
      </c>
      <c r="G384" s="30">
        <f t="shared" si="40"/>
        <v>0</v>
      </c>
      <c r="H384" s="30">
        <f t="shared" si="35"/>
        <v>0</v>
      </c>
      <c r="I384" s="30"/>
      <c r="J384" s="30"/>
      <c r="K384" s="27"/>
      <c r="L384" s="27"/>
      <c r="M384" s="265">
        <f>IF(N384&gt;0,COUNTIF($N$7:N384,"&gt;0"),0)</f>
        <v>0</v>
      </c>
      <c r="N384" s="265">
        <f>IF(Engagés!C388="x",Engagés!B388,0)</f>
        <v>0</v>
      </c>
      <c r="O384" s="266">
        <f>IF(N384&gt;0,Engagés!E388,0)</f>
        <v>0</v>
      </c>
      <c r="P384" s="266">
        <f>IF(N384&gt;0,CONCATENATE(Engagés!F388," ",Engagés!G388),0)</f>
        <v>0</v>
      </c>
      <c r="Q384" s="266">
        <f>IF(N384&gt;0,Engagés!H388,0)</f>
        <v>0</v>
      </c>
      <c r="R384" s="266">
        <f>IF(N384&gt;0,Engagés!I388,0)</f>
        <v>0</v>
      </c>
    </row>
    <row r="385" spans="1:18" ht="16.5" x14ac:dyDescent="0.2">
      <c r="A385">
        <v>379</v>
      </c>
      <c r="C385" s="30">
        <f t="shared" si="36"/>
        <v>0</v>
      </c>
      <c r="D385" s="30" t="str">
        <f t="shared" si="37"/>
        <v xml:space="preserve"> </v>
      </c>
      <c r="E385" s="31">
        <f t="shared" si="38"/>
        <v>0</v>
      </c>
      <c r="F385" s="31">
        <f t="shared" si="39"/>
        <v>0</v>
      </c>
      <c r="G385" s="30">
        <f t="shared" si="40"/>
        <v>0</v>
      </c>
      <c r="H385" s="30">
        <f t="shared" si="35"/>
        <v>0</v>
      </c>
      <c r="I385" s="30"/>
      <c r="J385" s="30"/>
      <c r="K385" s="27"/>
      <c r="L385" s="27"/>
      <c r="M385" s="265">
        <f>IF(N385&gt;0,COUNTIF($N$7:N385,"&gt;0"),0)</f>
        <v>0</v>
      </c>
      <c r="N385" s="265">
        <f>IF(Engagés!C389="x",Engagés!B389,0)</f>
        <v>0</v>
      </c>
      <c r="O385" s="266">
        <f>IF(N385&gt;0,Engagés!E389,0)</f>
        <v>0</v>
      </c>
      <c r="P385" s="266">
        <f>IF(N385&gt;0,CONCATENATE(Engagés!F389," ",Engagés!G389),0)</f>
        <v>0</v>
      </c>
      <c r="Q385" s="266">
        <f>IF(N385&gt;0,Engagés!H389,0)</f>
        <v>0</v>
      </c>
      <c r="R385" s="266">
        <f>IF(N385&gt;0,Engagés!I389,0)</f>
        <v>0</v>
      </c>
    </row>
    <row r="386" spans="1:18" ht="16.5" x14ac:dyDescent="0.2">
      <c r="A386">
        <v>380</v>
      </c>
      <c r="C386" s="30">
        <f t="shared" si="36"/>
        <v>0</v>
      </c>
      <c r="D386" s="30" t="str">
        <f t="shared" si="37"/>
        <v xml:space="preserve"> </v>
      </c>
      <c r="E386" s="31">
        <f t="shared" si="38"/>
        <v>0</v>
      </c>
      <c r="F386" s="31">
        <f t="shared" si="39"/>
        <v>0</v>
      </c>
      <c r="G386" s="30">
        <f t="shared" si="40"/>
        <v>0</v>
      </c>
      <c r="H386" s="30">
        <f t="shared" si="35"/>
        <v>0</v>
      </c>
      <c r="I386" s="30"/>
      <c r="J386" s="30"/>
      <c r="K386" s="27"/>
      <c r="L386" s="27"/>
      <c r="M386" s="265">
        <f>IF(N386&gt;0,COUNTIF($N$7:N386,"&gt;0"),0)</f>
        <v>0</v>
      </c>
      <c r="N386" s="265">
        <f>IF(Engagés!C390="x",Engagés!B390,0)</f>
        <v>0</v>
      </c>
      <c r="O386" s="266">
        <f>IF(N386&gt;0,Engagés!E390,0)</f>
        <v>0</v>
      </c>
      <c r="P386" s="266">
        <f>IF(N386&gt;0,CONCATENATE(Engagés!F390," ",Engagés!G390),0)</f>
        <v>0</v>
      </c>
      <c r="Q386" s="266">
        <f>IF(N386&gt;0,Engagés!H390,0)</f>
        <v>0</v>
      </c>
      <c r="R386" s="266">
        <f>IF(N386&gt;0,Engagés!I390,0)</f>
        <v>0</v>
      </c>
    </row>
    <row r="387" spans="1:18" ht="16.5" x14ac:dyDescent="0.2">
      <c r="A387">
        <v>381</v>
      </c>
      <c r="C387" s="30">
        <f t="shared" si="36"/>
        <v>0</v>
      </c>
      <c r="D387" s="30" t="str">
        <f t="shared" si="37"/>
        <v xml:space="preserve"> </v>
      </c>
      <c r="E387" s="31">
        <f t="shared" si="38"/>
        <v>0</v>
      </c>
      <c r="F387" s="31">
        <f t="shared" si="39"/>
        <v>0</v>
      </c>
      <c r="G387" s="30">
        <f t="shared" si="40"/>
        <v>0</v>
      </c>
      <c r="H387" s="30">
        <f t="shared" si="35"/>
        <v>0</v>
      </c>
      <c r="I387" s="30"/>
      <c r="J387" s="30"/>
      <c r="K387" s="27"/>
      <c r="L387" s="27"/>
      <c r="M387" s="265">
        <f>IF(N387&gt;0,COUNTIF($N$7:N387,"&gt;0"),0)</f>
        <v>0</v>
      </c>
      <c r="N387" s="265">
        <f>IF(Engagés!C391="x",Engagés!B391,0)</f>
        <v>0</v>
      </c>
      <c r="O387" s="266">
        <f>IF(N387&gt;0,Engagés!E391,0)</f>
        <v>0</v>
      </c>
      <c r="P387" s="266">
        <f>IF(N387&gt;0,CONCATENATE(Engagés!F391," ",Engagés!G391),0)</f>
        <v>0</v>
      </c>
      <c r="Q387" s="266">
        <f>IF(N387&gt;0,Engagés!H391,0)</f>
        <v>0</v>
      </c>
      <c r="R387" s="266">
        <f>IF(N387&gt;0,Engagés!I391,0)</f>
        <v>0</v>
      </c>
    </row>
    <row r="388" spans="1:18" ht="16.5" x14ac:dyDescent="0.2">
      <c r="A388">
        <v>382</v>
      </c>
      <c r="C388" s="30">
        <f t="shared" si="36"/>
        <v>0</v>
      </c>
      <c r="D388" s="30" t="str">
        <f t="shared" si="37"/>
        <v xml:space="preserve"> </v>
      </c>
      <c r="E388" s="31">
        <f t="shared" si="38"/>
        <v>0</v>
      </c>
      <c r="F388" s="31">
        <f t="shared" si="39"/>
        <v>0</v>
      </c>
      <c r="G388" s="30">
        <f t="shared" si="40"/>
        <v>0</v>
      </c>
      <c r="H388" s="30">
        <f t="shared" si="35"/>
        <v>0</v>
      </c>
      <c r="I388" s="30"/>
      <c r="J388" s="30"/>
      <c r="K388" s="27"/>
      <c r="L388" s="27"/>
      <c r="M388" s="265">
        <f>IF(N388&gt;0,COUNTIF($N$7:N388,"&gt;0"),0)</f>
        <v>0</v>
      </c>
      <c r="N388" s="265">
        <f>IF(Engagés!C392="x",Engagés!B392,0)</f>
        <v>0</v>
      </c>
      <c r="O388" s="266">
        <f>IF(N388&gt;0,Engagés!E392,0)</f>
        <v>0</v>
      </c>
      <c r="P388" s="266">
        <f>IF(N388&gt;0,CONCATENATE(Engagés!F392," ",Engagés!G392),0)</f>
        <v>0</v>
      </c>
      <c r="Q388" s="266">
        <f>IF(N388&gt;0,Engagés!H392,0)</f>
        <v>0</v>
      </c>
      <c r="R388" s="266">
        <f>IF(N388&gt;0,Engagés!I392,0)</f>
        <v>0</v>
      </c>
    </row>
    <row r="389" spans="1:18" ht="16.5" x14ac:dyDescent="0.2">
      <c r="A389">
        <v>383</v>
      </c>
      <c r="C389" s="30">
        <f t="shared" si="36"/>
        <v>0</v>
      </c>
      <c r="D389" s="30" t="str">
        <f t="shared" si="37"/>
        <v xml:space="preserve"> </v>
      </c>
      <c r="E389" s="31">
        <f t="shared" si="38"/>
        <v>0</v>
      </c>
      <c r="F389" s="31">
        <f t="shared" si="39"/>
        <v>0</v>
      </c>
      <c r="G389" s="30">
        <f t="shared" si="40"/>
        <v>0</v>
      </c>
      <c r="H389" s="30">
        <f t="shared" si="35"/>
        <v>0</v>
      </c>
      <c r="I389" s="30"/>
      <c r="J389" s="30"/>
      <c r="K389" s="27"/>
      <c r="L389" s="27"/>
      <c r="M389" s="265">
        <f>IF(N389&gt;0,COUNTIF($N$7:N389,"&gt;0"),0)</f>
        <v>0</v>
      </c>
      <c r="N389" s="265">
        <f>IF(Engagés!C393="x",Engagés!B393,0)</f>
        <v>0</v>
      </c>
      <c r="O389" s="266">
        <f>IF(N389&gt;0,Engagés!E393,0)</f>
        <v>0</v>
      </c>
      <c r="P389" s="266">
        <f>IF(N389&gt;0,CONCATENATE(Engagés!F393," ",Engagés!G393),0)</f>
        <v>0</v>
      </c>
      <c r="Q389" s="266">
        <f>IF(N389&gt;0,Engagés!H393,0)</f>
        <v>0</v>
      </c>
      <c r="R389" s="266">
        <f>IF(N389&gt;0,Engagés!I393,0)</f>
        <v>0</v>
      </c>
    </row>
    <row r="390" spans="1:18" ht="16.5" x14ac:dyDescent="0.2">
      <c r="A390">
        <v>384</v>
      </c>
      <c r="C390" s="30">
        <f t="shared" si="36"/>
        <v>0</v>
      </c>
      <c r="D390" s="30" t="str">
        <f t="shared" si="37"/>
        <v xml:space="preserve"> </v>
      </c>
      <c r="E390" s="31">
        <f t="shared" si="38"/>
        <v>0</v>
      </c>
      <c r="F390" s="31">
        <f t="shared" si="39"/>
        <v>0</v>
      </c>
      <c r="G390" s="30">
        <f t="shared" si="40"/>
        <v>0</v>
      </c>
      <c r="H390" s="30">
        <f t="shared" si="35"/>
        <v>0</v>
      </c>
      <c r="I390" s="30"/>
      <c r="J390" s="30"/>
      <c r="K390" s="27"/>
      <c r="L390" s="27"/>
      <c r="M390" s="265">
        <f>IF(N390&gt;0,COUNTIF($N$7:N390,"&gt;0"),0)</f>
        <v>0</v>
      </c>
      <c r="N390" s="265">
        <f>IF(Engagés!C394="x",Engagés!B394,0)</f>
        <v>0</v>
      </c>
      <c r="O390" s="266">
        <f>IF(N390&gt;0,Engagés!E394,0)</f>
        <v>0</v>
      </c>
      <c r="P390" s="266">
        <f>IF(N390&gt;0,CONCATENATE(Engagés!F394," ",Engagés!G394),0)</f>
        <v>0</v>
      </c>
      <c r="Q390" s="266">
        <f>IF(N390&gt;0,Engagés!H394,0)</f>
        <v>0</v>
      </c>
      <c r="R390" s="266">
        <f>IF(N390&gt;0,Engagés!I394,0)</f>
        <v>0</v>
      </c>
    </row>
    <row r="391" spans="1:18" ht="16.5" x14ac:dyDescent="0.2">
      <c r="A391">
        <v>385</v>
      </c>
      <c r="C391" s="30">
        <f t="shared" si="36"/>
        <v>0</v>
      </c>
      <c r="D391" s="30" t="str">
        <f t="shared" si="37"/>
        <v xml:space="preserve"> </v>
      </c>
      <c r="E391" s="31">
        <f t="shared" si="38"/>
        <v>0</v>
      </c>
      <c r="F391" s="31">
        <f t="shared" si="39"/>
        <v>0</v>
      </c>
      <c r="G391" s="30">
        <f t="shared" si="40"/>
        <v>0</v>
      </c>
      <c r="H391" s="30">
        <f t="shared" si="35"/>
        <v>0</v>
      </c>
      <c r="I391" s="30"/>
      <c r="J391" s="30"/>
      <c r="K391" s="27"/>
      <c r="L391" s="27"/>
      <c r="M391" s="265">
        <f>IF(N391&gt;0,COUNTIF($N$7:N391,"&gt;0"),0)</f>
        <v>0</v>
      </c>
      <c r="N391" s="265">
        <f>IF(Engagés!C395="x",Engagés!B395,0)</f>
        <v>0</v>
      </c>
      <c r="O391" s="266">
        <f>IF(N391&gt;0,Engagés!E395,0)</f>
        <v>0</v>
      </c>
      <c r="P391" s="266">
        <f>IF(N391&gt;0,CONCATENATE(Engagés!F395," ",Engagés!G395),0)</f>
        <v>0</v>
      </c>
      <c r="Q391" s="266">
        <f>IF(N391&gt;0,Engagés!H395,0)</f>
        <v>0</v>
      </c>
      <c r="R391" s="266">
        <f>IF(N391&gt;0,Engagés!I395,0)</f>
        <v>0</v>
      </c>
    </row>
    <row r="392" spans="1:18" ht="16.5" x14ac:dyDescent="0.2">
      <c r="A392">
        <v>386</v>
      </c>
      <c r="C392" s="30">
        <f t="shared" si="36"/>
        <v>0</v>
      </c>
      <c r="D392" s="30" t="str">
        <f t="shared" si="37"/>
        <v xml:space="preserve"> </v>
      </c>
      <c r="E392" s="31">
        <f t="shared" si="38"/>
        <v>0</v>
      </c>
      <c r="F392" s="31">
        <f t="shared" si="39"/>
        <v>0</v>
      </c>
      <c r="G392" s="30">
        <f t="shared" si="40"/>
        <v>0</v>
      </c>
      <c r="H392" s="30">
        <f t="shared" ref="H392:H455" si="41">IF(C392&lt;&gt;0,VLOOKUP(A392,M392:S1885,7,FALSE),0)</f>
        <v>0</v>
      </c>
      <c r="I392" s="30"/>
      <c r="J392" s="30"/>
      <c r="K392" s="27"/>
      <c r="L392" s="27"/>
      <c r="M392" s="265">
        <f>IF(N392&gt;0,COUNTIF($N$7:N392,"&gt;0"),0)</f>
        <v>0</v>
      </c>
      <c r="N392" s="265">
        <f>IF(Engagés!C396="x",Engagés!B396,0)</f>
        <v>0</v>
      </c>
      <c r="O392" s="266">
        <f>IF(N392&gt;0,Engagés!E396,0)</f>
        <v>0</v>
      </c>
      <c r="P392" s="266">
        <f>IF(N392&gt;0,CONCATENATE(Engagés!F396," ",Engagés!G396),0)</f>
        <v>0</v>
      </c>
      <c r="Q392" s="266">
        <f>IF(N392&gt;0,Engagés!H396,0)</f>
        <v>0</v>
      </c>
      <c r="R392" s="266">
        <f>IF(N392&gt;0,Engagés!I396,0)</f>
        <v>0</v>
      </c>
    </row>
    <row r="393" spans="1:18" ht="16.5" x14ac:dyDescent="0.2">
      <c r="A393">
        <v>387</v>
      </c>
      <c r="C393" s="30">
        <f t="shared" si="36"/>
        <v>0</v>
      </c>
      <c r="D393" s="30" t="str">
        <f t="shared" si="37"/>
        <v xml:space="preserve"> </v>
      </c>
      <c r="E393" s="31">
        <f t="shared" si="38"/>
        <v>0</v>
      </c>
      <c r="F393" s="31">
        <f t="shared" si="39"/>
        <v>0</v>
      </c>
      <c r="G393" s="30">
        <f t="shared" si="40"/>
        <v>0</v>
      </c>
      <c r="H393" s="30">
        <f t="shared" si="41"/>
        <v>0</v>
      </c>
      <c r="I393" s="30"/>
      <c r="J393" s="30"/>
      <c r="K393" s="27"/>
      <c r="L393" s="27"/>
      <c r="M393" s="265">
        <f>IF(N393&gt;0,COUNTIF($N$7:N393,"&gt;0"),0)</f>
        <v>0</v>
      </c>
      <c r="N393" s="265">
        <f>IF(Engagés!C397="x",Engagés!B397,0)</f>
        <v>0</v>
      </c>
      <c r="O393" s="266">
        <f>IF(N393&gt;0,Engagés!E397,0)</f>
        <v>0</v>
      </c>
      <c r="P393" s="266">
        <f>IF(N393&gt;0,CONCATENATE(Engagés!F397," ",Engagés!G397),0)</f>
        <v>0</v>
      </c>
      <c r="Q393" s="266">
        <f>IF(N393&gt;0,Engagés!H397,0)</f>
        <v>0</v>
      </c>
      <c r="R393" s="266">
        <f>IF(N393&gt;0,Engagés!I397,0)</f>
        <v>0</v>
      </c>
    </row>
    <row r="394" spans="1:18" ht="16.5" x14ac:dyDescent="0.2">
      <c r="A394">
        <v>388</v>
      </c>
      <c r="C394" s="30">
        <f t="shared" si="36"/>
        <v>0</v>
      </c>
      <c r="D394" s="30" t="str">
        <f t="shared" si="37"/>
        <v xml:space="preserve"> </v>
      </c>
      <c r="E394" s="31">
        <f t="shared" si="38"/>
        <v>0</v>
      </c>
      <c r="F394" s="31">
        <f t="shared" si="39"/>
        <v>0</v>
      </c>
      <c r="G394" s="30">
        <f t="shared" si="40"/>
        <v>0</v>
      </c>
      <c r="H394" s="30">
        <f t="shared" si="41"/>
        <v>0</v>
      </c>
      <c r="I394" s="30"/>
      <c r="J394" s="30"/>
      <c r="K394" s="27"/>
      <c r="L394" s="27"/>
      <c r="M394" s="265">
        <f>IF(N394&gt;0,COUNTIF($N$7:N394,"&gt;0"),0)</f>
        <v>0</v>
      </c>
      <c r="N394" s="265">
        <f>IF(Engagés!C398="x",Engagés!B398,0)</f>
        <v>0</v>
      </c>
      <c r="O394" s="266">
        <f>IF(N394&gt;0,Engagés!E398,0)</f>
        <v>0</v>
      </c>
      <c r="P394" s="266">
        <f>IF(N394&gt;0,CONCATENATE(Engagés!F398," ",Engagés!G398),0)</f>
        <v>0</v>
      </c>
      <c r="Q394" s="266">
        <f>IF(N394&gt;0,Engagés!H398,0)</f>
        <v>0</v>
      </c>
      <c r="R394" s="266">
        <f>IF(N394&gt;0,Engagés!I398,0)</f>
        <v>0</v>
      </c>
    </row>
    <row r="395" spans="1:18" ht="16.5" x14ac:dyDescent="0.2">
      <c r="A395">
        <v>389</v>
      </c>
      <c r="C395" s="30">
        <f t="shared" si="36"/>
        <v>0</v>
      </c>
      <c r="D395" s="30" t="str">
        <f t="shared" si="37"/>
        <v xml:space="preserve"> </v>
      </c>
      <c r="E395" s="31">
        <f t="shared" si="38"/>
        <v>0</v>
      </c>
      <c r="F395" s="31">
        <f t="shared" si="39"/>
        <v>0</v>
      </c>
      <c r="G395" s="30">
        <f t="shared" si="40"/>
        <v>0</v>
      </c>
      <c r="H395" s="30">
        <f t="shared" si="41"/>
        <v>0</v>
      </c>
      <c r="I395" s="30"/>
      <c r="J395" s="30"/>
      <c r="K395" s="27"/>
      <c r="L395" s="27"/>
      <c r="M395" s="265">
        <f>IF(N395&gt;0,COUNTIF($N$7:N395,"&gt;0"),0)</f>
        <v>0</v>
      </c>
      <c r="N395" s="265">
        <f>IF(Engagés!C399="x",Engagés!B399,0)</f>
        <v>0</v>
      </c>
      <c r="O395" s="266">
        <f>IF(N395&gt;0,Engagés!E399,0)</f>
        <v>0</v>
      </c>
      <c r="P395" s="266">
        <f>IF(N395&gt;0,CONCATENATE(Engagés!F399," ",Engagés!G399),0)</f>
        <v>0</v>
      </c>
      <c r="Q395" s="266">
        <f>IF(N395&gt;0,Engagés!H399,0)</f>
        <v>0</v>
      </c>
      <c r="R395" s="266">
        <f>IF(N395&gt;0,Engagés!I399,0)</f>
        <v>0</v>
      </c>
    </row>
    <row r="396" spans="1:18" ht="16.5" x14ac:dyDescent="0.2">
      <c r="A396">
        <v>390</v>
      </c>
      <c r="C396" s="30">
        <f t="shared" si="36"/>
        <v>0</v>
      </c>
      <c r="D396" s="30" t="str">
        <f t="shared" si="37"/>
        <v xml:space="preserve"> </v>
      </c>
      <c r="E396" s="31">
        <f t="shared" si="38"/>
        <v>0</v>
      </c>
      <c r="F396" s="31">
        <f t="shared" si="39"/>
        <v>0</v>
      </c>
      <c r="G396" s="30">
        <f t="shared" si="40"/>
        <v>0</v>
      </c>
      <c r="H396" s="30">
        <f t="shared" si="41"/>
        <v>0</v>
      </c>
      <c r="I396" s="30"/>
      <c r="J396" s="30"/>
      <c r="K396" s="27"/>
      <c r="L396" s="27"/>
      <c r="M396" s="265">
        <f>IF(N396&gt;0,COUNTIF($N$7:N396,"&gt;0"),0)</f>
        <v>0</v>
      </c>
      <c r="N396" s="265">
        <f>IF(Engagés!C400="x",Engagés!B400,0)</f>
        <v>0</v>
      </c>
      <c r="O396" s="266">
        <f>IF(N396&gt;0,Engagés!E400,0)</f>
        <v>0</v>
      </c>
      <c r="P396" s="266">
        <f>IF(N396&gt;0,CONCATENATE(Engagés!F400," ",Engagés!G400),0)</f>
        <v>0</v>
      </c>
      <c r="Q396" s="266">
        <f>IF(N396&gt;0,Engagés!H400,0)</f>
        <v>0</v>
      </c>
      <c r="R396" s="266">
        <f>IF(N396&gt;0,Engagés!I400,0)</f>
        <v>0</v>
      </c>
    </row>
    <row r="397" spans="1:18" ht="16.5" x14ac:dyDescent="0.2">
      <c r="A397">
        <v>391</v>
      </c>
      <c r="C397" s="30">
        <f t="shared" si="36"/>
        <v>0</v>
      </c>
      <c r="D397" s="30" t="str">
        <f t="shared" si="37"/>
        <v xml:space="preserve"> </v>
      </c>
      <c r="E397" s="31">
        <f t="shared" si="38"/>
        <v>0</v>
      </c>
      <c r="F397" s="31">
        <f t="shared" si="39"/>
        <v>0</v>
      </c>
      <c r="G397" s="30">
        <f t="shared" si="40"/>
        <v>0</v>
      </c>
      <c r="H397" s="30">
        <f t="shared" si="41"/>
        <v>0</v>
      </c>
      <c r="I397" s="30"/>
      <c r="J397" s="30"/>
      <c r="K397" s="27"/>
      <c r="L397" s="27"/>
      <c r="M397" s="265">
        <f>IF(N397&gt;0,COUNTIF($N$7:N397,"&gt;0"),0)</f>
        <v>0</v>
      </c>
      <c r="N397" s="265">
        <f>IF(Engagés!C401="x",Engagés!B401,0)</f>
        <v>0</v>
      </c>
      <c r="O397" s="266">
        <f>IF(N397&gt;0,Engagés!E401,0)</f>
        <v>0</v>
      </c>
      <c r="P397" s="266">
        <f>IF(N397&gt;0,CONCATENATE(Engagés!F401," ",Engagés!G401),0)</f>
        <v>0</v>
      </c>
      <c r="Q397" s="266">
        <f>IF(N397&gt;0,Engagés!H401,0)</f>
        <v>0</v>
      </c>
      <c r="R397" s="266">
        <f>IF(N397&gt;0,Engagés!I401,0)</f>
        <v>0</v>
      </c>
    </row>
    <row r="398" spans="1:18" ht="16.5" x14ac:dyDescent="0.2">
      <c r="A398">
        <v>392</v>
      </c>
      <c r="C398" s="30">
        <f t="shared" si="36"/>
        <v>0</v>
      </c>
      <c r="D398" s="30" t="str">
        <f t="shared" si="37"/>
        <v xml:space="preserve"> </v>
      </c>
      <c r="E398" s="31">
        <f t="shared" si="38"/>
        <v>0</v>
      </c>
      <c r="F398" s="31">
        <f t="shared" si="39"/>
        <v>0</v>
      </c>
      <c r="G398" s="30">
        <f t="shared" si="40"/>
        <v>0</v>
      </c>
      <c r="H398" s="30">
        <f t="shared" si="41"/>
        <v>0</v>
      </c>
      <c r="I398" s="30"/>
      <c r="J398" s="30"/>
      <c r="K398" s="27"/>
      <c r="L398" s="27"/>
      <c r="M398" s="265">
        <f>IF(N398&gt;0,COUNTIF($N$7:N398,"&gt;0"),0)</f>
        <v>0</v>
      </c>
      <c r="N398" s="265">
        <f>IF(Engagés!C402="x",Engagés!B402,0)</f>
        <v>0</v>
      </c>
      <c r="O398" s="266">
        <f>IF(N398&gt;0,Engagés!E402,0)</f>
        <v>0</v>
      </c>
      <c r="P398" s="266">
        <f>IF(N398&gt;0,CONCATENATE(Engagés!F402," ",Engagés!G402),0)</f>
        <v>0</v>
      </c>
      <c r="Q398" s="266">
        <f>IF(N398&gt;0,Engagés!H402,0)</f>
        <v>0</v>
      </c>
      <c r="R398" s="266">
        <f>IF(N398&gt;0,Engagés!I402,0)</f>
        <v>0</v>
      </c>
    </row>
    <row r="399" spans="1:18" ht="16.5" x14ac:dyDescent="0.2">
      <c r="A399">
        <v>393</v>
      </c>
      <c r="C399" s="30">
        <f t="shared" si="36"/>
        <v>0</v>
      </c>
      <c r="D399" s="30" t="str">
        <f t="shared" si="37"/>
        <v xml:space="preserve"> </v>
      </c>
      <c r="E399" s="31">
        <f t="shared" si="38"/>
        <v>0</v>
      </c>
      <c r="F399" s="31">
        <f t="shared" si="39"/>
        <v>0</v>
      </c>
      <c r="G399" s="30">
        <f t="shared" si="40"/>
        <v>0</v>
      </c>
      <c r="H399" s="30">
        <f t="shared" si="41"/>
        <v>0</v>
      </c>
      <c r="I399" s="30"/>
      <c r="J399" s="30"/>
      <c r="K399" s="27"/>
      <c r="L399" s="27"/>
      <c r="M399" s="265">
        <f>IF(N399&gt;0,COUNTIF($N$7:N399,"&gt;0"),0)</f>
        <v>0</v>
      </c>
      <c r="N399" s="265">
        <f>IF(Engagés!C403="x",Engagés!B403,0)</f>
        <v>0</v>
      </c>
      <c r="O399" s="266">
        <f>IF(N399&gt;0,Engagés!E403,0)</f>
        <v>0</v>
      </c>
      <c r="P399" s="266">
        <f>IF(N399&gt;0,CONCATENATE(Engagés!F403," ",Engagés!G403),0)</f>
        <v>0</v>
      </c>
      <c r="Q399" s="266">
        <f>IF(N399&gt;0,Engagés!H403,0)</f>
        <v>0</v>
      </c>
      <c r="R399" s="266">
        <f>IF(N399&gt;0,Engagés!I403,0)</f>
        <v>0</v>
      </c>
    </row>
    <row r="400" spans="1:18" ht="16.5" x14ac:dyDescent="0.2">
      <c r="A400">
        <v>394</v>
      </c>
      <c r="C400" s="30">
        <f t="shared" si="36"/>
        <v>0</v>
      </c>
      <c r="D400" s="30" t="str">
        <f t="shared" si="37"/>
        <v xml:space="preserve"> </v>
      </c>
      <c r="E400" s="31">
        <f t="shared" si="38"/>
        <v>0</v>
      </c>
      <c r="F400" s="31">
        <f t="shared" si="39"/>
        <v>0</v>
      </c>
      <c r="G400" s="30">
        <f t="shared" si="40"/>
        <v>0</v>
      </c>
      <c r="H400" s="30">
        <f t="shared" si="41"/>
        <v>0</v>
      </c>
      <c r="I400" s="30"/>
      <c r="J400" s="30"/>
      <c r="K400" s="27"/>
      <c r="L400" s="27"/>
      <c r="M400" s="265">
        <f>IF(N400&gt;0,COUNTIF($N$7:N400,"&gt;0"),0)</f>
        <v>0</v>
      </c>
      <c r="N400" s="265">
        <f>IF(Engagés!C404="x",Engagés!B404,0)</f>
        <v>0</v>
      </c>
      <c r="O400" s="266">
        <f>IF(N400&gt;0,Engagés!E404,0)</f>
        <v>0</v>
      </c>
      <c r="P400" s="266">
        <f>IF(N400&gt;0,CONCATENATE(Engagés!F404," ",Engagés!G404),0)</f>
        <v>0</v>
      </c>
      <c r="Q400" s="266">
        <f>IF(N400&gt;0,Engagés!H404,0)</f>
        <v>0</v>
      </c>
      <c r="R400" s="266">
        <f>IF(N400&gt;0,Engagés!I404,0)</f>
        <v>0</v>
      </c>
    </row>
    <row r="401" spans="1:18" ht="16.5" x14ac:dyDescent="0.2">
      <c r="A401">
        <v>395</v>
      </c>
      <c r="C401" s="30">
        <f t="shared" si="36"/>
        <v>0</v>
      </c>
      <c r="D401" s="30" t="str">
        <f t="shared" si="37"/>
        <v xml:space="preserve"> </v>
      </c>
      <c r="E401" s="31">
        <f t="shared" si="38"/>
        <v>0</v>
      </c>
      <c r="F401" s="31">
        <f t="shared" si="39"/>
        <v>0</v>
      </c>
      <c r="G401" s="30">
        <f t="shared" si="40"/>
        <v>0</v>
      </c>
      <c r="H401" s="30">
        <f t="shared" si="41"/>
        <v>0</v>
      </c>
      <c r="I401" s="30"/>
      <c r="J401" s="30"/>
      <c r="K401" s="27"/>
      <c r="L401" s="27"/>
      <c r="M401" s="265">
        <f>IF(N401&gt;0,COUNTIF($N$7:N401,"&gt;0"),0)</f>
        <v>0</v>
      </c>
      <c r="N401" s="265">
        <f>IF(Engagés!C405="x",Engagés!B405,0)</f>
        <v>0</v>
      </c>
      <c r="O401" s="266">
        <f>IF(N401&gt;0,Engagés!E405,0)</f>
        <v>0</v>
      </c>
      <c r="P401" s="266">
        <f>IF(N401&gt;0,CONCATENATE(Engagés!F405," ",Engagés!G405),0)</f>
        <v>0</v>
      </c>
      <c r="Q401" s="266">
        <f>IF(N401&gt;0,Engagés!H405,0)</f>
        <v>0</v>
      </c>
      <c r="R401" s="266">
        <f>IF(N401&gt;0,Engagés!I405,0)</f>
        <v>0</v>
      </c>
    </row>
    <row r="402" spans="1:18" ht="16.5" x14ac:dyDescent="0.2">
      <c r="A402">
        <v>396</v>
      </c>
      <c r="C402" s="30">
        <f t="shared" si="36"/>
        <v>0</v>
      </c>
      <c r="D402" s="30" t="str">
        <f t="shared" si="37"/>
        <v xml:space="preserve"> </v>
      </c>
      <c r="E402" s="31">
        <f t="shared" si="38"/>
        <v>0</v>
      </c>
      <c r="F402" s="31">
        <f t="shared" si="39"/>
        <v>0</v>
      </c>
      <c r="G402" s="30">
        <f t="shared" si="40"/>
        <v>0</v>
      </c>
      <c r="H402" s="30">
        <f t="shared" si="41"/>
        <v>0</v>
      </c>
      <c r="I402" s="30"/>
      <c r="J402" s="30"/>
      <c r="K402" s="27"/>
      <c r="L402" s="27"/>
      <c r="M402" s="265">
        <f>IF(N402&gt;0,COUNTIF($N$7:N402,"&gt;0"),0)</f>
        <v>0</v>
      </c>
      <c r="N402" s="265">
        <f>IF(Engagés!C406="x",Engagés!B406,0)</f>
        <v>0</v>
      </c>
      <c r="O402" s="266">
        <f>IF(N402&gt;0,Engagés!E406,0)</f>
        <v>0</v>
      </c>
      <c r="P402" s="266">
        <f>IF(N402&gt;0,CONCATENATE(Engagés!F406," ",Engagés!G406),0)</f>
        <v>0</v>
      </c>
      <c r="Q402" s="266">
        <f>IF(N402&gt;0,Engagés!H406,0)</f>
        <v>0</v>
      </c>
      <c r="R402" s="266">
        <f>IF(N402&gt;0,Engagés!I406,0)</f>
        <v>0</v>
      </c>
    </row>
    <row r="403" spans="1:18" ht="16.5" x14ac:dyDescent="0.2">
      <c r="A403">
        <v>397</v>
      </c>
      <c r="C403" s="30">
        <f t="shared" si="36"/>
        <v>0</v>
      </c>
      <c r="D403" s="30" t="str">
        <f t="shared" si="37"/>
        <v xml:space="preserve"> </v>
      </c>
      <c r="E403" s="31">
        <f t="shared" si="38"/>
        <v>0</v>
      </c>
      <c r="F403" s="31">
        <f t="shared" si="39"/>
        <v>0</v>
      </c>
      <c r="G403" s="30">
        <f t="shared" si="40"/>
        <v>0</v>
      </c>
      <c r="H403" s="30">
        <f t="shared" si="41"/>
        <v>0</v>
      </c>
      <c r="I403" s="30"/>
      <c r="J403" s="30"/>
      <c r="K403" s="27"/>
      <c r="L403" s="27"/>
      <c r="M403" s="265">
        <f>IF(N403&gt;0,COUNTIF($N$7:N403,"&gt;0"),0)</f>
        <v>0</v>
      </c>
      <c r="N403" s="265">
        <f>IF(Engagés!C407="x",Engagés!B407,0)</f>
        <v>0</v>
      </c>
      <c r="O403" s="266">
        <f>IF(N403&gt;0,Engagés!E407,0)</f>
        <v>0</v>
      </c>
      <c r="P403" s="266">
        <f>IF(N403&gt;0,CONCATENATE(Engagés!F407," ",Engagés!G407),0)</f>
        <v>0</v>
      </c>
      <c r="Q403" s="266">
        <f>IF(N403&gt;0,Engagés!H407,0)</f>
        <v>0</v>
      </c>
      <c r="R403" s="266">
        <f>IF(N403&gt;0,Engagés!I407,0)</f>
        <v>0</v>
      </c>
    </row>
    <row r="404" spans="1:18" ht="16.5" x14ac:dyDescent="0.2">
      <c r="A404">
        <v>398</v>
      </c>
      <c r="C404" s="30">
        <f t="shared" si="36"/>
        <v>0</v>
      </c>
      <c r="D404" s="30" t="str">
        <f t="shared" si="37"/>
        <v xml:space="preserve"> </v>
      </c>
      <c r="E404" s="31">
        <f t="shared" si="38"/>
        <v>0</v>
      </c>
      <c r="F404" s="31">
        <f t="shared" si="39"/>
        <v>0</v>
      </c>
      <c r="G404" s="30">
        <f t="shared" si="40"/>
        <v>0</v>
      </c>
      <c r="H404" s="30">
        <f t="shared" si="41"/>
        <v>0</v>
      </c>
      <c r="I404" s="30"/>
      <c r="J404" s="30"/>
      <c r="K404" s="27"/>
      <c r="L404" s="27"/>
      <c r="M404" s="265">
        <f>IF(N404&gt;0,COUNTIF($N$7:N404,"&gt;0"),0)</f>
        <v>0</v>
      </c>
      <c r="N404" s="265">
        <f>IF(Engagés!C408="x",Engagés!B408,0)</f>
        <v>0</v>
      </c>
      <c r="O404" s="266">
        <f>IF(N404&gt;0,Engagés!E408,0)</f>
        <v>0</v>
      </c>
      <c r="P404" s="266">
        <f>IF(N404&gt;0,CONCATENATE(Engagés!F408," ",Engagés!G408),0)</f>
        <v>0</v>
      </c>
      <c r="Q404" s="266">
        <f>IF(N404&gt;0,Engagés!H408,0)</f>
        <v>0</v>
      </c>
      <c r="R404" s="266">
        <f>IF(N404&gt;0,Engagés!I408,0)</f>
        <v>0</v>
      </c>
    </row>
    <row r="405" spans="1:18" ht="16.5" x14ac:dyDescent="0.2">
      <c r="A405">
        <v>399</v>
      </c>
      <c r="C405" s="30">
        <f t="shared" si="36"/>
        <v>0</v>
      </c>
      <c r="D405" s="30" t="str">
        <f t="shared" si="37"/>
        <v xml:space="preserve"> </v>
      </c>
      <c r="E405" s="31">
        <f t="shared" si="38"/>
        <v>0</v>
      </c>
      <c r="F405" s="31">
        <f t="shared" si="39"/>
        <v>0</v>
      </c>
      <c r="G405" s="30">
        <f t="shared" si="40"/>
        <v>0</v>
      </c>
      <c r="H405" s="30">
        <f t="shared" si="41"/>
        <v>0</v>
      </c>
      <c r="I405" s="30"/>
      <c r="J405" s="30"/>
      <c r="K405" s="27"/>
      <c r="L405" s="27"/>
      <c r="M405" s="265">
        <f>IF(N405&gt;0,COUNTIF($N$7:N405,"&gt;0"),0)</f>
        <v>0</v>
      </c>
      <c r="N405" s="265">
        <f>IF(Engagés!C409="x",Engagés!B409,0)</f>
        <v>0</v>
      </c>
      <c r="O405" s="266">
        <f>IF(N405&gt;0,Engagés!E409,0)</f>
        <v>0</v>
      </c>
      <c r="P405" s="266">
        <f>IF(N405&gt;0,CONCATENATE(Engagés!F409," ",Engagés!G409),0)</f>
        <v>0</v>
      </c>
      <c r="Q405" s="266">
        <f>IF(N405&gt;0,Engagés!H409,0)</f>
        <v>0</v>
      </c>
      <c r="R405" s="266">
        <f>IF(N405&gt;0,Engagés!I409,0)</f>
        <v>0</v>
      </c>
    </row>
    <row r="406" spans="1:18" ht="16.5" x14ac:dyDescent="0.2">
      <c r="A406">
        <v>400</v>
      </c>
      <c r="C406" s="30">
        <f t="shared" si="36"/>
        <v>0</v>
      </c>
      <c r="D406" s="30" t="str">
        <f t="shared" si="37"/>
        <v xml:space="preserve"> </v>
      </c>
      <c r="E406" s="31">
        <f t="shared" si="38"/>
        <v>0</v>
      </c>
      <c r="F406" s="31">
        <f t="shared" si="39"/>
        <v>0</v>
      </c>
      <c r="G406" s="30">
        <f t="shared" si="40"/>
        <v>0</v>
      </c>
      <c r="H406" s="30">
        <f t="shared" si="41"/>
        <v>0</v>
      </c>
      <c r="I406" s="30"/>
      <c r="J406" s="30"/>
      <c r="K406" s="27"/>
      <c r="L406" s="27"/>
      <c r="M406" s="265">
        <f>IF(N406&gt;0,COUNTIF($N$7:N406,"&gt;0"),0)</f>
        <v>0</v>
      </c>
      <c r="N406" s="265">
        <f>IF(Engagés!C410="x",Engagés!B410,0)</f>
        <v>0</v>
      </c>
      <c r="O406" s="266">
        <f>IF(N406&gt;0,Engagés!E410,0)</f>
        <v>0</v>
      </c>
      <c r="P406" s="266">
        <f>IF(N406&gt;0,CONCATENATE(Engagés!F410," ",Engagés!G410),0)</f>
        <v>0</v>
      </c>
      <c r="Q406" s="266">
        <f>IF(N406&gt;0,Engagés!H410,0)</f>
        <v>0</v>
      </c>
      <c r="R406" s="266">
        <f>IF(N406&gt;0,Engagés!I410,0)</f>
        <v>0</v>
      </c>
    </row>
    <row r="407" spans="1:18" ht="16.5" x14ac:dyDescent="0.2">
      <c r="A407">
        <v>401</v>
      </c>
      <c r="C407" s="30">
        <f t="shared" si="36"/>
        <v>0</v>
      </c>
      <c r="D407" s="30" t="str">
        <f t="shared" si="37"/>
        <v xml:space="preserve"> </v>
      </c>
      <c r="E407" s="31">
        <f t="shared" si="38"/>
        <v>0</v>
      </c>
      <c r="F407" s="31">
        <f t="shared" si="39"/>
        <v>0</v>
      </c>
      <c r="G407" s="30">
        <f t="shared" si="40"/>
        <v>0</v>
      </c>
      <c r="H407" s="30">
        <f t="shared" si="41"/>
        <v>0</v>
      </c>
      <c r="I407" s="30"/>
      <c r="J407" s="30"/>
      <c r="K407" s="27"/>
      <c r="L407" s="27"/>
      <c r="M407" s="265">
        <f>IF(N407&gt;0,COUNTIF($N$7:N407,"&gt;0"),0)</f>
        <v>0</v>
      </c>
      <c r="N407" s="265">
        <f>IF(Engagés!C411="x",Engagés!B411,0)</f>
        <v>0</v>
      </c>
      <c r="O407" s="266">
        <f>IF(N407&gt;0,Engagés!E411,0)</f>
        <v>0</v>
      </c>
      <c r="P407" s="266">
        <f>IF(N407&gt;0,CONCATENATE(Engagés!F411," ",Engagés!G411),0)</f>
        <v>0</v>
      </c>
      <c r="Q407" s="266">
        <f>IF(N407&gt;0,Engagés!H411,0)</f>
        <v>0</v>
      </c>
      <c r="R407" s="266">
        <f>IF(N407&gt;0,Engagés!I411,0)</f>
        <v>0</v>
      </c>
    </row>
    <row r="408" spans="1:18" ht="16.5" x14ac:dyDescent="0.2">
      <c r="A408">
        <v>402</v>
      </c>
      <c r="C408" s="30">
        <f t="shared" si="36"/>
        <v>0</v>
      </c>
      <c r="D408" s="30" t="str">
        <f t="shared" si="37"/>
        <v xml:space="preserve"> </v>
      </c>
      <c r="E408" s="31">
        <f t="shared" si="38"/>
        <v>0</v>
      </c>
      <c r="F408" s="31">
        <f t="shared" si="39"/>
        <v>0</v>
      </c>
      <c r="G408" s="30">
        <f t="shared" si="40"/>
        <v>0</v>
      </c>
      <c r="H408" s="30">
        <f t="shared" si="41"/>
        <v>0</v>
      </c>
      <c r="I408" s="30"/>
      <c r="J408" s="30"/>
      <c r="K408" s="27"/>
      <c r="L408" s="27"/>
      <c r="M408" s="265">
        <f>IF(N408&gt;0,COUNTIF($N$7:N408,"&gt;0"),0)</f>
        <v>0</v>
      </c>
      <c r="N408" s="265">
        <f>IF(Engagés!C412="x",Engagés!B412,0)</f>
        <v>0</v>
      </c>
      <c r="O408" s="266">
        <f>IF(N408&gt;0,Engagés!E412,0)</f>
        <v>0</v>
      </c>
      <c r="P408" s="266">
        <f>IF(N408&gt;0,CONCATENATE(Engagés!F412," ",Engagés!G412),0)</f>
        <v>0</v>
      </c>
      <c r="Q408" s="266">
        <f>IF(N408&gt;0,Engagés!H412,0)</f>
        <v>0</v>
      </c>
      <c r="R408" s="266">
        <f>IF(N408&gt;0,Engagés!I412,0)</f>
        <v>0</v>
      </c>
    </row>
    <row r="409" spans="1:18" ht="16.5" x14ac:dyDescent="0.2">
      <c r="A409">
        <v>403</v>
      </c>
      <c r="C409" s="30">
        <f t="shared" si="36"/>
        <v>0</v>
      </c>
      <c r="D409" s="30" t="str">
        <f t="shared" si="37"/>
        <v xml:space="preserve"> </v>
      </c>
      <c r="E409" s="31">
        <f t="shared" si="38"/>
        <v>0</v>
      </c>
      <c r="F409" s="31">
        <f t="shared" si="39"/>
        <v>0</v>
      </c>
      <c r="G409" s="30">
        <f t="shared" si="40"/>
        <v>0</v>
      </c>
      <c r="H409" s="30">
        <f t="shared" si="41"/>
        <v>0</v>
      </c>
      <c r="I409" s="30"/>
      <c r="J409" s="30"/>
      <c r="K409" s="27"/>
      <c r="L409" s="27"/>
      <c r="M409" s="265">
        <f>IF(N409&gt;0,COUNTIF($N$7:N409,"&gt;0"),0)</f>
        <v>0</v>
      </c>
      <c r="N409" s="265">
        <f>IF(Engagés!C413="x",Engagés!B413,0)</f>
        <v>0</v>
      </c>
      <c r="O409" s="266">
        <f>IF(N409&gt;0,Engagés!E413,0)</f>
        <v>0</v>
      </c>
      <c r="P409" s="266">
        <f>IF(N409&gt;0,CONCATENATE(Engagés!F413," ",Engagés!G413),0)</f>
        <v>0</v>
      </c>
      <c r="Q409" s="266">
        <f>IF(N409&gt;0,Engagés!H413,0)</f>
        <v>0</v>
      </c>
      <c r="R409" s="266">
        <f>IF(N409&gt;0,Engagés!I413,0)</f>
        <v>0</v>
      </c>
    </row>
    <row r="410" spans="1:18" ht="16.5" x14ac:dyDescent="0.2">
      <c r="A410">
        <v>404</v>
      </c>
      <c r="C410" s="30">
        <f t="shared" ref="C410:C473" si="42">IF(ISNA(VLOOKUP(A410,M410:R1903,2,FALSE)),0,VLOOKUP(A410,M410:R1903,2,FALSE))</f>
        <v>0</v>
      </c>
      <c r="D410" s="30" t="str">
        <f t="shared" ref="D410:D473" si="43">IF(C410&lt;&gt;0,VLOOKUP(A410,M410:R1903,3,FALSE)," ")</f>
        <v xml:space="preserve"> </v>
      </c>
      <c r="E410" s="31">
        <f t="shared" ref="E410:E473" si="44">IF(C410&lt;&gt;0,VLOOKUP(A410,M410:R1903,4,FALSE),0)</f>
        <v>0</v>
      </c>
      <c r="F410" s="31">
        <f t="shared" ref="F410:F473" si="45">IF(C410&lt;&gt;0,VLOOKUP(A410,M410:R1903,5,FALSE),0)</f>
        <v>0</v>
      </c>
      <c r="G410" s="30">
        <f t="shared" ref="G410:G473" si="46">IF(C410&lt;&gt;0,VLOOKUP(A410,M410:R1903,6,FALSE),0)</f>
        <v>0</v>
      </c>
      <c r="H410" s="30">
        <f t="shared" si="41"/>
        <v>0</v>
      </c>
      <c r="I410" s="30"/>
      <c r="J410" s="30"/>
      <c r="K410" s="27"/>
      <c r="L410" s="27"/>
      <c r="M410" s="265">
        <f>IF(N410&gt;0,COUNTIF($N$7:N410,"&gt;0"),0)</f>
        <v>0</v>
      </c>
      <c r="N410" s="265">
        <f>IF(Engagés!C414="x",Engagés!B414,0)</f>
        <v>0</v>
      </c>
      <c r="O410" s="266">
        <f>IF(N410&gt;0,Engagés!E414,0)</f>
        <v>0</v>
      </c>
      <c r="P410" s="266">
        <f>IF(N410&gt;0,CONCATENATE(Engagés!F414," ",Engagés!G414),0)</f>
        <v>0</v>
      </c>
      <c r="Q410" s="266">
        <f>IF(N410&gt;0,Engagés!H414,0)</f>
        <v>0</v>
      </c>
      <c r="R410" s="266">
        <f>IF(N410&gt;0,Engagés!I414,0)</f>
        <v>0</v>
      </c>
    </row>
    <row r="411" spans="1:18" ht="16.5" x14ac:dyDescent="0.2">
      <c r="A411">
        <v>405</v>
      </c>
      <c r="C411" s="30">
        <f t="shared" si="42"/>
        <v>0</v>
      </c>
      <c r="D411" s="30" t="str">
        <f t="shared" si="43"/>
        <v xml:space="preserve"> </v>
      </c>
      <c r="E411" s="31">
        <f t="shared" si="44"/>
        <v>0</v>
      </c>
      <c r="F411" s="31">
        <f t="shared" si="45"/>
        <v>0</v>
      </c>
      <c r="G411" s="30">
        <f t="shared" si="46"/>
        <v>0</v>
      </c>
      <c r="H411" s="30">
        <f t="shared" si="41"/>
        <v>0</v>
      </c>
      <c r="I411" s="30"/>
      <c r="J411" s="30"/>
      <c r="K411" s="27"/>
      <c r="L411" s="27"/>
      <c r="M411" s="265">
        <f>IF(N411&gt;0,COUNTIF($N$7:N411,"&gt;0"),0)</f>
        <v>0</v>
      </c>
      <c r="N411" s="265">
        <f>IF(Engagés!C415="x",Engagés!B415,0)</f>
        <v>0</v>
      </c>
      <c r="O411" s="266">
        <f>IF(N411&gt;0,Engagés!E415,0)</f>
        <v>0</v>
      </c>
      <c r="P411" s="266">
        <f>IF(N411&gt;0,CONCATENATE(Engagés!F415," ",Engagés!G415),0)</f>
        <v>0</v>
      </c>
      <c r="Q411" s="266">
        <f>IF(N411&gt;0,Engagés!H415,0)</f>
        <v>0</v>
      </c>
      <c r="R411" s="266">
        <f>IF(N411&gt;0,Engagés!I415,0)</f>
        <v>0</v>
      </c>
    </row>
    <row r="412" spans="1:18" ht="16.5" x14ac:dyDescent="0.2">
      <c r="A412">
        <v>406</v>
      </c>
      <c r="C412" s="30">
        <f t="shared" si="42"/>
        <v>0</v>
      </c>
      <c r="D412" s="30" t="str">
        <f t="shared" si="43"/>
        <v xml:space="preserve"> </v>
      </c>
      <c r="E412" s="31">
        <f t="shared" si="44"/>
        <v>0</v>
      </c>
      <c r="F412" s="31">
        <f t="shared" si="45"/>
        <v>0</v>
      </c>
      <c r="G412" s="30">
        <f t="shared" si="46"/>
        <v>0</v>
      </c>
      <c r="H412" s="30">
        <f t="shared" si="41"/>
        <v>0</v>
      </c>
      <c r="I412" s="30"/>
      <c r="J412" s="30"/>
      <c r="K412" s="27"/>
      <c r="L412" s="27"/>
      <c r="M412" s="265">
        <f>IF(N412&gt;0,COUNTIF($N$7:N412,"&gt;0"),0)</f>
        <v>0</v>
      </c>
      <c r="N412" s="265">
        <f>IF(Engagés!C416="x",Engagés!B416,0)</f>
        <v>0</v>
      </c>
      <c r="O412" s="266">
        <f>IF(N412&gt;0,Engagés!E416,0)</f>
        <v>0</v>
      </c>
      <c r="P412" s="266">
        <f>IF(N412&gt;0,CONCATENATE(Engagés!F416," ",Engagés!G416),0)</f>
        <v>0</v>
      </c>
      <c r="Q412" s="266">
        <f>IF(N412&gt;0,Engagés!H416,0)</f>
        <v>0</v>
      </c>
      <c r="R412" s="266">
        <f>IF(N412&gt;0,Engagés!I416,0)</f>
        <v>0</v>
      </c>
    </row>
    <row r="413" spans="1:18" ht="16.5" x14ac:dyDescent="0.2">
      <c r="A413">
        <v>407</v>
      </c>
      <c r="C413" s="30">
        <f t="shared" si="42"/>
        <v>0</v>
      </c>
      <c r="D413" s="30" t="str">
        <f t="shared" si="43"/>
        <v xml:space="preserve"> </v>
      </c>
      <c r="E413" s="31">
        <f t="shared" si="44"/>
        <v>0</v>
      </c>
      <c r="F413" s="31">
        <f t="shared" si="45"/>
        <v>0</v>
      </c>
      <c r="G413" s="30">
        <f t="shared" si="46"/>
        <v>0</v>
      </c>
      <c r="H413" s="30">
        <f t="shared" si="41"/>
        <v>0</v>
      </c>
      <c r="I413" s="30"/>
      <c r="J413" s="30"/>
      <c r="K413" s="27"/>
      <c r="L413" s="27"/>
      <c r="M413" s="265">
        <f>IF(N413&gt;0,COUNTIF($N$7:N413,"&gt;0"),0)</f>
        <v>0</v>
      </c>
      <c r="N413" s="265">
        <f>IF(Engagés!C417="x",Engagés!B417,0)</f>
        <v>0</v>
      </c>
      <c r="O413" s="266">
        <f>IF(N413&gt;0,Engagés!E417,0)</f>
        <v>0</v>
      </c>
      <c r="P413" s="266">
        <f>IF(N413&gt;0,CONCATENATE(Engagés!F417," ",Engagés!G417),0)</f>
        <v>0</v>
      </c>
      <c r="Q413" s="266">
        <f>IF(N413&gt;0,Engagés!H417,0)</f>
        <v>0</v>
      </c>
      <c r="R413" s="266">
        <f>IF(N413&gt;0,Engagés!I417,0)</f>
        <v>0</v>
      </c>
    </row>
    <row r="414" spans="1:18" ht="16.5" x14ac:dyDescent="0.2">
      <c r="A414">
        <v>408</v>
      </c>
      <c r="C414" s="30">
        <f t="shared" si="42"/>
        <v>0</v>
      </c>
      <c r="D414" s="30" t="str">
        <f t="shared" si="43"/>
        <v xml:space="preserve"> </v>
      </c>
      <c r="E414" s="31">
        <f t="shared" si="44"/>
        <v>0</v>
      </c>
      <c r="F414" s="31">
        <f t="shared" si="45"/>
        <v>0</v>
      </c>
      <c r="G414" s="30">
        <f t="shared" si="46"/>
        <v>0</v>
      </c>
      <c r="H414" s="30">
        <f t="shared" si="41"/>
        <v>0</v>
      </c>
      <c r="I414" s="30"/>
      <c r="J414" s="30"/>
      <c r="K414" s="27"/>
      <c r="L414" s="27"/>
      <c r="M414" s="265">
        <f>IF(N414&gt;0,COUNTIF($N$7:N414,"&gt;0"),0)</f>
        <v>0</v>
      </c>
      <c r="N414" s="265">
        <f>IF(Engagés!C418="x",Engagés!B418,0)</f>
        <v>0</v>
      </c>
      <c r="O414" s="266">
        <f>IF(N414&gt;0,Engagés!E418,0)</f>
        <v>0</v>
      </c>
      <c r="P414" s="266">
        <f>IF(N414&gt;0,CONCATENATE(Engagés!F418," ",Engagés!G418),0)</f>
        <v>0</v>
      </c>
      <c r="Q414" s="266">
        <f>IF(N414&gt;0,Engagés!H418,0)</f>
        <v>0</v>
      </c>
      <c r="R414" s="266">
        <f>IF(N414&gt;0,Engagés!I418,0)</f>
        <v>0</v>
      </c>
    </row>
    <row r="415" spans="1:18" ht="16.5" x14ac:dyDescent="0.2">
      <c r="A415">
        <v>409</v>
      </c>
      <c r="C415" s="30">
        <f t="shared" si="42"/>
        <v>0</v>
      </c>
      <c r="D415" s="30" t="str">
        <f t="shared" si="43"/>
        <v xml:space="preserve"> </v>
      </c>
      <c r="E415" s="31">
        <f t="shared" si="44"/>
        <v>0</v>
      </c>
      <c r="F415" s="31">
        <f t="shared" si="45"/>
        <v>0</v>
      </c>
      <c r="G415" s="30">
        <f t="shared" si="46"/>
        <v>0</v>
      </c>
      <c r="H415" s="30">
        <f t="shared" si="41"/>
        <v>0</v>
      </c>
      <c r="I415" s="30"/>
      <c r="J415" s="30"/>
      <c r="K415" s="27"/>
      <c r="L415" s="27"/>
      <c r="M415" s="265">
        <f>IF(N415&gt;0,COUNTIF($N$7:N415,"&gt;0"),0)</f>
        <v>0</v>
      </c>
      <c r="N415" s="265">
        <f>IF(Engagés!C419="x",Engagés!B419,0)</f>
        <v>0</v>
      </c>
      <c r="O415" s="266">
        <f>IF(N415&gt;0,Engagés!E419,0)</f>
        <v>0</v>
      </c>
      <c r="P415" s="266">
        <f>IF(N415&gt;0,CONCATENATE(Engagés!F419," ",Engagés!G419),0)</f>
        <v>0</v>
      </c>
      <c r="Q415" s="266">
        <f>IF(N415&gt;0,Engagés!H419,0)</f>
        <v>0</v>
      </c>
      <c r="R415" s="266">
        <f>IF(N415&gt;0,Engagés!I419,0)</f>
        <v>0</v>
      </c>
    </row>
    <row r="416" spans="1:18" ht="16.5" x14ac:dyDescent="0.2">
      <c r="A416">
        <v>410</v>
      </c>
      <c r="C416" s="30">
        <f t="shared" si="42"/>
        <v>0</v>
      </c>
      <c r="D416" s="30" t="str">
        <f t="shared" si="43"/>
        <v xml:space="preserve"> </v>
      </c>
      <c r="E416" s="31">
        <f t="shared" si="44"/>
        <v>0</v>
      </c>
      <c r="F416" s="31">
        <f t="shared" si="45"/>
        <v>0</v>
      </c>
      <c r="G416" s="30">
        <f t="shared" si="46"/>
        <v>0</v>
      </c>
      <c r="H416" s="30">
        <f t="shared" si="41"/>
        <v>0</v>
      </c>
      <c r="I416" s="30"/>
      <c r="J416" s="30"/>
      <c r="K416" s="27"/>
      <c r="L416" s="27"/>
      <c r="M416" s="265">
        <f>IF(N416&gt;0,COUNTIF($N$7:N416,"&gt;0"),0)</f>
        <v>0</v>
      </c>
      <c r="N416" s="265">
        <f>IF(Engagés!C420="x",Engagés!B420,0)</f>
        <v>0</v>
      </c>
      <c r="O416" s="266">
        <f>IF(N416&gt;0,Engagés!E420,0)</f>
        <v>0</v>
      </c>
      <c r="P416" s="266">
        <f>IF(N416&gt;0,CONCATENATE(Engagés!F420," ",Engagés!G420),0)</f>
        <v>0</v>
      </c>
      <c r="Q416" s="266">
        <f>IF(N416&gt;0,Engagés!H420,0)</f>
        <v>0</v>
      </c>
      <c r="R416" s="266">
        <f>IF(N416&gt;0,Engagés!I420,0)</f>
        <v>0</v>
      </c>
    </row>
    <row r="417" spans="1:18" ht="16.5" x14ac:dyDescent="0.2">
      <c r="A417">
        <v>411</v>
      </c>
      <c r="C417" s="30">
        <f t="shared" si="42"/>
        <v>0</v>
      </c>
      <c r="D417" s="30" t="str">
        <f t="shared" si="43"/>
        <v xml:space="preserve"> </v>
      </c>
      <c r="E417" s="31">
        <f t="shared" si="44"/>
        <v>0</v>
      </c>
      <c r="F417" s="31">
        <f t="shared" si="45"/>
        <v>0</v>
      </c>
      <c r="G417" s="30">
        <f t="shared" si="46"/>
        <v>0</v>
      </c>
      <c r="H417" s="30">
        <f t="shared" si="41"/>
        <v>0</v>
      </c>
      <c r="I417" s="30"/>
      <c r="J417" s="30"/>
      <c r="K417" s="27"/>
      <c r="L417" s="27"/>
      <c r="M417" s="265">
        <f>IF(N417&gt;0,COUNTIF($N$7:N417,"&gt;0"),0)</f>
        <v>0</v>
      </c>
      <c r="N417" s="265">
        <f>IF(Engagés!C421="x",Engagés!B421,0)</f>
        <v>0</v>
      </c>
      <c r="O417" s="266">
        <f>IF(N417&gt;0,Engagés!E421,0)</f>
        <v>0</v>
      </c>
      <c r="P417" s="266">
        <f>IF(N417&gt;0,CONCATENATE(Engagés!F421," ",Engagés!G421),0)</f>
        <v>0</v>
      </c>
      <c r="Q417" s="266">
        <f>IF(N417&gt;0,Engagés!H421,0)</f>
        <v>0</v>
      </c>
      <c r="R417" s="266">
        <f>IF(N417&gt;0,Engagés!I421,0)</f>
        <v>0</v>
      </c>
    </row>
    <row r="418" spans="1:18" ht="16.5" x14ac:dyDescent="0.2">
      <c r="A418">
        <v>412</v>
      </c>
      <c r="C418" s="30">
        <f t="shared" si="42"/>
        <v>0</v>
      </c>
      <c r="D418" s="30" t="str">
        <f t="shared" si="43"/>
        <v xml:space="preserve"> </v>
      </c>
      <c r="E418" s="31">
        <f t="shared" si="44"/>
        <v>0</v>
      </c>
      <c r="F418" s="31">
        <f t="shared" si="45"/>
        <v>0</v>
      </c>
      <c r="G418" s="30">
        <f t="shared" si="46"/>
        <v>0</v>
      </c>
      <c r="H418" s="30">
        <f t="shared" si="41"/>
        <v>0</v>
      </c>
      <c r="I418" s="30"/>
      <c r="J418" s="30"/>
      <c r="K418" s="27"/>
      <c r="L418" s="27"/>
      <c r="M418" s="265">
        <f>IF(N418&gt;0,COUNTIF($N$7:N418,"&gt;0"),0)</f>
        <v>0</v>
      </c>
      <c r="N418" s="265">
        <f>IF(Engagés!C422="x",Engagés!B422,0)</f>
        <v>0</v>
      </c>
      <c r="O418" s="266">
        <f>IF(N418&gt;0,Engagés!E422,0)</f>
        <v>0</v>
      </c>
      <c r="P418" s="266">
        <f>IF(N418&gt;0,CONCATENATE(Engagés!F422," ",Engagés!G422),0)</f>
        <v>0</v>
      </c>
      <c r="Q418" s="266">
        <f>IF(N418&gt;0,Engagés!H422,0)</f>
        <v>0</v>
      </c>
      <c r="R418" s="266">
        <f>IF(N418&gt;0,Engagés!I422,0)</f>
        <v>0</v>
      </c>
    </row>
    <row r="419" spans="1:18" ht="16.5" x14ac:dyDescent="0.2">
      <c r="A419">
        <v>413</v>
      </c>
      <c r="C419" s="30">
        <f t="shared" si="42"/>
        <v>0</v>
      </c>
      <c r="D419" s="30" t="str">
        <f t="shared" si="43"/>
        <v xml:space="preserve"> </v>
      </c>
      <c r="E419" s="31">
        <f t="shared" si="44"/>
        <v>0</v>
      </c>
      <c r="F419" s="31">
        <f t="shared" si="45"/>
        <v>0</v>
      </c>
      <c r="G419" s="30">
        <f t="shared" si="46"/>
        <v>0</v>
      </c>
      <c r="H419" s="30">
        <f t="shared" si="41"/>
        <v>0</v>
      </c>
      <c r="I419" s="30"/>
      <c r="J419" s="30"/>
      <c r="K419" s="27"/>
      <c r="L419" s="27"/>
      <c r="M419" s="265">
        <f>IF(N419&gt;0,COUNTIF($N$7:N419,"&gt;0"),0)</f>
        <v>0</v>
      </c>
      <c r="N419" s="265">
        <f>IF(Engagés!C423="x",Engagés!B423,0)</f>
        <v>0</v>
      </c>
      <c r="O419" s="266">
        <f>IF(N419&gt;0,Engagés!E423,0)</f>
        <v>0</v>
      </c>
      <c r="P419" s="266">
        <f>IF(N419&gt;0,CONCATENATE(Engagés!F423," ",Engagés!G423),0)</f>
        <v>0</v>
      </c>
      <c r="Q419" s="266">
        <f>IF(N419&gt;0,Engagés!H423,0)</f>
        <v>0</v>
      </c>
      <c r="R419" s="266">
        <f>IF(N419&gt;0,Engagés!I423,0)</f>
        <v>0</v>
      </c>
    </row>
    <row r="420" spans="1:18" ht="16.5" x14ac:dyDescent="0.2">
      <c r="A420">
        <v>414</v>
      </c>
      <c r="C420" s="30">
        <f t="shared" si="42"/>
        <v>0</v>
      </c>
      <c r="D420" s="30" t="str">
        <f t="shared" si="43"/>
        <v xml:space="preserve"> </v>
      </c>
      <c r="E420" s="31">
        <f t="shared" si="44"/>
        <v>0</v>
      </c>
      <c r="F420" s="31">
        <f t="shared" si="45"/>
        <v>0</v>
      </c>
      <c r="G420" s="30">
        <f t="shared" si="46"/>
        <v>0</v>
      </c>
      <c r="H420" s="30">
        <f t="shared" si="41"/>
        <v>0</v>
      </c>
      <c r="I420" s="30"/>
      <c r="J420" s="30"/>
      <c r="K420" s="27"/>
      <c r="L420" s="27"/>
      <c r="M420" s="265">
        <f>IF(N420&gt;0,COUNTIF($N$7:N420,"&gt;0"),0)</f>
        <v>0</v>
      </c>
      <c r="N420" s="265">
        <f>IF(Engagés!C424="x",Engagés!B424,0)</f>
        <v>0</v>
      </c>
      <c r="O420" s="266">
        <f>IF(N420&gt;0,Engagés!E424,0)</f>
        <v>0</v>
      </c>
      <c r="P420" s="266">
        <f>IF(N420&gt;0,CONCATENATE(Engagés!F424," ",Engagés!G424),0)</f>
        <v>0</v>
      </c>
      <c r="Q420" s="266">
        <f>IF(N420&gt;0,Engagés!H424,0)</f>
        <v>0</v>
      </c>
      <c r="R420" s="266">
        <f>IF(N420&gt;0,Engagés!I424,0)</f>
        <v>0</v>
      </c>
    </row>
    <row r="421" spans="1:18" ht="16.5" x14ac:dyDescent="0.2">
      <c r="A421">
        <v>415</v>
      </c>
      <c r="C421" s="30">
        <f t="shared" si="42"/>
        <v>0</v>
      </c>
      <c r="D421" s="30" t="str">
        <f t="shared" si="43"/>
        <v xml:space="preserve"> </v>
      </c>
      <c r="E421" s="31">
        <f t="shared" si="44"/>
        <v>0</v>
      </c>
      <c r="F421" s="31">
        <f t="shared" si="45"/>
        <v>0</v>
      </c>
      <c r="G421" s="30">
        <f t="shared" si="46"/>
        <v>0</v>
      </c>
      <c r="H421" s="30">
        <f t="shared" si="41"/>
        <v>0</v>
      </c>
      <c r="I421" s="30"/>
      <c r="J421" s="30"/>
      <c r="K421" s="27"/>
      <c r="L421" s="27"/>
      <c r="M421" s="265">
        <f>IF(N421&gt;0,COUNTIF($N$7:N421,"&gt;0"),0)</f>
        <v>0</v>
      </c>
      <c r="N421" s="265">
        <f>IF(Engagés!C425="x",Engagés!B425,0)</f>
        <v>0</v>
      </c>
      <c r="O421" s="266">
        <f>IF(N421&gt;0,Engagés!E425,0)</f>
        <v>0</v>
      </c>
      <c r="P421" s="266">
        <f>IF(N421&gt;0,CONCATENATE(Engagés!F425," ",Engagés!G425),0)</f>
        <v>0</v>
      </c>
      <c r="Q421" s="266">
        <f>IF(N421&gt;0,Engagés!H425,0)</f>
        <v>0</v>
      </c>
      <c r="R421" s="266">
        <f>IF(N421&gt;0,Engagés!I425,0)</f>
        <v>0</v>
      </c>
    </row>
    <row r="422" spans="1:18" ht="16.5" x14ac:dyDescent="0.2">
      <c r="A422">
        <v>416</v>
      </c>
      <c r="C422" s="30">
        <f t="shared" si="42"/>
        <v>0</v>
      </c>
      <c r="D422" s="30" t="str">
        <f t="shared" si="43"/>
        <v xml:space="preserve"> </v>
      </c>
      <c r="E422" s="31">
        <f t="shared" si="44"/>
        <v>0</v>
      </c>
      <c r="F422" s="31">
        <f t="shared" si="45"/>
        <v>0</v>
      </c>
      <c r="G422" s="30">
        <f t="shared" si="46"/>
        <v>0</v>
      </c>
      <c r="H422" s="30">
        <f t="shared" si="41"/>
        <v>0</v>
      </c>
      <c r="I422" s="30"/>
      <c r="J422" s="30"/>
      <c r="K422" s="27"/>
      <c r="L422" s="27"/>
      <c r="M422" s="265">
        <f>IF(N422&gt;0,COUNTIF($N$7:N422,"&gt;0"),0)</f>
        <v>0</v>
      </c>
      <c r="N422" s="265">
        <f>IF(Engagés!C426="x",Engagés!B426,0)</f>
        <v>0</v>
      </c>
      <c r="O422" s="266">
        <f>IF(N422&gt;0,Engagés!E426,0)</f>
        <v>0</v>
      </c>
      <c r="P422" s="266">
        <f>IF(N422&gt;0,CONCATENATE(Engagés!F426," ",Engagés!G426),0)</f>
        <v>0</v>
      </c>
      <c r="Q422" s="266">
        <f>IF(N422&gt;0,Engagés!H426,0)</f>
        <v>0</v>
      </c>
      <c r="R422" s="266">
        <f>IF(N422&gt;0,Engagés!I426,0)</f>
        <v>0</v>
      </c>
    </row>
    <row r="423" spans="1:18" ht="16.5" x14ac:dyDescent="0.2">
      <c r="A423">
        <v>417</v>
      </c>
      <c r="C423" s="30">
        <f t="shared" si="42"/>
        <v>0</v>
      </c>
      <c r="D423" s="30" t="str">
        <f t="shared" si="43"/>
        <v xml:space="preserve"> </v>
      </c>
      <c r="E423" s="31">
        <f t="shared" si="44"/>
        <v>0</v>
      </c>
      <c r="F423" s="31">
        <f t="shared" si="45"/>
        <v>0</v>
      </c>
      <c r="G423" s="30">
        <f t="shared" si="46"/>
        <v>0</v>
      </c>
      <c r="H423" s="30">
        <f t="shared" si="41"/>
        <v>0</v>
      </c>
      <c r="I423" s="30"/>
      <c r="J423" s="30"/>
      <c r="K423" s="27"/>
      <c r="L423" s="27"/>
      <c r="M423" s="265">
        <f>IF(N423&gt;0,COUNTIF($N$7:N423,"&gt;0"),0)</f>
        <v>0</v>
      </c>
      <c r="N423" s="265">
        <f>IF(Engagés!C427="x",Engagés!B427,0)</f>
        <v>0</v>
      </c>
      <c r="O423" s="266">
        <f>IF(N423&gt;0,Engagés!E427,0)</f>
        <v>0</v>
      </c>
      <c r="P423" s="266">
        <f>IF(N423&gt;0,CONCATENATE(Engagés!F427," ",Engagés!G427),0)</f>
        <v>0</v>
      </c>
      <c r="Q423" s="266">
        <f>IF(N423&gt;0,Engagés!H427,0)</f>
        <v>0</v>
      </c>
      <c r="R423" s="266">
        <f>IF(N423&gt;0,Engagés!I427,0)</f>
        <v>0</v>
      </c>
    </row>
    <row r="424" spans="1:18" ht="16.5" x14ac:dyDescent="0.2">
      <c r="A424">
        <v>418</v>
      </c>
      <c r="C424" s="30">
        <f t="shared" si="42"/>
        <v>0</v>
      </c>
      <c r="D424" s="30" t="str">
        <f t="shared" si="43"/>
        <v xml:space="preserve"> </v>
      </c>
      <c r="E424" s="31">
        <f t="shared" si="44"/>
        <v>0</v>
      </c>
      <c r="F424" s="31">
        <f t="shared" si="45"/>
        <v>0</v>
      </c>
      <c r="G424" s="30">
        <f t="shared" si="46"/>
        <v>0</v>
      </c>
      <c r="H424" s="30">
        <f t="shared" si="41"/>
        <v>0</v>
      </c>
      <c r="I424" s="30"/>
      <c r="J424" s="30"/>
      <c r="K424" s="27"/>
      <c r="L424" s="27"/>
      <c r="M424" s="265">
        <f>IF(N424&gt;0,COUNTIF($N$7:N424,"&gt;0"),0)</f>
        <v>0</v>
      </c>
      <c r="N424" s="265">
        <f>IF(Engagés!C428="x",Engagés!B428,0)</f>
        <v>0</v>
      </c>
      <c r="O424" s="266">
        <f>IF(N424&gt;0,Engagés!E428,0)</f>
        <v>0</v>
      </c>
      <c r="P424" s="266">
        <f>IF(N424&gt;0,CONCATENATE(Engagés!F428," ",Engagés!G428),0)</f>
        <v>0</v>
      </c>
      <c r="Q424" s="266">
        <f>IF(N424&gt;0,Engagés!H428,0)</f>
        <v>0</v>
      </c>
      <c r="R424" s="266">
        <f>IF(N424&gt;0,Engagés!I428,0)</f>
        <v>0</v>
      </c>
    </row>
    <row r="425" spans="1:18" ht="16.5" x14ac:dyDescent="0.2">
      <c r="A425">
        <v>419</v>
      </c>
      <c r="C425" s="30">
        <f t="shared" si="42"/>
        <v>0</v>
      </c>
      <c r="D425" s="30" t="str">
        <f t="shared" si="43"/>
        <v xml:space="preserve"> </v>
      </c>
      <c r="E425" s="31">
        <f t="shared" si="44"/>
        <v>0</v>
      </c>
      <c r="F425" s="31">
        <f t="shared" si="45"/>
        <v>0</v>
      </c>
      <c r="G425" s="30">
        <f t="shared" si="46"/>
        <v>0</v>
      </c>
      <c r="H425" s="30">
        <f t="shared" si="41"/>
        <v>0</v>
      </c>
      <c r="I425" s="30"/>
      <c r="J425" s="30"/>
      <c r="K425" s="27"/>
      <c r="L425" s="27"/>
      <c r="M425" s="265">
        <f>IF(N425&gt;0,COUNTIF($N$7:N425,"&gt;0"),0)</f>
        <v>0</v>
      </c>
      <c r="N425" s="265">
        <f>IF(Engagés!C429="x",Engagés!B429,0)</f>
        <v>0</v>
      </c>
      <c r="O425" s="266">
        <f>IF(N425&gt;0,Engagés!E429,0)</f>
        <v>0</v>
      </c>
      <c r="P425" s="266">
        <f>IF(N425&gt;0,CONCATENATE(Engagés!F429," ",Engagés!G429),0)</f>
        <v>0</v>
      </c>
      <c r="Q425" s="266">
        <f>IF(N425&gt;0,Engagés!H429,0)</f>
        <v>0</v>
      </c>
      <c r="R425" s="266">
        <f>IF(N425&gt;0,Engagés!I429,0)</f>
        <v>0</v>
      </c>
    </row>
    <row r="426" spans="1:18" ht="16.5" x14ac:dyDescent="0.2">
      <c r="A426">
        <v>420</v>
      </c>
      <c r="C426" s="30">
        <f t="shared" si="42"/>
        <v>0</v>
      </c>
      <c r="D426" s="30" t="str">
        <f t="shared" si="43"/>
        <v xml:space="preserve"> </v>
      </c>
      <c r="E426" s="31">
        <f t="shared" si="44"/>
        <v>0</v>
      </c>
      <c r="F426" s="31">
        <f t="shared" si="45"/>
        <v>0</v>
      </c>
      <c r="G426" s="30">
        <f t="shared" si="46"/>
        <v>0</v>
      </c>
      <c r="H426" s="30">
        <f t="shared" si="41"/>
        <v>0</v>
      </c>
      <c r="I426" s="30"/>
      <c r="J426" s="30"/>
      <c r="K426" s="27"/>
      <c r="L426" s="27"/>
      <c r="M426" s="265">
        <f>IF(N426&gt;0,COUNTIF($N$7:N426,"&gt;0"),0)</f>
        <v>0</v>
      </c>
      <c r="N426" s="265">
        <f>IF(Engagés!C430="x",Engagés!B430,0)</f>
        <v>0</v>
      </c>
      <c r="O426" s="266">
        <f>IF(N426&gt;0,Engagés!E430,0)</f>
        <v>0</v>
      </c>
      <c r="P426" s="266">
        <f>IF(N426&gt;0,CONCATENATE(Engagés!F430," ",Engagés!G430),0)</f>
        <v>0</v>
      </c>
      <c r="Q426" s="266">
        <f>IF(N426&gt;0,Engagés!H430,0)</f>
        <v>0</v>
      </c>
      <c r="R426" s="266">
        <f>IF(N426&gt;0,Engagés!I430,0)</f>
        <v>0</v>
      </c>
    </row>
    <row r="427" spans="1:18" ht="16.5" x14ac:dyDescent="0.2">
      <c r="A427">
        <v>421</v>
      </c>
      <c r="C427" s="30">
        <f t="shared" si="42"/>
        <v>0</v>
      </c>
      <c r="D427" s="30" t="str">
        <f t="shared" si="43"/>
        <v xml:space="preserve"> </v>
      </c>
      <c r="E427" s="31">
        <f t="shared" si="44"/>
        <v>0</v>
      </c>
      <c r="F427" s="31">
        <f t="shared" si="45"/>
        <v>0</v>
      </c>
      <c r="G427" s="30">
        <f t="shared" si="46"/>
        <v>0</v>
      </c>
      <c r="H427" s="30">
        <f t="shared" si="41"/>
        <v>0</v>
      </c>
      <c r="I427" s="30"/>
      <c r="J427" s="30"/>
      <c r="K427" s="27"/>
      <c r="L427" s="27"/>
      <c r="M427" s="265">
        <f>IF(N427&gt;0,COUNTIF($N$7:N427,"&gt;0"),0)</f>
        <v>0</v>
      </c>
      <c r="N427" s="265">
        <f>IF(Engagés!C431="x",Engagés!B431,0)</f>
        <v>0</v>
      </c>
      <c r="O427" s="266">
        <f>IF(N427&gt;0,Engagés!E431,0)</f>
        <v>0</v>
      </c>
      <c r="P427" s="266">
        <f>IF(N427&gt;0,CONCATENATE(Engagés!F431," ",Engagés!G431),0)</f>
        <v>0</v>
      </c>
      <c r="Q427" s="266">
        <f>IF(N427&gt;0,Engagés!H431,0)</f>
        <v>0</v>
      </c>
      <c r="R427" s="266">
        <f>IF(N427&gt;0,Engagés!I431,0)</f>
        <v>0</v>
      </c>
    </row>
    <row r="428" spans="1:18" ht="16.5" x14ac:dyDescent="0.2">
      <c r="A428">
        <v>422</v>
      </c>
      <c r="C428" s="30">
        <f t="shared" si="42"/>
        <v>0</v>
      </c>
      <c r="D428" s="30" t="str">
        <f t="shared" si="43"/>
        <v xml:space="preserve"> </v>
      </c>
      <c r="E428" s="31">
        <f t="shared" si="44"/>
        <v>0</v>
      </c>
      <c r="F428" s="31">
        <f t="shared" si="45"/>
        <v>0</v>
      </c>
      <c r="G428" s="30">
        <f t="shared" si="46"/>
        <v>0</v>
      </c>
      <c r="H428" s="30">
        <f t="shared" si="41"/>
        <v>0</v>
      </c>
      <c r="I428" s="30"/>
      <c r="J428" s="30"/>
      <c r="K428" s="27"/>
      <c r="L428" s="27"/>
      <c r="M428" s="265">
        <f>IF(N428&gt;0,COUNTIF($N$7:N428,"&gt;0"),0)</f>
        <v>0</v>
      </c>
      <c r="N428" s="265">
        <f>IF(Engagés!C432="x",Engagés!B432,0)</f>
        <v>0</v>
      </c>
      <c r="O428" s="266">
        <f>IF(N428&gt;0,Engagés!E432,0)</f>
        <v>0</v>
      </c>
      <c r="P428" s="266">
        <f>IF(N428&gt;0,CONCATENATE(Engagés!F432," ",Engagés!G432),0)</f>
        <v>0</v>
      </c>
      <c r="Q428" s="266">
        <f>IF(N428&gt;0,Engagés!H432,0)</f>
        <v>0</v>
      </c>
      <c r="R428" s="266">
        <f>IF(N428&gt;0,Engagés!I432,0)</f>
        <v>0</v>
      </c>
    </row>
    <row r="429" spans="1:18" ht="16.5" x14ac:dyDescent="0.2">
      <c r="A429">
        <v>423</v>
      </c>
      <c r="C429" s="30">
        <f t="shared" si="42"/>
        <v>0</v>
      </c>
      <c r="D429" s="30" t="str">
        <f t="shared" si="43"/>
        <v xml:space="preserve"> </v>
      </c>
      <c r="E429" s="31">
        <f t="shared" si="44"/>
        <v>0</v>
      </c>
      <c r="F429" s="31">
        <f t="shared" si="45"/>
        <v>0</v>
      </c>
      <c r="G429" s="30">
        <f t="shared" si="46"/>
        <v>0</v>
      </c>
      <c r="H429" s="30">
        <f t="shared" si="41"/>
        <v>0</v>
      </c>
      <c r="I429" s="30"/>
      <c r="J429" s="30"/>
      <c r="K429" s="27"/>
      <c r="L429" s="27"/>
      <c r="M429" s="265">
        <f>IF(N429&gt;0,COUNTIF($N$7:N429,"&gt;0"),0)</f>
        <v>0</v>
      </c>
      <c r="N429" s="265">
        <f>IF(Engagés!C433="x",Engagés!B433,0)</f>
        <v>0</v>
      </c>
      <c r="O429" s="266">
        <f>IF(N429&gt;0,Engagés!E433,0)</f>
        <v>0</v>
      </c>
      <c r="P429" s="266">
        <f>IF(N429&gt;0,CONCATENATE(Engagés!F433," ",Engagés!G433),0)</f>
        <v>0</v>
      </c>
      <c r="Q429" s="266">
        <f>IF(N429&gt;0,Engagés!H433,0)</f>
        <v>0</v>
      </c>
      <c r="R429" s="266">
        <f>IF(N429&gt;0,Engagés!I433,0)</f>
        <v>0</v>
      </c>
    </row>
    <row r="430" spans="1:18" ht="16.5" x14ac:dyDescent="0.2">
      <c r="A430">
        <v>424</v>
      </c>
      <c r="C430" s="30">
        <f t="shared" si="42"/>
        <v>0</v>
      </c>
      <c r="D430" s="30" t="str">
        <f t="shared" si="43"/>
        <v xml:space="preserve"> </v>
      </c>
      <c r="E430" s="31">
        <f t="shared" si="44"/>
        <v>0</v>
      </c>
      <c r="F430" s="31">
        <f t="shared" si="45"/>
        <v>0</v>
      </c>
      <c r="G430" s="30">
        <f t="shared" si="46"/>
        <v>0</v>
      </c>
      <c r="H430" s="30">
        <f t="shared" si="41"/>
        <v>0</v>
      </c>
      <c r="I430" s="30"/>
      <c r="J430" s="30"/>
      <c r="K430" s="27"/>
      <c r="L430" s="27"/>
      <c r="M430" s="265">
        <f>IF(N430&gt;0,COUNTIF($N$7:N430,"&gt;0"),0)</f>
        <v>0</v>
      </c>
      <c r="N430" s="265">
        <f>IF(Engagés!C434="x",Engagés!B434,0)</f>
        <v>0</v>
      </c>
      <c r="O430" s="266">
        <f>IF(N430&gt;0,Engagés!E434,0)</f>
        <v>0</v>
      </c>
      <c r="P430" s="266">
        <f>IF(N430&gt;0,CONCATENATE(Engagés!F434," ",Engagés!G434),0)</f>
        <v>0</v>
      </c>
      <c r="Q430" s="266">
        <f>IF(N430&gt;0,Engagés!H434,0)</f>
        <v>0</v>
      </c>
      <c r="R430" s="266">
        <f>IF(N430&gt;0,Engagés!I434,0)</f>
        <v>0</v>
      </c>
    </row>
    <row r="431" spans="1:18" ht="16.5" x14ac:dyDescent="0.2">
      <c r="A431">
        <v>425</v>
      </c>
      <c r="C431" s="30">
        <f t="shared" si="42"/>
        <v>0</v>
      </c>
      <c r="D431" s="30" t="str">
        <f t="shared" si="43"/>
        <v xml:space="preserve"> </v>
      </c>
      <c r="E431" s="31">
        <f t="shared" si="44"/>
        <v>0</v>
      </c>
      <c r="F431" s="31">
        <f t="shared" si="45"/>
        <v>0</v>
      </c>
      <c r="G431" s="30">
        <f t="shared" si="46"/>
        <v>0</v>
      </c>
      <c r="H431" s="30">
        <f t="shared" si="41"/>
        <v>0</v>
      </c>
      <c r="I431" s="30"/>
      <c r="J431" s="30"/>
      <c r="K431" s="27"/>
      <c r="L431" s="27"/>
      <c r="M431" s="265">
        <f>IF(N431&gt;0,COUNTIF($N$7:N431,"&gt;0"),0)</f>
        <v>0</v>
      </c>
      <c r="N431" s="265">
        <f>IF(Engagés!C435="x",Engagés!B435,0)</f>
        <v>0</v>
      </c>
      <c r="O431" s="266">
        <f>IF(N431&gt;0,Engagés!E435,0)</f>
        <v>0</v>
      </c>
      <c r="P431" s="266">
        <f>IF(N431&gt;0,CONCATENATE(Engagés!F435," ",Engagés!G435),0)</f>
        <v>0</v>
      </c>
      <c r="Q431" s="266">
        <f>IF(N431&gt;0,Engagés!H435,0)</f>
        <v>0</v>
      </c>
      <c r="R431" s="266">
        <f>IF(N431&gt;0,Engagés!I435,0)</f>
        <v>0</v>
      </c>
    </row>
    <row r="432" spans="1:18" ht="16.5" x14ac:dyDescent="0.2">
      <c r="A432">
        <v>426</v>
      </c>
      <c r="C432" s="30">
        <f t="shared" si="42"/>
        <v>0</v>
      </c>
      <c r="D432" s="30" t="str">
        <f t="shared" si="43"/>
        <v xml:space="preserve"> </v>
      </c>
      <c r="E432" s="31">
        <f t="shared" si="44"/>
        <v>0</v>
      </c>
      <c r="F432" s="31">
        <f t="shared" si="45"/>
        <v>0</v>
      </c>
      <c r="G432" s="30">
        <f t="shared" si="46"/>
        <v>0</v>
      </c>
      <c r="H432" s="30">
        <f t="shared" si="41"/>
        <v>0</v>
      </c>
      <c r="I432" s="30"/>
      <c r="J432" s="30"/>
      <c r="K432" s="27"/>
      <c r="L432" s="27"/>
      <c r="M432" s="265">
        <f>IF(N432&gt;0,COUNTIF($N$7:N432,"&gt;0"),0)</f>
        <v>0</v>
      </c>
      <c r="N432" s="265">
        <f>IF(Engagés!C436="x",Engagés!B436,0)</f>
        <v>0</v>
      </c>
      <c r="O432" s="266">
        <f>IF(N432&gt;0,Engagés!E436,0)</f>
        <v>0</v>
      </c>
      <c r="P432" s="266">
        <f>IF(N432&gt;0,CONCATENATE(Engagés!F436," ",Engagés!G436),0)</f>
        <v>0</v>
      </c>
      <c r="Q432" s="266">
        <f>IF(N432&gt;0,Engagés!H436,0)</f>
        <v>0</v>
      </c>
      <c r="R432" s="266">
        <f>IF(N432&gt;0,Engagés!I436,0)</f>
        <v>0</v>
      </c>
    </row>
    <row r="433" spans="1:18" ht="16.5" x14ac:dyDescent="0.2">
      <c r="A433">
        <v>427</v>
      </c>
      <c r="C433" s="30">
        <f t="shared" si="42"/>
        <v>0</v>
      </c>
      <c r="D433" s="30" t="str">
        <f t="shared" si="43"/>
        <v xml:space="preserve"> </v>
      </c>
      <c r="E433" s="31">
        <f t="shared" si="44"/>
        <v>0</v>
      </c>
      <c r="F433" s="31">
        <f t="shared" si="45"/>
        <v>0</v>
      </c>
      <c r="G433" s="30">
        <f t="shared" si="46"/>
        <v>0</v>
      </c>
      <c r="H433" s="30">
        <f t="shared" si="41"/>
        <v>0</v>
      </c>
      <c r="I433" s="30"/>
      <c r="J433" s="30"/>
      <c r="K433" s="27"/>
      <c r="L433" s="27"/>
      <c r="M433" s="265">
        <f>IF(N433&gt;0,COUNTIF($N$7:N433,"&gt;0"),0)</f>
        <v>0</v>
      </c>
      <c r="N433" s="265">
        <f>IF(Engagés!C437="x",Engagés!B437,0)</f>
        <v>0</v>
      </c>
      <c r="O433" s="266">
        <f>IF(N433&gt;0,Engagés!E437,0)</f>
        <v>0</v>
      </c>
      <c r="P433" s="266">
        <f>IF(N433&gt;0,CONCATENATE(Engagés!F437," ",Engagés!G437),0)</f>
        <v>0</v>
      </c>
      <c r="Q433" s="266">
        <f>IF(N433&gt;0,Engagés!H437,0)</f>
        <v>0</v>
      </c>
      <c r="R433" s="266">
        <f>IF(N433&gt;0,Engagés!I437,0)</f>
        <v>0</v>
      </c>
    </row>
    <row r="434" spans="1:18" ht="16.5" x14ac:dyDescent="0.2">
      <c r="A434">
        <v>428</v>
      </c>
      <c r="C434" s="30">
        <f t="shared" si="42"/>
        <v>0</v>
      </c>
      <c r="D434" s="30" t="str">
        <f t="shared" si="43"/>
        <v xml:space="preserve"> </v>
      </c>
      <c r="E434" s="31">
        <f t="shared" si="44"/>
        <v>0</v>
      </c>
      <c r="F434" s="31">
        <f t="shared" si="45"/>
        <v>0</v>
      </c>
      <c r="G434" s="30">
        <f t="shared" si="46"/>
        <v>0</v>
      </c>
      <c r="H434" s="30">
        <f t="shared" si="41"/>
        <v>0</v>
      </c>
      <c r="I434" s="30"/>
      <c r="J434" s="30"/>
      <c r="K434" s="27"/>
      <c r="L434" s="27"/>
      <c r="M434" s="265">
        <f>IF(N434&gt;0,COUNTIF($N$7:N434,"&gt;0"),0)</f>
        <v>0</v>
      </c>
      <c r="N434" s="265">
        <f>IF(Engagés!C438="x",Engagés!B438,0)</f>
        <v>0</v>
      </c>
      <c r="O434" s="266">
        <f>IF(N434&gt;0,Engagés!E438,0)</f>
        <v>0</v>
      </c>
      <c r="P434" s="266">
        <f>IF(N434&gt;0,CONCATENATE(Engagés!F438," ",Engagés!G438),0)</f>
        <v>0</v>
      </c>
      <c r="Q434" s="266">
        <f>IF(N434&gt;0,Engagés!H438,0)</f>
        <v>0</v>
      </c>
      <c r="R434" s="266">
        <f>IF(N434&gt;0,Engagés!I438,0)</f>
        <v>0</v>
      </c>
    </row>
    <row r="435" spans="1:18" ht="16.5" x14ac:dyDescent="0.2">
      <c r="A435">
        <v>429</v>
      </c>
      <c r="C435" s="30">
        <f t="shared" si="42"/>
        <v>0</v>
      </c>
      <c r="D435" s="30" t="str">
        <f t="shared" si="43"/>
        <v xml:space="preserve"> </v>
      </c>
      <c r="E435" s="31">
        <f t="shared" si="44"/>
        <v>0</v>
      </c>
      <c r="F435" s="31">
        <f t="shared" si="45"/>
        <v>0</v>
      </c>
      <c r="G435" s="30">
        <f t="shared" si="46"/>
        <v>0</v>
      </c>
      <c r="H435" s="30">
        <f t="shared" si="41"/>
        <v>0</v>
      </c>
      <c r="I435" s="30"/>
      <c r="J435" s="30"/>
      <c r="K435" s="27"/>
      <c r="L435" s="27"/>
      <c r="M435" s="265">
        <f>IF(N435&gt;0,COUNTIF($N$7:N435,"&gt;0"),0)</f>
        <v>0</v>
      </c>
      <c r="N435" s="265">
        <f>IF(Engagés!C439="x",Engagés!B439,0)</f>
        <v>0</v>
      </c>
      <c r="O435" s="266">
        <f>IF(N435&gt;0,Engagés!E439,0)</f>
        <v>0</v>
      </c>
      <c r="P435" s="266">
        <f>IF(N435&gt;0,CONCATENATE(Engagés!F439," ",Engagés!G439),0)</f>
        <v>0</v>
      </c>
      <c r="Q435" s="266">
        <f>IF(N435&gt;0,Engagés!H439,0)</f>
        <v>0</v>
      </c>
      <c r="R435" s="266">
        <f>IF(N435&gt;0,Engagés!I439,0)</f>
        <v>0</v>
      </c>
    </row>
    <row r="436" spans="1:18" ht="16.5" x14ac:dyDescent="0.2">
      <c r="A436">
        <v>430</v>
      </c>
      <c r="C436" s="30">
        <f t="shared" si="42"/>
        <v>0</v>
      </c>
      <c r="D436" s="30" t="str">
        <f t="shared" si="43"/>
        <v xml:space="preserve"> </v>
      </c>
      <c r="E436" s="31">
        <f t="shared" si="44"/>
        <v>0</v>
      </c>
      <c r="F436" s="31">
        <f t="shared" si="45"/>
        <v>0</v>
      </c>
      <c r="G436" s="30">
        <f t="shared" si="46"/>
        <v>0</v>
      </c>
      <c r="H436" s="30">
        <f t="shared" si="41"/>
        <v>0</v>
      </c>
      <c r="I436" s="30"/>
      <c r="J436" s="30"/>
      <c r="K436" s="27"/>
      <c r="L436" s="27"/>
      <c r="M436" s="265">
        <f>IF(N436&gt;0,COUNTIF($N$7:N436,"&gt;0"),0)</f>
        <v>0</v>
      </c>
      <c r="N436" s="265">
        <f>IF(Engagés!C440="x",Engagés!B440,0)</f>
        <v>0</v>
      </c>
      <c r="O436" s="266">
        <f>IF(N436&gt;0,Engagés!E440,0)</f>
        <v>0</v>
      </c>
      <c r="P436" s="266">
        <f>IF(N436&gt;0,CONCATENATE(Engagés!F440," ",Engagés!G440),0)</f>
        <v>0</v>
      </c>
      <c r="Q436" s="266">
        <f>IF(N436&gt;0,Engagés!H440,0)</f>
        <v>0</v>
      </c>
      <c r="R436" s="266">
        <f>IF(N436&gt;0,Engagés!I440,0)</f>
        <v>0</v>
      </c>
    </row>
    <row r="437" spans="1:18" ht="16.5" x14ac:dyDescent="0.2">
      <c r="A437">
        <v>431</v>
      </c>
      <c r="C437" s="30">
        <f t="shared" si="42"/>
        <v>0</v>
      </c>
      <c r="D437" s="30" t="str">
        <f t="shared" si="43"/>
        <v xml:space="preserve"> </v>
      </c>
      <c r="E437" s="31">
        <f t="shared" si="44"/>
        <v>0</v>
      </c>
      <c r="F437" s="31">
        <f t="shared" si="45"/>
        <v>0</v>
      </c>
      <c r="G437" s="30">
        <f t="shared" si="46"/>
        <v>0</v>
      </c>
      <c r="H437" s="30">
        <f t="shared" si="41"/>
        <v>0</v>
      </c>
      <c r="I437" s="30"/>
      <c r="J437" s="30"/>
      <c r="K437" s="27"/>
      <c r="L437" s="27"/>
      <c r="M437" s="265">
        <f>IF(N437&gt;0,COUNTIF($N$7:N437,"&gt;0"),0)</f>
        <v>0</v>
      </c>
      <c r="N437" s="265">
        <f>IF(Engagés!C441="x",Engagés!B441,0)</f>
        <v>0</v>
      </c>
      <c r="O437" s="266">
        <f>IF(N437&gt;0,Engagés!E441,0)</f>
        <v>0</v>
      </c>
      <c r="P437" s="266">
        <f>IF(N437&gt;0,CONCATENATE(Engagés!F441," ",Engagés!G441),0)</f>
        <v>0</v>
      </c>
      <c r="Q437" s="266">
        <f>IF(N437&gt;0,Engagés!H441,0)</f>
        <v>0</v>
      </c>
      <c r="R437" s="266">
        <f>IF(N437&gt;0,Engagés!I441,0)</f>
        <v>0</v>
      </c>
    </row>
    <row r="438" spans="1:18" ht="16.5" x14ac:dyDescent="0.2">
      <c r="A438">
        <v>432</v>
      </c>
      <c r="C438" s="30">
        <f t="shared" si="42"/>
        <v>0</v>
      </c>
      <c r="D438" s="30" t="str">
        <f t="shared" si="43"/>
        <v xml:space="preserve"> </v>
      </c>
      <c r="E438" s="31">
        <f t="shared" si="44"/>
        <v>0</v>
      </c>
      <c r="F438" s="31">
        <f t="shared" si="45"/>
        <v>0</v>
      </c>
      <c r="G438" s="30">
        <f t="shared" si="46"/>
        <v>0</v>
      </c>
      <c r="H438" s="30">
        <f t="shared" si="41"/>
        <v>0</v>
      </c>
      <c r="I438" s="30"/>
      <c r="J438" s="30"/>
      <c r="K438" s="27"/>
      <c r="L438" s="27"/>
      <c r="M438" s="265">
        <f>IF(N438&gt;0,COUNTIF($N$7:N438,"&gt;0"),0)</f>
        <v>0</v>
      </c>
      <c r="N438" s="265">
        <f>IF(Engagés!C442="x",Engagés!B442,0)</f>
        <v>0</v>
      </c>
      <c r="O438" s="266">
        <f>IF(N438&gt;0,Engagés!E442,0)</f>
        <v>0</v>
      </c>
      <c r="P438" s="266">
        <f>IF(N438&gt;0,CONCATENATE(Engagés!F442," ",Engagés!G442),0)</f>
        <v>0</v>
      </c>
      <c r="Q438" s="266">
        <f>IF(N438&gt;0,Engagés!H442,0)</f>
        <v>0</v>
      </c>
      <c r="R438" s="266">
        <f>IF(N438&gt;0,Engagés!I442,0)</f>
        <v>0</v>
      </c>
    </row>
    <row r="439" spans="1:18" ht="16.5" x14ac:dyDescent="0.2">
      <c r="A439">
        <v>433</v>
      </c>
      <c r="C439" s="30">
        <f t="shared" si="42"/>
        <v>0</v>
      </c>
      <c r="D439" s="30" t="str">
        <f t="shared" si="43"/>
        <v xml:space="preserve"> </v>
      </c>
      <c r="E439" s="31">
        <f t="shared" si="44"/>
        <v>0</v>
      </c>
      <c r="F439" s="31">
        <f t="shared" si="45"/>
        <v>0</v>
      </c>
      <c r="G439" s="30">
        <f t="shared" si="46"/>
        <v>0</v>
      </c>
      <c r="H439" s="30">
        <f t="shared" si="41"/>
        <v>0</v>
      </c>
      <c r="I439" s="30"/>
      <c r="J439" s="30"/>
      <c r="K439" s="27"/>
      <c r="L439" s="27"/>
      <c r="M439" s="265">
        <f>IF(N439&gt;0,COUNTIF($N$7:N439,"&gt;0"),0)</f>
        <v>0</v>
      </c>
      <c r="N439" s="265">
        <f>IF(Engagés!C443="x",Engagés!B443,0)</f>
        <v>0</v>
      </c>
      <c r="O439" s="266">
        <f>IF(N439&gt;0,Engagés!E443,0)</f>
        <v>0</v>
      </c>
      <c r="P439" s="266">
        <f>IF(N439&gt;0,CONCATENATE(Engagés!F443," ",Engagés!G443),0)</f>
        <v>0</v>
      </c>
      <c r="Q439" s="266">
        <f>IF(N439&gt;0,Engagés!H443,0)</f>
        <v>0</v>
      </c>
      <c r="R439" s="266">
        <f>IF(N439&gt;0,Engagés!I443,0)</f>
        <v>0</v>
      </c>
    </row>
    <row r="440" spans="1:18" ht="16.5" x14ac:dyDescent="0.2">
      <c r="A440">
        <v>434</v>
      </c>
      <c r="C440" s="30">
        <f t="shared" si="42"/>
        <v>0</v>
      </c>
      <c r="D440" s="30" t="str">
        <f t="shared" si="43"/>
        <v xml:space="preserve"> </v>
      </c>
      <c r="E440" s="31">
        <f t="shared" si="44"/>
        <v>0</v>
      </c>
      <c r="F440" s="31">
        <f t="shared" si="45"/>
        <v>0</v>
      </c>
      <c r="G440" s="30">
        <f t="shared" si="46"/>
        <v>0</v>
      </c>
      <c r="H440" s="30">
        <f t="shared" si="41"/>
        <v>0</v>
      </c>
      <c r="I440" s="30"/>
      <c r="J440" s="30"/>
      <c r="K440" s="27"/>
      <c r="L440" s="27"/>
      <c r="M440" s="265">
        <f>IF(N440&gt;0,COUNTIF($N$7:N440,"&gt;0"),0)</f>
        <v>0</v>
      </c>
      <c r="N440" s="265">
        <f>IF(Engagés!C444="x",Engagés!B444,0)</f>
        <v>0</v>
      </c>
      <c r="O440" s="266">
        <f>IF(N440&gt;0,Engagés!E444,0)</f>
        <v>0</v>
      </c>
      <c r="P440" s="266">
        <f>IF(N440&gt;0,CONCATENATE(Engagés!F444," ",Engagés!G444),0)</f>
        <v>0</v>
      </c>
      <c r="Q440" s="266">
        <f>IF(N440&gt;0,Engagés!H444,0)</f>
        <v>0</v>
      </c>
      <c r="R440" s="266">
        <f>IF(N440&gt;0,Engagés!I444,0)</f>
        <v>0</v>
      </c>
    </row>
    <row r="441" spans="1:18" ht="16.5" x14ac:dyDescent="0.2">
      <c r="A441">
        <v>435</v>
      </c>
      <c r="C441" s="30">
        <f t="shared" si="42"/>
        <v>0</v>
      </c>
      <c r="D441" s="30" t="str">
        <f t="shared" si="43"/>
        <v xml:space="preserve"> </v>
      </c>
      <c r="E441" s="31">
        <f t="shared" si="44"/>
        <v>0</v>
      </c>
      <c r="F441" s="31">
        <f t="shared" si="45"/>
        <v>0</v>
      </c>
      <c r="G441" s="30">
        <f t="shared" si="46"/>
        <v>0</v>
      </c>
      <c r="H441" s="30">
        <f t="shared" si="41"/>
        <v>0</v>
      </c>
      <c r="I441" s="30"/>
      <c r="J441" s="30"/>
      <c r="K441" s="27"/>
      <c r="L441" s="27"/>
      <c r="M441" s="265">
        <f>IF(N441&gt;0,COUNTIF($N$7:N441,"&gt;0"),0)</f>
        <v>0</v>
      </c>
      <c r="N441" s="265">
        <f>IF(Engagés!C445="x",Engagés!B445,0)</f>
        <v>0</v>
      </c>
      <c r="O441" s="266">
        <f>IF(N441&gt;0,Engagés!E445,0)</f>
        <v>0</v>
      </c>
      <c r="P441" s="266">
        <f>IF(N441&gt;0,CONCATENATE(Engagés!F445," ",Engagés!G445),0)</f>
        <v>0</v>
      </c>
      <c r="Q441" s="266">
        <f>IF(N441&gt;0,Engagés!H445,0)</f>
        <v>0</v>
      </c>
      <c r="R441" s="266">
        <f>IF(N441&gt;0,Engagés!I445,0)</f>
        <v>0</v>
      </c>
    </row>
    <row r="442" spans="1:18" ht="16.5" x14ac:dyDescent="0.2">
      <c r="A442">
        <v>436</v>
      </c>
      <c r="C442" s="30">
        <f t="shared" si="42"/>
        <v>0</v>
      </c>
      <c r="D442" s="30" t="str">
        <f t="shared" si="43"/>
        <v xml:space="preserve"> </v>
      </c>
      <c r="E442" s="31">
        <f t="shared" si="44"/>
        <v>0</v>
      </c>
      <c r="F442" s="31">
        <f t="shared" si="45"/>
        <v>0</v>
      </c>
      <c r="G442" s="30">
        <f t="shared" si="46"/>
        <v>0</v>
      </c>
      <c r="H442" s="30">
        <f t="shared" si="41"/>
        <v>0</v>
      </c>
      <c r="I442" s="30"/>
      <c r="J442" s="30"/>
      <c r="K442" s="27"/>
      <c r="L442" s="27"/>
      <c r="M442" s="265">
        <f>IF(N442&gt;0,COUNTIF($N$7:N442,"&gt;0"),0)</f>
        <v>0</v>
      </c>
      <c r="N442" s="265">
        <f>IF(Engagés!C446="x",Engagés!B446,0)</f>
        <v>0</v>
      </c>
      <c r="O442" s="266">
        <f>IF(N442&gt;0,Engagés!E446,0)</f>
        <v>0</v>
      </c>
      <c r="P442" s="266">
        <f>IF(N442&gt;0,CONCATENATE(Engagés!F446," ",Engagés!G446),0)</f>
        <v>0</v>
      </c>
      <c r="Q442" s="266">
        <f>IF(N442&gt;0,Engagés!H446,0)</f>
        <v>0</v>
      </c>
      <c r="R442" s="266">
        <f>IF(N442&gt;0,Engagés!I446,0)</f>
        <v>0</v>
      </c>
    </row>
    <row r="443" spans="1:18" ht="16.5" x14ac:dyDescent="0.2">
      <c r="A443">
        <v>437</v>
      </c>
      <c r="C443" s="30">
        <f t="shared" si="42"/>
        <v>0</v>
      </c>
      <c r="D443" s="30" t="str">
        <f t="shared" si="43"/>
        <v xml:space="preserve"> </v>
      </c>
      <c r="E443" s="31">
        <f t="shared" si="44"/>
        <v>0</v>
      </c>
      <c r="F443" s="31">
        <f t="shared" si="45"/>
        <v>0</v>
      </c>
      <c r="G443" s="30">
        <f t="shared" si="46"/>
        <v>0</v>
      </c>
      <c r="H443" s="30">
        <f t="shared" si="41"/>
        <v>0</v>
      </c>
      <c r="I443" s="30"/>
      <c r="J443" s="30"/>
      <c r="K443" s="27"/>
      <c r="L443" s="27"/>
      <c r="M443" s="265">
        <f>IF(N443&gt;0,COUNTIF($N$7:N443,"&gt;0"),0)</f>
        <v>0</v>
      </c>
      <c r="N443" s="265">
        <f>IF(Engagés!C447="x",Engagés!B447,0)</f>
        <v>0</v>
      </c>
      <c r="O443" s="266">
        <f>IF(N443&gt;0,Engagés!E447,0)</f>
        <v>0</v>
      </c>
      <c r="P443" s="266">
        <f>IF(N443&gt;0,CONCATENATE(Engagés!F447," ",Engagés!G447),0)</f>
        <v>0</v>
      </c>
      <c r="Q443" s="266">
        <f>IF(N443&gt;0,Engagés!H447,0)</f>
        <v>0</v>
      </c>
      <c r="R443" s="266">
        <f>IF(N443&gt;0,Engagés!I447,0)</f>
        <v>0</v>
      </c>
    </row>
    <row r="444" spans="1:18" ht="16.5" x14ac:dyDescent="0.2">
      <c r="A444">
        <v>438</v>
      </c>
      <c r="C444" s="30">
        <f t="shared" si="42"/>
        <v>0</v>
      </c>
      <c r="D444" s="30" t="str">
        <f t="shared" si="43"/>
        <v xml:space="preserve"> </v>
      </c>
      <c r="E444" s="31">
        <f t="shared" si="44"/>
        <v>0</v>
      </c>
      <c r="F444" s="31">
        <f t="shared" si="45"/>
        <v>0</v>
      </c>
      <c r="G444" s="30">
        <f t="shared" si="46"/>
        <v>0</v>
      </c>
      <c r="H444" s="30">
        <f t="shared" si="41"/>
        <v>0</v>
      </c>
      <c r="I444" s="30"/>
      <c r="J444" s="30"/>
      <c r="K444" s="27"/>
      <c r="L444" s="27"/>
      <c r="M444" s="265">
        <f>IF(N444&gt;0,COUNTIF($N$7:N444,"&gt;0"),0)</f>
        <v>0</v>
      </c>
      <c r="N444" s="265">
        <f>IF(Engagés!C448="x",Engagés!B448,0)</f>
        <v>0</v>
      </c>
      <c r="O444" s="266">
        <f>IF(N444&gt;0,Engagés!E448,0)</f>
        <v>0</v>
      </c>
      <c r="P444" s="266">
        <f>IF(N444&gt;0,CONCATENATE(Engagés!F448," ",Engagés!G448),0)</f>
        <v>0</v>
      </c>
      <c r="Q444" s="266">
        <f>IF(N444&gt;0,Engagés!H448,0)</f>
        <v>0</v>
      </c>
      <c r="R444" s="266">
        <f>IF(N444&gt;0,Engagés!I448,0)</f>
        <v>0</v>
      </c>
    </row>
    <row r="445" spans="1:18" ht="16.5" x14ac:dyDescent="0.2">
      <c r="A445">
        <v>439</v>
      </c>
      <c r="C445" s="30">
        <f t="shared" si="42"/>
        <v>0</v>
      </c>
      <c r="D445" s="30" t="str">
        <f t="shared" si="43"/>
        <v xml:space="preserve"> </v>
      </c>
      <c r="E445" s="31">
        <f t="shared" si="44"/>
        <v>0</v>
      </c>
      <c r="F445" s="31">
        <f t="shared" si="45"/>
        <v>0</v>
      </c>
      <c r="G445" s="30">
        <f t="shared" si="46"/>
        <v>0</v>
      </c>
      <c r="H445" s="30">
        <f t="shared" si="41"/>
        <v>0</v>
      </c>
      <c r="I445" s="30"/>
      <c r="J445" s="30"/>
      <c r="K445" s="27"/>
      <c r="L445" s="27"/>
      <c r="M445" s="265">
        <f>IF(N445&gt;0,COUNTIF($N$7:N445,"&gt;0"),0)</f>
        <v>0</v>
      </c>
      <c r="N445" s="265">
        <f>IF(Engagés!C449="x",Engagés!B449,0)</f>
        <v>0</v>
      </c>
      <c r="O445" s="266">
        <f>IF(N445&gt;0,Engagés!E449,0)</f>
        <v>0</v>
      </c>
      <c r="P445" s="266">
        <f>IF(N445&gt;0,CONCATENATE(Engagés!F449," ",Engagés!G449),0)</f>
        <v>0</v>
      </c>
      <c r="Q445" s="266">
        <f>IF(N445&gt;0,Engagés!H449,0)</f>
        <v>0</v>
      </c>
      <c r="R445" s="266">
        <f>IF(N445&gt;0,Engagés!I449,0)</f>
        <v>0</v>
      </c>
    </row>
    <row r="446" spans="1:18" ht="16.5" x14ac:dyDescent="0.2">
      <c r="A446">
        <v>440</v>
      </c>
      <c r="C446" s="30">
        <f t="shared" si="42"/>
        <v>0</v>
      </c>
      <c r="D446" s="30" t="str">
        <f t="shared" si="43"/>
        <v xml:space="preserve"> </v>
      </c>
      <c r="E446" s="31">
        <f t="shared" si="44"/>
        <v>0</v>
      </c>
      <c r="F446" s="31">
        <f t="shared" si="45"/>
        <v>0</v>
      </c>
      <c r="G446" s="30">
        <f t="shared" si="46"/>
        <v>0</v>
      </c>
      <c r="H446" s="30">
        <f t="shared" si="41"/>
        <v>0</v>
      </c>
      <c r="I446" s="30"/>
      <c r="J446" s="30"/>
      <c r="K446" s="27"/>
      <c r="L446" s="27"/>
      <c r="M446" s="265">
        <f>IF(N446&gt;0,COUNTIF($N$7:N446,"&gt;0"),0)</f>
        <v>0</v>
      </c>
      <c r="N446" s="265">
        <f>IF(Engagés!C450="x",Engagés!B450,0)</f>
        <v>0</v>
      </c>
      <c r="O446" s="266">
        <f>IF(N446&gt;0,Engagés!E450,0)</f>
        <v>0</v>
      </c>
      <c r="P446" s="266">
        <f>IF(N446&gt;0,CONCATENATE(Engagés!F450," ",Engagés!G450),0)</f>
        <v>0</v>
      </c>
      <c r="Q446" s="266">
        <f>IF(N446&gt;0,Engagés!H450,0)</f>
        <v>0</v>
      </c>
      <c r="R446" s="266">
        <f>IF(N446&gt;0,Engagés!I450,0)</f>
        <v>0</v>
      </c>
    </row>
    <row r="447" spans="1:18" ht="16.5" x14ac:dyDescent="0.2">
      <c r="A447">
        <v>441</v>
      </c>
      <c r="C447" s="30">
        <f t="shared" si="42"/>
        <v>0</v>
      </c>
      <c r="D447" s="30" t="str">
        <f t="shared" si="43"/>
        <v xml:space="preserve"> </v>
      </c>
      <c r="E447" s="31">
        <f t="shared" si="44"/>
        <v>0</v>
      </c>
      <c r="F447" s="31">
        <f t="shared" si="45"/>
        <v>0</v>
      </c>
      <c r="G447" s="30">
        <f t="shared" si="46"/>
        <v>0</v>
      </c>
      <c r="H447" s="30">
        <f t="shared" si="41"/>
        <v>0</v>
      </c>
      <c r="I447" s="30"/>
      <c r="J447" s="30"/>
      <c r="K447" s="27"/>
      <c r="L447" s="27"/>
      <c r="M447" s="265">
        <f>IF(N447&gt;0,COUNTIF($N$7:N447,"&gt;0"),0)</f>
        <v>0</v>
      </c>
      <c r="N447" s="265">
        <f>IF(Engagés!C451="x",Engagés!B451,0)</f>
        <v>0</v>
      </c>
      <c r="O447" s="266">
        <f>IF(N447&gt;0,Engagés!E451,0)</f>
        <v>0</v>
      </c>
      <c r="P447" s="266">
        <f>IF(N447&gt;0,CONCATENATE(Engagés!F451," ",Engagés!G451),0)</f>
        <v>0</v>
      </c>
      <c r="Q447" s="266">
        <f>IF(N447&gt;0,Engagés!H451,0)</f>
        <v>0</v>
      </c>
      <c r="R447" s="266">
        <f>IF(N447&gt;0,Engagés!I451,0)</f>
        <v>0</v>
      </c>
    </row>
    <row r="448" spans="1:18" ht="16.5" x14ac:dyDescent="0.2">
      <c r="A448">
        <v>442</v>
      </c>
      <c r="C448" s="30">
        <f t="shared" si="42"/>
        <v>0</v>
      </c>
      <c r="D448" s="30" t="str">
        <f t="shared" si="43"/>
        <v xml:space="preserve"> </v>
      </c>
      <c r="E448" s="31">
        <f t="shared" si="44"/>
        <v>0</v>
      </c>
      <c r="F448" s="31">
        <f t="shared" si="45"/>
        <v>0</v>
      </c>
      <c r="G448" s="30">
        <f t="shared" si="46"/>
        <v>0</v>
      </c>
      <c r="H448" s="30">
        <f t="shared" si="41"/>
        <v>0</v>
      </c>
      <c r="I448" s="30"/>
      <c r="J448" s="30"/>
      <c r="K448" s="27"/>
      <c r="L448" s="27"/>
      <c r="M448" s="265">
        <f>IF(N448&gt;0,COUNTIF($N$7:N448,"&gt;0"),0)</f>
        <v>0</v>
      </c>
      <c r="N448" s="265">
        <f>IF(Engagés!C452="x",Engagés!B452,0)</f>
        <v>0</v>
      </c>
      <c r="O448" s="266">
        <f>IF(N448&gt;0,Engagés!E452,0)</f>
        <v>0</v>
      </c>
      <c r="P448" s="266">
        <f>IF(N448&gt;0,CONCATENATE(Engagés!F452," ",Engagés!G452),0)</f>
        <v>0</v>
      </c>
      <c r="Q448" s="266">
        <f>IF(N448&gt;0,Engagés!H452,0)</f>
        <v>0</v>
      </c>
      <c r="R448" s="266">
        <f>IF(N448&gt;0,Engagés!I452,0)</f>
        <v>0</v>
      </c>
    </row>
    <row r="449" spans="1:18" ht="16.5" x14ac:dyDescent="0.2">
      <c r="A449">
        <v>443</v>
      </c>
      <c r="C449" s="30">
        <f t="shared" si="42"/>
        <v>0</v>
      </c>
      <c r="D449" s="30" t="str">
        <f t="shared" si="43"/>
        <v xml:space="preserve"> </v>
      </c>
      <c r="E449" s="31">
        <f t="shared" si="44"/>
        <v>0</v>
      </c>
      <c r="F449" s="31">
        <f t="shared" si="45"/>
        <v>0</v>
      </c>
      <c r="G449" s="30">
        <f t="shared" si="46"/>
        <v>0</v>
      </c>
      <c r="H449" s="30">
        <f t="shared" si="41"/>
        <v>0</v>
      </c>
      <c r="I449" s="30"/>
      <c r="J449" s="30"/>
      <c r="K449" s="27"/>
      <c r="L449" s="27"/>
      <c r="M449" s="265">
        <f>IF(N449&gt;0,COUNTIF($N$7:N449,"&gt;0"),0)</f>
        <v>0</v>
      </c>
      <c r="N449" s="265">
        <f>IF(Engagés!C453="x",Engagés!B453,0)</f>
        <v>0</v>
      </c>
      <c r="O449" s="266">
        <f>IF(N449&gt;0,Engagés!E453,0)</f>
        <v>0</v>
      </c>
      <c r="P449" s="266">
        <f>IF(N449&gt;0,CONCATENATE(Engagés!F453," ",Engagés!G453),0)</f>
        <v>0</v>
      </c>
      <c r="Q449" s="266">
        <f>IF(N449&gt;0,Engagés!H453,0)</f>
        <v>0</v>
      </c>
      <c r="R449" s="266">
        <f>IF(N449&gt;0,Engagés!I453,0)</f>
        <v>0</v>
      </c>
    </row>
    <row r="450" spans="1:18" ht="16.5" x14ac:dyDescent="0.2">
      <c r="A450">
        <v>444</v>
      </c>
      <c r="C450" s="30">
        <f t="shared" si="42"/>
        <v>0</v>
      </c>
      <c r="D450" s="30" t="str">
        <f t="shared" si="43"/>
        <v xml:space="preserve"> </v>
      </c>
      <c r="E450" s="31">
        <f t="shared" si="44"/>
        <v>0</v>
      </c>
      <c r="F450" s="31">
        <f t="shared" si="45"/>
        <v>0</v>
      </c>
      <c r="G450" s="30">
        <f t="shared" si="46"/>
        <v>0</v>
      </c>
      <c r="H450" s="30">
        <f t="shared" si="41"/>
        <v>0</v>
      </c>
      <c r="I450" s="30"/>
      <c r="J450" s="30"/>
      <c r="K450" s="27"/>
      <c r="L450" s="27"/>
      <c r="M450" s="265">
        <f>IF(N450&gt;0,COUNTIF($N$7:N450,"&gt;0"),0)</f>
        <v>0</v>
      </c>
      <c r="N450" s="265">
        <f>IF(Engagés!C454="x",Engagés!B454,0)</f>
        <v>0</v>
      </c>
      <c r="O450" s="266">
        <f>IF(N450&gt;0,Engagés!E454,0)</f>
        <v>0</v>
      </c>
      <c r="P450" s="266">
        <f>IF(N450&gt;0,CONCATENATE(Engagés!F454," ",Engagés!G454),0)</f>
        <v>0</v>
      </c>
      <c r="Q450" s="266">
        <f>IF(N450&gt;0,Engagés!H454,0)</f>
        <v>0</v>
      </c>
      <c r="R450" s="266">
        <f>IF(N450&gt;0,Engagés!I454,0)</f>
        <v>0</v>
      </c>
    </row>
    <row r="451" spans="1:18" ht="16.5" x14ac:dyDescent="0.2">
      <c r="A451">
        <v>445</v>
      </c>
      <c r="C451" s="30">
        <f t="shared" si="42"/>
        <v>0</v>
      </c>
      <c r="D451" s="30" t="str">
        <f t="shared" si="43"/>
        <v xml:space="preserve"> </v>
      </c>
      <c r="E451" s="31">
        <f t="shared" si="44"/>
        <v>0</v>
      </c>
      <c r="F451" s="31">
        <f t="shared" si="45"/>
        <v>0</v>
      </c>
      <c r="G451" s="30">
        <f t="shared" si="46"/>
        <v>0</v>
      </c>
      <c r="H451" s="30">
        <f t="shared" si="41"/>
        <v>0</v>
      </c>
      <c r="I451" s="30"/>
      <c r="J451" s="30"/>
      <c r="K451" s="27"/>
      <c r="L451" s="27"/>
      <c r="M451" s="265">
        <f>IF(N451&gt;0,COUNTIF($N$7:N451,"&gt;0"),0)</f>
        <v>0</v>
      </c>
      <c r="N451" s="265">
        <f>IF(Engagés!C455="x",Engagés!B455,0)</f>
        <v>0</v>
      </c>
      <c r="O451" s="266">
        <f>IF(N451&gt;0,Engagés!E455,0)</f>
        <v>0</v>
      </c>
      <c r="P451" s="266">
        <f>IF(N451&gt;0,CONCATENATE(Engagés!F455," ",Engagés!G455),0)</f>
        <v>0</v>
      </c>
      <c r="Q451" s="266">
        <f>IF(N451&gt;0,Engagés!H455,0)</f>
        <v>0</v>
      </c>
      <c r="R451" s="266">
        <f>IF(N451&gt;0,Engagés!I455,0)</f>
        <v>0</v>
      </c>
    </row>
    <row r="452" spans="1:18" ht="16.5" x14ac:dyDescent="0.2">
      <c r="A452">
        <v>446</v>
      </c>
      <c r="C452" s="30">
        <f t="shared" si="42"/>
        <v>0</v>
      </c>
      <c r="D452" s="30" t="str">
        <f t="shared" si="43"/>
        <v xml:space="preserve"> </v>
      </c>
      <c r="E452" s="31">
        <f t="shared" si="44"/>
        <v>0</v>
      </c>
      <c r="F452" s="31">
        <f t="shared" si="45"/>
        <v>0</v>
      </c>
      <c r="G452" s="30">
        <f t="shared" si="46"/>
        <v>0</v>
      </c>
      <c r="H452" s="30">
        <f t="shared" si="41"/>
        <v>0</v>
      </c>
      <c r="I452" s="30"/>
      <c r="J452" s="30"/>
      <c r="K452" s="27"/>
      <c r="L452" s="27"/>
      <c r="M452" s="265">
        <f>IF(N452&gt;0,COUNTIF($N$7:N452,"&gt;0"),0)</f>
        <v>0</v>
      </c>
      <c r="N452" s="265">
        <f>IF(Engagés!C456="x",Engagés!B456,0)</f>
        <v>0</v>
      </c>
      <c r="O452" s="266">
        <f>IF(N452&gt;0,Engagés!E456,0)</f>
        <v>0</v>
      </c>
      <c r="P452" s="266">
        <f>IF(N452&gt;0,CONCATENATE(Engagés!F456," ",Engagés!G456),0)</f>
        <v>0</v>
      </c>
      <c r="Q452" s="266">
        <f>IF(N452&gt;0,Engagés!H456,0)</f>
        <v>0</v>
      </c>
      <c r="R452" s="266">
        <f>IF(N452&gt;0,Engagés!I456,0)</f>
        <v>0</v>
      </c>
    </row>
    <row r="453" spans="1:18" ht="16.5" x14ac:dyDescent="0.2">
      <c r="A453">
        <v>447</v>
      </c>
      <c r="C453" s="30">
        <f t="shared" si="42"/>
        <v>0</v>
      </c>
      <c r="D453" s="30" t="str">
        <f t="shared" si="43"/>
        <v xml:space="preserve"> </v>
      </c>
      <c r="E453" s="31">
        <f t="shared" si="44"/>
        <v>0</v>
      </c>
      <c r="F453" s="31">
        <f t="shared" si="45"/>
        <v>0</v>
      </c>
      <c r="G453" s="30">
        <f t="shared" si="46"/>
        <v>0</v>
      </c>
      <c r="H453" s="30">
        <f t="shared" si="41"/>
        <v>0</v>
      </c>
      <c r="I453" s="30"/>
      <c r="J453" s="30"/>
      <c r="K453" s="27"/>
      <c r="L453" s="27"/>
      <c r="M453" s="265">
        <f>IF(N453&gt;0,COUNTIF($N$7:N453,"&gt;0"),0)</f>
        <v>0</v>
      </c>
      <c r="N453" s="265">
        <f>IF(Engagés!C457="x",Engagés!B457,0)</f>
        <v>0</v>
      </c>
      <c r="O453" s="266">
        <f>IF(N453&gt;0,Engagés!E457,0)</f>
        <v>0</v>
      </c>
      <c r="P453" s="266">
        <f>IF(N453&gt;0,CONCATENATE(Engagés!F457," ",Engagés!G457),0)</f>
        <v>0</v>
      </c>
      <c r="Q453" s="266">
        <f>IF(N453&gt;0,Engagés!H457,0)</f>
        <v>0</v>
      </c>
      <c r="R453" s="266">
        <f>IF(N453&gt;0,Engagés!I457,0)</f>
        <v>0</v>
      </c>
    </row>
    <row r="454" spans="1:18" ht="16.5" x14ac:dyDescent="0.2">
      <c r="A454">
        <v>448</v>
      </c>
      <c r="C454" s="30">
        <f t="shared" si="42"/>
        <v>0</v>
      </c>
      <c r="D454" s="30" t="str">
        <f t="shared" si="43"/>
        <v xml:space="preserve"> </v>
      </c>
      <c r="E454" s="31">
        <f t="shared" si="44"/>
        <v>0</v>
      </c>
      <c r="F454" s="31">
        <f t="shared" si="45"/>
        <v>0</v>
      </c>
      <c r="G454" s="30">
        <f t="shared" si="46"/>
        <v>0</v>
      </c>
      <c r="H454" s="30">
        <f t="shared" si="41"/>
        <v>0</v>
      </c>
      <c r="I454" s="30"/>
      <c r="J454" s="30"/>
      <c r="K454" s="27"/>
      <c r="L454" s="27"/>
      <c r="M454" s="265">
        <f>IF(N454&gt;0,COUNTIF($N$7:N454,"&gt;0"),0)</f>
        <v>0</v>
      </c>
      <c r="N454" s="265">
        <f>IF(Engagés!C458="x",Engagés!B458,0)</f>
        <v>0</v>
      </c>
      <c r="O454" s="266">
        <f>IF(N454&gt;0,Engagés!E458,0)</f>
        <v>0</v>
      </c>
      <c r="P454" s="266">
        <f>IF(N454&gt;0,CONCATENATE(Engagés!F458," ",Engagés!G458),0)</f>
        <v>0</v>
      </c>
      <c r="Q454" s="266">
        <f>IF(N454&gt;0,Engagés!H458,0)</f>
        <v>0</v>
      </c>
      <c r="R454" s="266">
        <f>IF(N454&gt;0,Engagés!I458,0)</f>
        <v>0</v>
      </c>
    </row>
    <row r="455" spans="1:18" ht="16.5" x14ac:dyDescent="0.2">
      <c r="A455">
        <v>449</v>
      </c>
      <c r="C455" s="30">
        <f t="shared" si="42"/>
        <v>0</v>
      </c>
      <c r="D455" s="30" t="str">
        <f t="shared" si="43"/>
        <v xml:space="preserve"> </v>
      </c>
      <c r="E455" s="31">
        <f t="shared" si="44"/>
        <v>0</v>
      </c>
      <c r="F455" s="31">
        <f t="shared" si="45"/>
        <v>0</v>
      </c>
      <c r="G455" s="30">
        <f t="shared" si="46"/>
        <v>0</v>
      </c>
      <c r="H455" s="30">
        <f t="shared" si="41"/>
        <v>0</v>
      </c>
      <c r="I455" s="30"/>
      <c r="J455" s="30"/>
      <c r="K455" s="27"/>
      <c r="L455" s="27"/>
      <c r="M455" s="265">
        <f>IF(N455&gt;0,COUNTIF($N$7:N455,"&gt;0"),0)</f>
        <v>0</v>
      </c>
      <c r="N455" s="265">
        <f>IF(Engagés!C459="x",Engagés!B459,0)</f>
        <v>0</v>
      </c>
      <c r="O455" s="266">
        <f>IF(N455&gt;0,Engagés!E459,0)</f>
        <v>0</v>
      </c>
      <c r="P455" s="266">
        <f>IF(N455&gt;0,CONCATENATE(Engagés!F459," ",Engagés!G459),0)</f>
        <v>0</v>
      </c>
      <c r="Q455" s="266">
        <f>IF(N455&gt;0,Engagés!H459,0)</f>
        <v>0</v>
      </c>
      <c r="R455" s="266">
        <f>IF(N455&gt;0,Engagés!I459,0)</f>
        <v>0</v>
      </c>
    </row>
    <row r="456" spans="1:18" ht="16.5" x14ac:dyDescent="0.2">
      <c r="A456">
        <v>450</v>
      </c>
      <c r="C456" s="30">
        <f t="shared" si="42"/>
        <v>0</v>
      </c>
      <c r="D456" s="30" t="str">
        <f t="shared" si="43"/>
        <v xml:space="preserve"> </v>
      </c>
      <c r="E456" s="31">
        <f t="shared" si="44"/>
        <v>0</v>
      </c>
      <c r="F456" s="31">
        <f t="shared" si="45"/>
        <v>0</v>
      </c>
      <c r="G456" s="30">
        <f t="shared" si="46"/>
        <v>0</v>
      </c>
      <c r="H456" s="30">
        <f t="shared" ref="H456:H506" si="47">IF(C456&lt;&gt;0,VLOOKUP(A456,M456:S1949,7,FALSE),0)</f>
        <v>0</v>
      </c>
      <c r="I456" s="30"/>
      <c r="J456" s="30"/>
      <c r="K456" s="27"/>
      <c r="L456" s="27"/>
      <c r="M456" s="265">
        <f>IF(N456&gt;0,COUNTIF($N$7:N456,"&gt;0"),0)</f>
        <v>0</v>
      </c>
      <c r="N456" s="265">
        <f>IF(Engagés!C460="x",Engagés!B460,0)</f>
        <v>0</v>
      </c>
      <c r="O456" s="266">
        <f>IF(N456&gt;0,Engagés!E460,0)</f>
        <v>0</v>
      </c>
      <c r="P456" s="266">
        <f>IF(N456&gt;0,CONCATENATE(Engagés!F460," ",Engagés!G460),0)</f>
        <v>0</v>
      </c>
      <c r="Q456" s="266">
        <f>IF(N456&gt;0,Engagés!H460,0)</f>
        <v>0</v>
      </c>
      <c r="R456" s="266">
        <f>IF(N456&gt;0,Engagés!I460,0)</f>
        <v>0</v>
      </c>
    </row>
    <row r="457" spans="1:18" ht="16.5" x14ac:dyDescent="0.2">
      <c r="A457">
        <v>451</v>
      </c>
      <c r="C457" s="30">
        <f t="shared" si="42"/>
        <v>0</v>
      </c>
      <c r="D457" s="30" t="str">
        <f t="shared" si="43"/>
        <v xml:space="preserve"> </v>
      </c>
      <c r="E457" s="31">
        <f t="shared" si="44"/>
        <v>0</v>
      </c>
      <c r="F457" s="31">
        <f t="shared" si="45"/>
        <v>0</v>
      </c>
      <c r="G457" s="30">
        <f t="shared" si="46"/>
        <v>0</v>
      </c>
      <c r="H457" s="30">
        <f t="shared" si="47"/>
        <v>0</v>
      </c>
      <c r="I457" s="30"/>
      <c r="J457" s="30"/>
      <c r="K457" s="27"/>
      <c r="L457" s="27"/>
      <c r="M457" s="265">
        <f>IF(N457&gt;0,COUNTIF($N$7:N457,"&gt;0"),0)</f>
        <v>0</v>
      </c>
      <c r="N457" s="265">
        <f>IF(Engagés!C461="x",Engagés!B461,0)</f>
        <v>0</v>
      </c>
      <c r="O457" s="266">
        <f>IF(N457&gt;0,Engagés!E461,0)</f>
        <v>0</v>
      </c>
      <c r="P457" s="266">
        <f>IF(N457&gt;0,CONCATENATE(Engagés!F461," ",Engagés!G461),0)</f>
        <v>0</v>
      </c>
      <c r="Q457" s="266">
        <f>IF(N457&gt;0,Engagés!H461,0)</f>
        <v>0</v>
      </c>
      <c r="R457" s="266">
        <f>IF(N457&gt;0,Engagés!I461,0)</f>
        <v>0</v>
      </c>
    </row>
    <row r="458" spans="1:18" ht="16.5" x14ac:dyDescent="0.2">
      <c r="A458">
        <v>452</v>
      </c>
      <c r="C458" s="30">
        <f t="shared" si="42"/>
        <v>0</v>
      </c>
      <c r="D458" s="30" t="str">
        <f t="shared" si="43"/>
        <v xml:space="preserve"> </v>
      </c>
      <c r="E458" s="31">
        <f t="shared" si="44"/>
        <v>0</v>
      </c>
      <c r="F458" s="31">
        <f t="shared" si="45"/>
        <v>0</v>
      </c>
      <c r="G458" s="30">
        <f t="shared" si="46"/>
        <v>0</v>
      </c>
      <c r="H458" s="30">
        <f t="shared" si="47"/>
        <v>0</v>
      </c>
      <c r="I458" s="30"/>
      <c r="J458" s="30"/>
      <c r="K458" s="27"/>
      <c r="L458" s="27"/>
      <c r="M458" s="265">
        <f>IF(N458&gt;0,COUNTIF($N$7:N458,"&gt;0"),0)</f>
        <v>0</v>
      </c>
      <c r="N458" s="265">
        <f>IF(Engagés!C462="x",Engagés!B462,0)</f>
        <v>0</v>
      </c>
      <c r="O458" s="266">
        <f>IF(N458&gt;0,Engagés!E462,0)</f>
        <v>0</v>
      </c>
      <c r="P458" s="266">
        <f>IF(N458&gt;0,CONCATENATE(Engagés!F462," ",Engagés!G462),0)</f>
        <v>0</v>
      </c>
      <c r="Q458" s="266">
        <f>IF(N458&gt;0,Engagés!H462,0)</f>
        <v>0</v>
      </c>
      <c r="R458" s="266">
        <f>IF(N458&gt;0,Engagés!I462,0)</f>
        <v>0</v>
      </c>
    </row>
    <row r="459" spans="1:18" ht="16.5" x14ac:dyDescent="0.2">
      <c r="A459">
        <v>453</v>
      </c>
      <c r="C459" s="30">
        <f t="shared" si="42"/>
        <v>0</v>
      </c>
      <c r="D459" s="30" t="str">
        <f t="shared" si="43"/>
        <v xml:space="preserve"> </v>
      </c>
      <c r="E459" s="31">
        <f t="shared" si="44"/>
        <v>0</v>
      </c>
      <c r="F459" s="31">
        <f t="shared" si="45"/>
        <v>0</v>
      </c>
      <c r="G459" s="30">
        <f t="shared" si="46"/>
        <v>0</v>
      </c>
      <c r="H459" s="30">
        <f t="shared" si="47"/>
        <v>0</v>
      </c>
      <c r="I459" s="30"/>
      <c r="J459" s="30"/>
      <c r="K459" s="27"/>
      <c r="L459" s="27"/>
      <c r="M459" s="265">
        <f>IF(N459&gt;0,COUNTIF($N$7:N459,"&gt;0"),0)</f>
        <v>0</v>
      </c>
      <c r="N459" s="265">
        <f>IF(Engagés!C463="x",Engagés!B463,0)</f>
        <v>0</v>
      </c>
      <c r="O459" s="266">
        <f>IF(N459&gt;0,Engagés!E463,0)</f>
        <v>0</v>
      </c>
      <c r="P459" s="266">
        <f>IF(N459&gt;0,CONCATENATE(Engagés!F463," ",Engagés!G463),0)</f>
        <v>0</v>
      </c>
      <c r="Q459" s="266">
        <f>IF(N459&gt;0,Engagés!H463,0)</f>
        <v>0</v>
      </c>
      <c r="R459" s="266">
        <f>IF(N459&gt;0,Engagés!I463,0)</f>
        <v>0</v>
      </c>
    </row>
    <row r="460" spans="1:18" ht="16.5" x14ac:dyDescent="0.2">
      <c r="A460">
        <v>454</v>
      </c>
      <c r="C460" s="30">
        <f t="shared" si="42"/>
        <v>0</v>
      </c>
      <c r="D460" s="30" t="str">
        <f t="shared" si="43"/>
        <v xml:space="preserve"> </v>
      </c>
      <c r="E460" s="31">
        <f t="shared" si="44"/>
        <v>0</v>
      </c>
      <c r="F460" s="31">
        <f t="shared" si="45"/>
        <v>0</v>
      </c>
      <c r="G460" s="30">
        <f t="shared" si="46"/>
        <v>0</v>
      </c>
      <c r="H460" s="30">
        <f t="shared" si="47"/>
        <v>0</v>
      </c>
      <c r="I460" s="30"/>
      <c r="J460" s="30"/>
      <c r="K460" s="27"/>
      <c r="L460" s="27"/>
      <c r="M460" s="265">
        <f>IF(N460&gt;0,COUNTIF($N$7:N460,"&gt;0"),0)</f>
        <v>0</v>
      </c>
      <c r="N460" s="265">
        <f>IF(Engagés!C464="x",Engagés!B464,0)</f>
        <v>0</v>
      </c>
      <c r="O460" s="266">
        <f>IF(N460&gt;0,Engagés!E464,0)</f>
        <v>0</v>
      </c>
      <c r="P460" s="266">
        <f>IF(N460&gt;0,CONCATENATE(Engagés!F464," ",Engagés!G464),0)</f>
        <v>0</v>
      </c>
      <c r="Q460" s="266">
        <f>IF(N460&gt;0,Engagés!H464,0)</f>
        <v>0</v>
      </c>
      <c r="R460" s="266">
        <f>IF(N460&gt;0,Engagés!I464,0)</f>
        <v>0</v>
      </c>
    </row>
    <row r="461" spans="1:18" ht="16.5" x14ac:dyDescent="0.2">
      <c r="A461">
        <v>455</v>
      </c>
      <c r="C461" s="30">
        <f t="shared" si="42"/>
        <v>0</v>
      </c>
      <c r="D461" s="30" t="str">
        <f t="shared" si="43"/>
        <v xml:space="preserve"> </v>
      </c>
      <c r="E461" s="31">
        <f t="shared" si="44"/>
        <v>0</v>
      </c>
      <c r="F461" s="31">
        <f t="shared" si="45"/>
        <v>0</v>
      </c>
      <c r="G461" s="30">
        <f t="shared" si="46"/>
        <v>0</v>
      </c>
      <c r="H461" s="30">
        <f t="shared" si="47"/>
        <v>0</v>
      </c>
      <c r="I461" s="30"/>
      <c r="J461" s="30"/>
      <c r="K461" s="27"/>
      <c r="L461" s="27"/>
      <c r="M461" s="265">
        <f>IF(N461&gt;0,COUNTIF($N$7:N461,"&gt;0"),0)</f>
        <v>0</v>
      </c>
      <c r="N461" s="265">
        <f>IF(Engagés!C465="x",Engagés!B465,0)</f>
        <v>0</v>
      </c>
      <c r="O461" s="266">
        <f>IF(N461&gt;0,Engagés!E465,0)</f>
        <v>0</v>
      </c>
      <c r="P461" s="266">
        <f>IF(N461&gt;0,CONCATENATE(Engagés!F465," ",Engagés!G465),0)</f>
        <v>0</v>
      </c>
      <c r="Q461" s="266">
        <f>IF(N461&gt;0,Engagés!H465,0)</f>
        <v>0</v>
      </c>
      <c r="R461" s="266">
        <f>IF(N461&gt;0,Engagés!I465,0)</f>
        <v>0</v>
      </c>
    </row>
    <row r="462" spans="1:18" ht="16.5" x14ac:dyDescent="0.2">
      <c r="A462">
        <v>456</v>
      </c>
      <c r="C462" s="30">
        <f t="shared" si="42"/>
        <v>0</v>
      </c>
      <c r="D462" s="30" t="str">
        <f t="shared" si="43"/>
        <v xml:space="preserve"> </v>
      </c>
      <c r="E462" s="31">
        <f t="shared" si="44"/>
        <v>0</v>
      </c>
      <c r="F462" s="31">
        <f t="shared" si="45"/>
        <v>0</v>
      </c>
      <c r="G462" s="30">
        <f t="shared" si="46"/>
        <v>0</v>
      </c>
      <c r="H462" s="30">
        <f t="shared" si="47"/>
        <v>0</v>
      </c>
      <c r="I462" s="30"/>
      <c r="J462" s="30"/>
      <c r="K462" s="27"/>
      <c r="L462" s="27"/>
      <c r="M462" s="265">
        <f>IF(N462&gt;0,COUNTIF($N$7:N462,"&gt;0"),0)</f>
        <v>0</v>
      </c>
      <c r="N462" s="265">
        <f>IF(Engagés!C466="x",Engagés!B466,0)</f>
        <v>0</v>
      </c>
      <c r="O462" s="266">
        <f>IF(N462&gt;0,Engagés!E466,0)</f>
        <v>0</v>
      </c>
      <c r="P462" s="266">
        <f>IF(N462&gt;0,CONCATENATE(Engagés!F466," ",Engagés!G466),0)</f>
        <v>0</v>
      </c>
      <c r="Q462" s="266">
        <f>IF(N462&gt;0,Engagés!H466,0)</f>
        <v>0</v>
      </c>
      <c r="R462" s="266">
        <f>IF(N462&gt;0,Engagés!I466,0)</f>
        <v>0</v>
      </c>
    </row>
    <row r="463" spans="1:18" ht="16.5" x14ac:dyDescent="0.2">
      <c r="A463">
        <v>457</v>
      </c>
      <c r="C463" s="30">
        <f t="shared" si="42"/>
        <v>0</v>
      </c>
      <c r="D463" s="30" t="str">
        <f t="shared" si="43"/>
        <v xml:space="preserve"> </v>
      </c>
      <c r="E463" s="31">
        <f t="shared" si="44"/>
        <v>0</v>
      </c>
      <c r="F463" s="31">
        <f t="shared" si="45"/>
        <v>0</v>
      </c>
      <c r="G463" s="30">
        <f t="shared" si="46"/>
        <v>0</v>
      </c>
      <c r="H463" s="30">
        <f t="shared" si="47"/>
        <v>0</v>
      </c>
      <c r="I463" s="30"/>
      <c r="J463" s="30"/>
      <c r="K463" s="27"/>
      <c r="L463" s="27"/>
      <c r="M463" s="265">
        <f>IF(N463&gt;0,COUNTIF($N$7:N463,"&gt;0"),0)</f>
        <v>0</v>
      </c>
      <c r="N463" s="265">
        <f>IF(Engagés!C467="x",Engagés!B467,0)</f>
        <v>0</v>
      </c>
      <c r="O463" s="266">
        <f>IF(N463&gt;0,Engagés!E467,0)</f>
        <v>0</v>
      </c>
      <c r="P463" s="266">
        <f>IF(N463&gt;0,CONCATENATE(Engagés!F467," ",Engagés!G467),0)</f>
        <v>0</v>
      </c>
      <c r="Q463" s="266">
        <f>IF(N463&gt;0,Engagés!H467,0)</f>
        <v>0</v>
      </c>
      <c r="R463" s="266">
        <f>IF(N463&gt;0,Engagés!I467,0)</f>
        <v>0</v>
      </c>
    </row>
    <row r="464" spans="1:18" ht="16.5" x14ac:dyDescent="0.2">
      <c r="A464">
        <v>458</v>
      </c>
      <c r="C464" s="30">
        <f t="shared" si="42"/>
        <v>0</v>
      </c>
      <c r="D464" s="30" t="str">
        <f t="shared" si="43"/>
        <v xml:space="preserve"> </v>
      </c>
      <c r="E464" s="31">
        <f t="shared" si="44"/>
        <v>0</v>
      </c>
      <c r="F464" s="31">
        <f t="shared" si="45"/>
        <v>0</v>
      </c>
      <c r="G464" s="30">
        <f t="shared" si="46"/>
        <v>0</v>
      </c>
      <c r="H464" s="30">
        <f t="shared" si="47"/>
        <v>0</v>
      </c>
      <c r="I464" s="30"/>
      <c r="J464" s="30"/>
      <c r="K464" s="27"/>
      <c r="L464" s="27"/>
      <c r="M464" s="265">
        <f>IF(N464&gt;0,COUNTIF($N$7:N464,"&gt;0"),0)</f>
        <v>0</v>
      </c>
      <c r="N464" s="265">
        <f>IF(Engagés!C468="x",Engagés!B468,0)</f>
        <v>0</v>
      </c>
      <c r="O464" s="266">
        <f>IF(N464&gt;0,Engagés!E468,0)</f>
        <v>0</v>
      </c>
      <c r="P464" s="266">
        <f>IF(N464&gt;0,CONCATENATE(Engagés!F468," ",Engagés!G468),0)</f>
        <v>0</v>
      </c>
      <c r="Q464" s="266">
        <f>IF(N464&gt;0,Engagés!H468,0)</f>
        <v>0</v>
      </c>
      <c r="R464" s="266">
        <f>IF(N464&gt;0,Engagés!I468,0)</f>
        <v>0</v>
      </c>
    </row>
    <row r="465" spans="1:18" ht="16.5" x14ac:dyDescent="0.2">
      <c r="A465">
        <v>459</v>
      </c>
      <c r="C465" s="30">
        <f t="shared" si="42"/>
        <v>0</v>
      </c>
      <c r="D465" s="30" t="str">
        <f t="shared" si="43"/>
        <v xml:space="preserve"> </v>
      </c>
      <c r="E465" s="31">
        <f t="shared" si="44"/>
        <v>0</v>
      </c>
      <c r="F465" s="31">
        <f t="shared" si="45"/>
        <v>0</v>
      </c>
      <c r="G465" s="30">
        <f t="shared" si="46"/>
        <v>0</v>
      </c>
      <c r="H465" s="30">
        <f t="shared" si="47"/>
        <v>0</v>
      </c>
      <c r="I465" s="30"/>
      <c r="J465" s="30"/>
      <c r="K465" s="27"/>
      <c r="L465" s="27"/>
      <c r="M465" s="265">
        <f>IF(N465&gt;0,COUNTIF($N$7:N465,"&gt;0"),0)</f>
        <v>0</v>
      </c>
      <c r="N465" s="265">
        <f>IF(Engagés!C469="x",Engagés!B469,0)</f>
        <v>0</v>
      </c>
      <c r="O465" s="266">
        <f>IF(N465&gt;0,Engagés!E469,0)</f>
        <v>0</v>
      </c>
      <c r="P465" s="266">
        <f>IF(N465&gt;0,CONCATENATE(Engagés!F469," ",Engagés!G469),0)</f>
        <v>0</v>
      </c>
      <c r="Q465" s="266">
        <f>IF(N465&gt;0,Engagés!H469,0)</f>
        <v>0</v>
      </c>
      <c r="R465" s="266">
        <f>IF(N465&gt;0,Engagés!I469,0)</f>
        <v>0</v>
      </c>
    </row>
    <row r="466" spans="1:18" ht="16.5" x14ac:dyDescent="0.2">
      <c r="A466">
        <v>460</v>
      </c>
      <c r="C466" s="30">
        <f t="shared" si="42"/>
        <v>0</v>
      </c>
      <c r="D466" s="30" t="str">
        <f t="shared" si="43"/>
        <v xml:space="preserve"> </v>
      </c>
      <c r="E466" s="31">
        <f t="shared" si="44"/>
        <v>0</v>
      </c>
      <c r="F466" s="31">
        <f t="shared" si="45"/>
        <v>0</v>
      </c>
      <c r="G466" s="30">
        <f t="shared" si="46"/>
        <v>0</v>
      </c>
      <c r="H466" s="30">
        <f t="shared" si="47"/>
        <v>0</v>
      </c>
      <c r="I466" s="30"/>
      <c r="J466" s="30"/>
      <c r="K466" s="27"/>
      <c r="L466" s="27"/>
      <c r="M466" s="265">
        <f>IF(N466&gt;0,COUNTIF($N$7:N466,"&gt;0"),0)</f>
        <v>0</v>
      </c>
      <c r="N466" s="265">
        <f>IF(Engagés!C470="x",Engagés!B470,0)</f>
        <v>0</v>
      </c>
      <c r="O466" s="266">
        <f>IF(N466&gt;0,Engagés!E470,0)</f>
        <v>0</v>
      </c>
      <c r="P466" s="266">
        <f>IF(N466&gt;0,CONCATENATE(Engagés!F470," ",Engagés!G470),0)</f>
        <v>0</v>
      </c>
      <c r="Q466" s="266">
        <f>IF(N466&gt;0,Engagés!H470,0)</f>
        <v>0</v>
      </c>
      <c r="R466" s="266">
        <f>IF(N466&gt;0,Engagés!I470,0)</f>
        <v>0</v>
      </c>
    </row>
    <row r="467" spans="1:18" ht="16.5" x14ac:dyDescent="0.2">
      <c r="A467">
        <v>461</v>
      </c>
      <c r="C467" s="30">
        <f t="shared" si="42"/>
        <v>0</v>
      </c>
      <c r="D467" s="30" t="str">
        <f t="shared" si="43"/>
        <v xml:space="preserve"> </v>
      </c>
      <c r="E467" s="31">
        <f t="shared" si="44"/>
        <v>0</v>
      </c>
      <c r="F467" s="31">
        <f t="shared" si="45"/>
        <v>0</v>
      </c>
      <c r="G467" s="30">
        <f t="shared" si="46"/>
        <v>0</v>
      </c>
      <c r="H467" s="30">
        <f t="shared" si="47"/>
        <v>0</v>
      </c>
      <c r="I467" s="30"/>
      <c r="J467" s="30"/>
      <c r="K467" s="27"/>
      <c r="L467" s="27"/>
      <c r="M467" s="265">
        <f>IF(N467&gt;0,COUNTIF($N$7:N467,"&gt;0"),0)</f>
        <v>0</v>
      </c>
      <c r="N467" s="265">
        <f>IF(Engagés!C471="x",Engagés!B471,0)</f>
        <v>0</v>
      </c>
      <c r="O467" s="266">
        <f>IF(N467&gt;0,Engagés!E471,0)</f>
        <v>0</v>
      </c>
      <c r="P467" s="266">
        <f>IF(N467&gt;0,CONCATENATE(Engagés!F471," ",Engagés!G471),0)</f>
        <v>0</v>
      </c>
      <c r="Q467" s="266">
        <f>IF(N467&gt;0,Engagés!H471,0)</f>
        <v>0</v>
      </c>
      <c r="R467" s="266">
        <f>IF(N467&gt;0,Engagés!I471,0)</f>
        <v>0</v>
      </c>
    </row>
    <row r="468" spans="1:18" ht="16.5" x14ac:dyDescent="0.2">
      <c r="A468">
        <v>462</v>
      </c>
      <c r="C468" s="30">
        <f t="shared" si="42"/>
        <v>0</v>
      </c>
      <c r="D468" s="30" t="str">
        <f t="shared" si="43"/>
        <v xml:space="preserve"> </v>
      </c>
      <c r="E468" s="31">
        <f t="shared" si="44"/>
        <v>0</v>
      </c>
      <c r="F468" s="31">
        <f t="shared" si="45"/>
        <v>0</v>
      </c>
      <c r="G468" s="30">
        <f t="shared" si="46"/>
        <v>0</v>
      </c>
      <c r="H468" s="30">
        <f t="shared" si="47"/>
        <v>0</v>
      </c>
      <c r="I468" s="30"/>
      <c r="J468" s="30"/>
      <c r="K468" s="27"/>
      <c r="L468" s="27"/>
      <c r="M468" s="265">
        <f>IF(N468&gt;0,COUNTIF($N$7:N468,"&gt;0"),0)</f>
        <v>0</v>
      </c>
      <c r="N468" s="265">
        <f>IF(Engagés!C472="x",Engagés!B472,0)</f>
        <v>0</v>
      </c>
      <c r="O468" s="266">
        <f>IF(N468&gt;0,Engagés!E472,0)</f>
        <v>0</v>
      </c>
      <c r="P468" s="266">
        <f>IF(N468&gt;0,CONCATENATE(Engagés!F472," ",Engagés!G472),0)</f>
        <v>0</v>
      </c>
      <c r="Q468" s="266">
        <f>IF(N468&gt;0,Engagés!H472,0)</f>
        <v>0</v>
      </c>
      <c r="R468" s="266">
        <f>IF(N468&gt;0,Engagés!I472,0)</f>
        <v>0</v>
      </c>
    </row>
    <row r="469" spans="1:18" ht="16.5" x14ac:dyDescent="0.2">
      <c r="A469">
        <v>463</v>
      </c>
      <c r="C469" s="30">
        <f t="shared" si="42"/>
        <v>0</v>
      </c>
      <c r="D469" s="30" t="str">
        <f t="shared" si="43"/>
        <v xml:space="preserve"> </v>
      </c>
      <c r="E469" s="31">
        <f t="shared" si="44"/>
        <v>0</v>
      </c>
      <c r="F469" s="31">
        <f t="shared" si="45"/>
        <v>0</v>
      </c>
      <c r="G469" s="30">
        <f t="shared" si="46"/>
        <v>0</v>
      </c>
      <c r="H469" s="30">
        <f t="shared" si="47"/>
        <v>0</v>
      </c>
      <c r="I469" s="30"/>
      <c r="J469" s="30"/>
      <c r="K469" s="27"/>
      <c r="L469" s="27"/>
      <c r="M469" s="265">
        <f>IF(N469&gt;0,COUNTIF($N$7:N469,"&gt;0"),0)</f>
        <v>0</v>
      </c>
      <c r="N469" s="265">
        <f>IF(Engagés!C473="x",Engagés!B473,0)</f>
        <v>0</v>
      </c>
      <c r="O469" s="266">
        <f>IF(N469&gt;0,Engagés!E473,0)</f>
        <v>0</v>
      </c>
      <c r="P469" s="266">
        <f>IF(N469&gt;0,CONCATENATE(Engagés!F473," ",Engagés!G473),0)</f>
        <v>0</v>
      </c>
      <c r="Q469" s="266">
        <f>IF(N469&gt;0,Engagés!H473,0)</f>
        <v>0</v>
      </c>
      <c r="R469" s="266">
        <f>IF(N469&gt;0,Engagés!I473,0)</f>
        <v>0</v>
      </c>
    </row>
    <row r="470" spans="1:18" ht="16.5" x14ac:dyDescent="0.2">
      <c r="A470">
        <v>464</v>
      </c>
      <c r="C470" s="30">
        <f t="shared" si="42"/>
        <v>0</v>
      </c>
      <c r="D470" s="30" t="str">
        <f t="shared" si="43"/>
        <v xml:space="preserve"> </v>
      </c>
      <c r="E470" s="31">
        <f t="shared" si="44"/>
        <v>0</v>
      </c>
      <c r="F470" s="31">
        <f t="shared" si="45"/>
        <v>0</v>
      </c>
      <c r="G470" s="30">
        <f t="shared" si="46"/>
        <v>0</v>
      </c>
      <c r="H470" s="30">
        <f t="shared" si="47"/>
        <v>0</v>
      </c>
      <c r="I470" s="30"/>
      <c r="J470" s="30"/>
      <c r="K470" s="27"/>
      <c r="L470" s="27"/>
      <c r="M470" s="265">
        <f>IF(N470&gt;0,COUNTIF($N$7:N470,"&gt;0"),0)</f>
        <v>0</v>
      </c>
      <c r="N470" s="265">
        <f>IF(Engagés!C474="x",Engagés!B474,0)</f>
        <v>0</v>
      </c>
      <c r="O470" s="266">
        <f>IF(N470&gt;0,Engagés!E474,0)</f>
        <v>0</v>
      </c>
      <c r="P470" s="266">
        <f>IF(N470&gt;0,CONCATENATE(Engagés!F474," ",Engagés!G474),0)</f>
        <v>0</v>
      </c>
      <c r="Q470" s="266">
        <f>IF(N470&gt;0,Engagés!H474,0)</f>
        <v>0</v>
      </c>
      <c r="R470" s="266">
        <f>IF(N470&gt;0,Engagés!I474,0)</f>
        <v>0</v>
      </c>
    </row>
    <row r="471" spans="1:18" ht="16.5" x14ac:dyDescent="0.2">
      <c r="A471">
        <v>465</v>
      </c>
      <c r="C471" s="30">
        <f t="shared" si="42"/>
        <v>0</v>
      </c>
      <c r="D471" s="30" t="str">
        <f t="shared" si="43"/>
        <v xml:space="preserve"> </v>
      </c>
      <c r="E471" s="31">
        <f t="shared" si="44"/>
        <v>0</v>
      </c>
      <c r="F471" s="31">
        <f t="shared" si="45"/>
        <v>0</v>
      </c>
      <c r="G471" s="30">
        <f t="shared" si="46"/>
        <v>0</v>
      </c>
      <c r="H471" s="30">
        <f t="shared" si="47"/>
        <v>0</v>
      </c>
      <c r="I471" s="30"/>
      <c r="J471" s="30"/>
      <c r="K471" s="27"/>
      <c r="L471" s="27"/>
      <c r="M471" s="265">
        <f>IF(N471&gt;0,COUNTIF($N$7:N471,"&gt;0"),0)</f>
        <v>0</v>
      </c>
      <c r="N471" s="265">
        <f>IF(Engagés!C475="x",Engagés!B475,0)</f>
        <v>0</v>
      </c>
      <c r="O471" s="266">
        <f>IF(N471&gt;0,Engagés!E475,0)</f>
        <v>0</v>
      </c>
      <c r="P471" s="266">
        <f>IF(N471&gt;0,CONCATENATE(Engagés!F475," ",Engagés!G475),0)</f>
        <v>0</v>
      </c>
      <c r="Q471" s="266">
        <f>IF(N471&gt;0,Engagés!H475,0)</f>
        <v>0</v>
      </c>
      <c r="R471" s="266">
        <f>IF(N471&gt;0,Engagés!I475,0)</f>
        <v>0</v>
      </c>
    </row>
    <row r="472" spans="1:18" ht="16.5" x14ac:dyDescent="0.2">
      <c r="A472">
        <v>466</v>
      </c>
      <c r="C472" s="30">
        <f t="shared" si="42"/>
        <v>0</v>
      </c>
      <c r="D472" s="30" t="str">
        <f t="shared" si="43"/>
        <v xml:space="preserve"> </v>
      </c>
      <c r="E472" s="31">
        <f t="shared" si="44"/>
        <v>0</v>
      </c>
      <c r="F472" s="31">
        <f t="shared" si="45"/>
        <v>0</v>
      </c>
      <c r="G472" s="30">
        <f t="shared" si="46"/>
        <v>0</v>
      </c>
      <c r="H472" s="30">
        <f t="shared" si="47"/>
        <v>0</v>
      </c>
      <c r="I472" s="30"/>
      <c r="J472" s="30"/>
      <c r="K472" s="27"/>
      <c r="L472" s="27"/>
      <c r="M472" s="265">
        <f>IF(N472&gt;0,COUNTIF($N$7:N472,"&gt;0"),0)</f>
        <v>0</v>
      </c>
      <c r="N472" s="265">
        <f>IF(Engagés!C476="x",Engagés!B476,0)</f>
        <v>0</v>
      </c>
      <c r="O472" s="266">
        <f>IF(N472&gt;0,Engagés!E476,0)</f>
        <v>0</v>
      </c>
      <c r="P472" s="266">
        <f>IF(N472&gt;0,CONCATENATE(Engagés!F476," ",Engagés!G476),0)</f>
        <v>0</v>
      </c>
      <c r="Q472" s="266">
        <f>IF(N472&gt;0,Engagés!H476,0)</f>
        <v>0</v>
      </c>
      <c r="R472" s="266">
        <f>IF(N472&gt;0,Engagés!I476,0)</f>
        <v>0</v>
      </c>
    </row>
    <row r="473" spans="1:18" ht="16.5" x14ac:dyDescent="0.2">
      <c r="A473">
        <v>467</v>
      </c>
      <c r="C473" s="30">
        <f t="shared" si="42"/>
        <v>0</v>
      </c>
      <c r="D473" s="30" t="str">
        <f t="shared" si="43"/>
        <v xml:space="preserve"> </v>
      </c>
      <c r="E473" s="31">
        <f t="shared" si="44"/>
        <v>0</v>
      </c>
      <c r="F473" s="31">
        <f t="shared" si="45"/>
        <v>0</v>
      </c>
      <c r="G473" s="30">
        <f t="shared" si="46"/>
        <v>0</v>
      </c>
      <c r="H473" s="30">
        <f t="shared" si="47"/>
        <v>0</v>
      </c>
      <c r="I473" s="30"/>
      <c r="J473" s="30"/>
      <c r="K473" s="27"/>
      <c r="L473" s="27"/>
      <c r="M473" s="265">
        <f>IF(N473&gt;0,COUNTIF($N$7:N473,"&gt;0"),0)</f>
        <v>0</v>
      </c>
      <c r="N473" s="265">
        <f>IF(Engagés!C477="x",Engagés!B477,0)</f>
        <v>0</v>
      </c>
      <c r="O473" s="266">
        <f>IF(N473&gt;0,Engagés!E477,0)</f>
        <v>0</v>
      </c>
      <c r="P473" s="266">
        <f>IF(N473&gt;0,CONCATENATE(Engagés!F477," ",Engagés!G477),0)</f>
        <v>0</v>
      </c>
      <c r="Q473" s="266">
        <f>IF(N473&gt;0,Engagés!H477,0)</f>
        <v>0</v>
      </c>
      <c r="R473" s="266">
        <f>IF(N473&gt;0,Engagés!I477,0)</f>
        <v>0</v>
      </c>
    </row>
    <row r="474" spans="1:18" ht="16.5" x14ac:dyDescent="0.2">
      <c r="A474">
        <v>468</v>
      </c>
      <c r="C474" s="30">
        <f t="shared" ref="C474:C506" si="48">IF(ISNA(VLOOKUP(A474,M474:R1967,2,FALSE)),0,VLOOKUP(A474,M474:R1967,2,FALSE))</f>
        <v>0</v>
      </c>
      <c r="D474" s="30" t="str">
        <f t="shared" ref="D474:D506" si="49">IF(C474&lt;&gt;0,VLOOKUP(A474,M474:R1967,3,FALSE)," ")</f>
        <v xml:space="preserve"> </v>
      </c>
      <c r="E474" s="31">
        <f t="shared" ref="E474:E506" si="50">IF(C474&lt;&gt;0,VLOOKUP(A474,M474:R1967,4,FALSE),0)</f>
        <v>0</v>
      </c>
      <c r="F474" s="31">
        <f t="shared" ref="F474:F506" si="51">IF(C474&lt;&gt;0,VLOOKUP(A474,M474:R1967,5,FALSE),0)</f>
        <v>0</v>
      </c>
      <c r="G474" s="30">
        <f t="shared" ref="G474:G506" si="52">IF(C474&lt;&gt;0,VLOOKUP(A474,M474:R1967,6,FALSE),0)</f>
        <v>0</v>
      </c>
      <c r="H474" s="30">
        <f t="shared" si="47"/>
        <v>0</v>
      </c>
      <c r="I474" s="30"/>
      <c r="J474" s="30"/>
      <c r="K474" s="27"/>
      <c r="L474" s="27"/>
      <c r="M474" s="265">
        <f>IF(N474&gt;0,COUNTIF($N$7:N474,"&gt;0"),0)</f>
        <v>0</v>
      </c>
      <c r="N474" s="265">
        <f>IF(Engagés!C478="x",Engagés!B478,0)</f>
        <v>0</v>
      </c>
      <c r="O474" s="266">
        <f>IF(N474&gt;0,Engagés!E478,0)</f>
        <v>0</v>
      </c>
      <c r="P474" s="266">
        <f>IF(N474&gt;0,CONCATENATE(Engagés!F478," ",Engagés!G478),0)</f>
        <v>0</v>
      </c>
      <c r="Q474" s="266">
        <f>IF(N474&gt;0,Engagés!H478,0)</f>
        <v>0</v>
      </c>
      <c r="R474" s="266">
        <f>IF(N474&gt;0,Engagés!I478,0)</f>
        <v>0</v>
      </c>
    </row>
    <row r="475" spans="1:18" ht="16.5" x14ac:dyDescent="0.2">
      <c r="A475">
        <v>469</v>
      </c>
      <c r="C475" s="30">
        <f t="shared" si="48"/>
        <v>0</v>
      </c>
      <c r="D475" s="30" t="str">
        <f t="shared" si="49"/>
        <v xml:space="preserve"> </v>
      </c>
      <c r="E475" s="31">
        <f t="shared" si="50"/>
        <v>0</v>
      </c>
      <c r="F475" s="31">
        <f t="shared" si="51"/>
        <v>0</v>
      </c>
      <c r="G475" s="30">
        <f t="shared" si="52"/>
        <v>0</v>
      </c>
      <c r="H475" s="30">
        <f t="shared" si="47"/>
        <v>0</v>
      </c>
      <c r="I475" s="30"/>
      <c r="J475" s="30"/>
      <c r="K475" s="27"/>
      <c r="L475" s="27"/>
      <c r="M475" s="265">
        <f>IF(N475&gt;0,COUNTIF($N$7:N475,"&gt;0"),0)</f>
        <v>0</v>
      </c>
      <c r="N475" s="265">
        <f>IF(Engagés!C479="x",Engagés!B479,0)</f>
        <v>0</v>
      </c>
      <c r="O475" s="266">
        <f>IF(N475&gt;0,Engagés!E479,0)</f>
        <v>0</v>
      </c>
      <c r="P475" s="266">
        <f>IF(N475&gt;0,CONCATENATE(Engagés!F479," ",Engagés!G479),0)</f>
        <v>0</v>
      </c>
      <c r="Q475" s="266">
        <f>IF(N475&gt;0,Engagés!H479,0)</f>
        <v>0</v>
      </c>
      <c r="R475" s="266">
        <f>IF(N475&gt;0,Engagés!I479,0)</f>
        <v>0</v>
      </c>
    </row>
    <row r="476" spans="1:18" ht="16.5" x14ac:dyDescent="0.2">
      <c r="A476">
        <v>470</v>
      </c>
      <c r="C476" s="30">
        <f t="shared" si="48"/>
        <v>0</v>
      </c>
      <c r="D476" s="30" t="str">
        <f t="shared" si="49"/>
        <v xml:space="preserve"> </v>
      </c>
      <c r="E476" s="31">
        <f t="shared" si="50"/>
        <v>0</v>
      </c>
      <c r="F476" s="31">
        <f t="shared" si="51"/>
        <v>0</v>
      </c>
      <c r="G476" s="30">
        <f t="shared" si="52"/>
        <v>0</v>
      </c>
      <c r="H476" s="30">
        <f t="shared" si="47"/>
        <v>0</v>
      </c>
      <c r="I476" s="30"/>
      <c r="J476" s="30"/>
      <c r="K476" s="27"/>
      <c r="L476" s="27"/>
      <c r="M476" s="265">
        <f>IF(N476&gt;0,COUNTIF($N$7:N476,"&gt;0"),0)</f>
        <v>0</v>
      </c>
      <c r="N476" s="265">
        <f>IF(Engagés!C480="x",Engagés!B480,0)</f>
        <v>0</v>
      </c>
      <c r="O476" s="266">
        <f>IF(N476&gt;0,Engagés!E480,0)</f>
        <v>0</v>
      </c>
      <c r="P476" s="266">
        <f>IF(N476&gt;0,CONCATENATE(Engagés!F480," ",Engagés!G480),0)</f>
        <v>0</v>
      </c>
      <c r="Q476" s="266">
        <f>IF(N476&gt;0,Engagés!H480,0)</f>
        <v>0</v>
      </c>
      <c r="R476" s="266">
        <f>IF(N476&gt;0,Engagés!I480,0)</f>
        <v>0</v>
      </c>
    </row>
    <row r="477" spans="1:18" ht="16.5" x14ac:dyDescent="0.2">
      <c r="A477">
        <v>471</v>
      </c>
      <c r="C477" s="30">
        <f t="shared" si="48"/>
        <v>0</v>
      </c>
      <c r="D477" s="30" t="str">
        <f t="shared" si="49"/>
        <v xml:space="preserve"> </v>
      </c>
      <c r="E477" s="31">
        <f t="shared" si="50"/>
        <v>0</v>
      </c>
      <c r="F477" s="31">
        <f t="shared" si="51"/>
        <v>0</v>
      </c>
      <c r="G477" s="30">
        <f t="shared" si="52"/>
        <v>0</v>
      </c>
      <c r="H477" s="30">
        <f t="shared" si="47"/>
        <v>0</v>
      </c>
      <c r="I477" s="30"/>
      <c r="J477" s="30"/>
      <c r="K477" s="27"/>
      <c r="L477" s="27"/>
      <c r="M477" s="265">
        <f>IF(N477&gt;0,COUNTIF($N$7:N477,"&gt;0"),0)</f>
        <v>0</v>
      </c>
      <c r="N477" s="265">
        <f>IF(Engagés!C481="x",Engagés!B481,0)</f>
        <v>0</v>
      </c>
      <c r="O477" s="266">
        <f>IF(N477&gt;0,Engagés!E481,0)</f>
        <v>0</v>
      </c>
      <c r="P477" s="266">
        <f>IF(N477&gt;0,CONCATENATE(Engagés!F481," ",Engagés!G481),0)</f>
        <v>0</v>
      </c>
      <c r="Q477" s="266">
        <f>IF(N477&gt;0,Engagés!H481,0)</f>
        <v>0</v>
      </c>
      <c r="R477" s="266">
        <f>IF(N477&gt;0,Engagés!I481,0)</f>
        <v>0</v>
      </c>
    </row>
    <row r="478" spans="1:18" ht="16.5" x14ac:dyDescent="0.2">
      <c r="A478">
        <v>472</v>
      </c>
      <c r="C478" s="30">
        <f t="shared" si="48"/>
        <v>0</v>
      </c>
      <c r="D478" s="30" t="str">
        <f t="shared" si="49"/>
        <v xml:space="preserve"> </v>
      </c>
      <c r="E478" s="31">
        <f t="shared" si="50"/>
        <v>0</v>
      </c>
      <c r="F478" s="31">
        <f t="shared" si="51"/>
        <v>0</v>
      </c>
      <c r="G478" s="30">
        <f t="shared" si="52"/>
        <v>0</v>
      </c>
      <c r="H478" s="30">
        <f t="shared" si="47"/>
        <v>0</v>
      </c>
      <c r="I478" s="30"/>
      <c r="J478" s="30"/>
      <c r="K478" s="27"/>
      <c r="L478" s="27"/>
      <c r="M478" s="265">
        <f>IF(N478&gt;0,COUNTIF($N$7:N478,"&gt;0"),0)</f>
        <v>0</v>
      </c>
      <c r="N478" s="265">
        <f>IF(Engagés!C482="x",Engagés!B482,0)</f>
        <v>0</v>
      </c>
      <c r="O478" s="266">
        <f>IF(N478&gt;0,Engagés!E482,0)</f>
        <v>0</v>
      </c>
      <c r="P478" s="266">
        <f>IF(N478&gt;0,CONCATENATE(Engagés!F482," ",Engagés!G482),0)</f>
        <v>0</v>
      </c>
      <c r="Q478" s="266">
        <f>IF(N478&gt;0,Engagés!H482,0)</f>
        <v>0</v>
      </c>
      <c r="R478" s="266">
        <f>IF(N478&gt;0,Engagés!I482,0)</f>
        <v>0</v>
      </c>
    </row>
    <row r="479" spans="1:18" ht="16.5" x14ac:dyDescent="0.2">
      <c r="A479">
        <v>473</v>
      </c>
      <c r="C479" s="30">
        <f t="shared" si="48"/>
        <v>0</v>
      </c>
      <c r="D479" s="30" t="str">
        <f t="shared" si="49"/>
        <v xml:space="preserve"> </v>
      </c>
      <c r="E479" s="31">
        <f t="shared" si="50"/>
        <v>0</v>
      </c>
      <c r="F479" s="31">
        <f t="shared" si="51"/>
        <v>0</v>
      </c>
      <c r="G479" s="30">
        <f t="shared" si="52"/>
        <v>0</v>
      </c>
      <c r="H479" s="30">
        <f t="shared" si="47"/>
        <v>0</v>
      </c>
      <c r="I479" s="30"/>
      <c r="J479" s="30"/>
      <c r="K479" s="27"/>
      <c r="L479" s="27"/>
      <c r="M479" s="265">
        <f>IF(N479&gt;0,COUNTIF($N$7:N479,"&gt;0"),0)</f>
        <v>0</v>
      </c>
      <c r="N479" s="265">
        <f>IF(Engagés!C483="x",Engagés!B483,0)</f>
        <v>0</v>
      </c>
      <c r="O479" s="266">
        <f>IF(N479&gt;0,Engagés!E483,0)</f>
        <v>0</v>
      </c>
      <c r="P479" s="266">
        <f>IF(N479&gt;0,CONCATENATE(Engagés!F483," ",Engagés!G483),0)</f>
        <v>0</v>
      </c>
      <c r="Q479" s="266">
        <f>IF(N479&gt;0,Engagés!H483,0)</f>
        <v>0</v>
      </c>
      <c r="R479" s="266">
        <f>IF(N479&gt;0,Engagés!I483,0)</f>
        <v>0</v>
      </c>
    </row>
    <row r="480" spans="1:18" ht="16.5" x14ac:dyDescent="0.2">
      <c r="A480">
        <v>474</v>
      </c>
      <c r="C480" s="30">
        <f t="shared" si="48"/>
        <v>0</v>
      </c>
      <c r="D480" s="30" t="str">
        <f t="shared" si="49"/>
        <v xml:space="preserve"> </v>
      </c>
      <c r="E480" s="31">
        <f t="shared" si="50"/>
        <v>0</v>
      </c>
      <c r="F480" s="31">
        <f t="shared" si="51"/>
        <v>0</v>
      </c>
      <c r="G480" s="30">
        <f t="shared" si="52"/>
        <v>0</v>
      </c>
      <c r="H480" s="30">
        <f t="shared" si="47"/>
        <v>0</v>
      </c>
      <c r="I480" s="30"/>
      <c r="J480" s="30"/>
      <c r="K480" s="27"/>
      <c r="L480" s="27"/>
      <c r="M480" s="265">
        <f>IF(N480&gt;0,COUNTIF($N$7:N480,"&gt;0"),0)</f>
        <v>0</v>
      </c>
      <c r="N480" s="265">
        <f>IF(Engagés!C484="x",Engagés!B484,0)</f>
        <v>0</v>
      </c>
      <c r="O480" s="266">
        <f>IF(N480&gt;0,Engagés!E484,0)</f>
        <v>0</v>
      </c>
      <c r="P480" s="266">
        <f>IF(N480&gt;0,CONCATENATE(Engagés!F484," ",Engagés!G484),0)</f>
        <v>0</v>
      </c>
      <c r="Q480" s="266">
        <f>IF(N480&gt;0,Engagés!H484,0)</f>
        <v>0</v>
      </c>
      <c r="R480" s="266">
        <f>IF(N480&gt;0,Engagés!I484,0)</f>
        <v>0</v>
      </c>
    </row>
    <row r="481" spans="1:18" ht="16.5" x14ac:dyDescent="0.2">
      <c r="A481">
        <v>475</v>
      </c>
      <c r="C481" s="30">
        <f t="shared" si="48"/>
        <v>0</v>
      </c>
      <c r="D481" s="30" t="str">
        <f t="shared" si="49"/>
        <v xml:space="preserve"> </v>
      </c>
      <c r="E481" s="31">
        <f t="shared" si="50"/>
        <v>0</v>
      </c>
      <c r="F481" s="31">
        <f t="shared" si="51"/>
        <v>0</v>
      </c>
      <c r="G481" s="30">
        <f t="shared" si="52"/>
        <v>0</v>
      </c>
      <c r="H481" s="30">
        <f t="shared" si="47"/>
        <v>0</v>
      </c>
      <c r="I481" s="30"/>
      <c r="J481" s="30"/>
      <c r="K481" s="27"/>
      <c r="L481" s="27"/>
      <c r="M481" s="265">
        <f>IF(N481&gt;0,COUNTIF($N$7:N481,"&gt;0"),0)</f>
        <v>0</v>
      </c>
      <c r="N481" s="265">
        <f>IF(Engagés!C485="x",Engagés!B485,0)</f>
        <v>0</v>
      </c>
      <c r="O481" s="266">
        <f>IF(N481&gt;0,Engagés!E485,0)</f>
        <v>0</v>
      </c>
      <c r="P481" s="266">
        <f>IF(N481&gt;0,CONCATENATE(Engagés!F485," ",Engagés!G485),0)</f>
        <v>0</v>
      </c>
      <c r="Q481" s="266">
        <f>IF(N481&gt;0,Engagés!H485,0)</f>
        <v>0</v>
      </c>
      <c r="R481" s="266">
        <f>IF(N481&gt;0,Engagés!I485,0)</f>
        <v>0</v>
      </c>
    </row>
    <row r="482" spans="1:18" ht="16.5" x14ac:dyDescent="0.2">
      <c r="A482">
        <v>476</v>
      </c>
      <c r="C482" s="30">
        <f t="shared" si="48"/>
        <v>0</v>
      </c>
      <c r="D482" s="30" t="str">
        <f t="shared" si="49"/>
        <v xml:space="preserve"> </v>
      </c>
      <c r="E482" s="31">
        <f t="shared" si="50"/>
        <v>0</v>
      </c>
      <c r="F482" s="31">
        <f t="shared" si="51"/>
        <v>0</v>
      </c>
      <c r="G482" s="30">
        <f t="shared" si="52"/>
        <v>0</v>
      </c>
      <c r="H482" s="30">
        <f t="shared" si="47"/>
        <v>0</v>
      </c>
      <c r="I482" s="30"/>
      <c r="J482" s="30"/>
      <c r="K482" s="27"/>
      <c r="L482" s="27"/>
      <c r="M482" s="265">
        <f>IF(N482&gt;0,COUNTIF($N$7:N482,"&gt;0"),0)</f>
        <v>0</v>
      </c>
      <c r="N482" s="265">
        <f>IF(Engagés!C486="x",Engagés!B486,0)</f>
        <v>0</v>
      </c>
      <c r="O482" s="266">
        <f>IF(N482&gt;0,Engagés!E486,0)</f>
        <v>0</v>
      </c>
      <c r="P482" s="266">
        <f>IF(N482&gt;0,CONCATENATE(Engagés!F486," ",Engagés!G486),0)</f>
        <v>0</v>
      </c>
      <c r="Q482" s="266">
        <f>IF(N482&gt;0,Engagés!H486,0)</f>
        <v>0</v>
      </c>
      <c r="R482" s="266">
        <f>IF(N482&gt;0,Engagés!I486,0)</f>
        <v>0</v>
      </c>
    </row>
    <row r="483" spans="1:18" ht="16.5" x14ac:dyDescent="0.2">
      <c r="A483">
        <v>477</v>
      </c>
      <c r="C483" s="30">
        <f t="shared" si="48"/>
        <v>0</v>
      </c>
      <c r="D483" s="30" t="str">
        <f t="shared" si="49"/>
        <v xml:space="preserve"> </v>
      </c>
      <c r="E483" s="31">
        <f t="shared" si="50"/>
        <v>0</v>
      </c>
      <c r="F483" s="31">
        <f t="shared" si="51"/>
        <v>0</v>
      </c>
      <c r="G483" s="30">
        <f t="shared" si="52"/>
        <v>0</v>
      </c>
      <c r="H483" s="30">
        <f t="shared" si="47"/>
        <v>0</v>
      </c>
      <c r="I483" s="30"/>
      <c r="J483" s="30"/>
      <c r="K483" s="27"/>
      <c r="L483" s="27"/>
      <c r="M483" s="265">
        <f>IF(N483&gt;0,COUNTIF($N$7:N483,"&gt;0"),0)</f>
        <v>0</v>
      </c>
      <c r="N483" s="265">
        <f>IF(Engagés!C487="x",Engagés!B487,0)</f>
        <v>0</v>
      </c>
      <c r="O483" s="266">
        <f>IF(N483&gt;0,Engagés!E487,0)</f>
        <v>0</v>
      </c>
      <c r="P483" s="266">
        <f>IF(N483&gt;0,CONCATENATE(Engagés!F487," ",Engagés!G487),0)</f>
        <v>0</v>
      </c>
      <c r="Q483" s="266">
        <f>IF(N483&gt;0,Engagés!H487,0)</f>
        <v>0</v>
      </c>
      <c r="R483" s="266">
        <f>IF(N483&gt;0,Engagés!I487,0)</f>
        <v>0</v>
      </c>
    </row>
    <row r="484" spans="1:18" ht="16.5" x14ac:dyDescent="0.2">
      <c r="A484">
        <v>478</v>
      </c>
      <c r="C484" s="30">
        <f t="shared" si="48"/>
        <v>0</v>
      </c>
      <c r="D484" s="30" t="str">
        <f t="shared" si="49"/>
        <v xml:space="preserve"> </v>
      </c>
      <c r="E484" s="31">
        <f t="shared" si="50"/>
        <v>0</v>
      </c>
      <c r="F484" s="31">
        <f t="shared" si="51"/>
        <v>0</v>
      </c>
      <c r="G484" s="30">
        <f t="shared" si="52"/>
        <v>0</v>
      </c>
      <c r="H484" s="30">
        <f t="shared" si="47"/>
        <v>0</v>
      </c>
      <c r="I484" s="30"/>
      <c r="J484" s="30"/>
      <c r="K484" s="27"/>
      <c r="L484" s="27"/>
      <c r="M484" s="265">
        <f>IF(N484&gt;0,COUNTIF($N$7:N484,"&gt;0"),0)</f>
        <v>0</v>
      </c>
      <c r="N484" s="265">
        <f>IF(Engagés!C488="x",Engagés!B488,0)</f>
        <v>0</v>
      </c>
      <c r="O484" s="266">
        <f>IF(N484&gt;0,Engagés!E488,0)</f>
        <v>0</v>
      </c>
      <c r="P484" s="266">
        <f>IF(N484&gt;0,CONCATENATE(Engagés!F488," ",Engagés!G488),0)</f>
        <v>0</v>
      </c>
      <c r="Q484" s="266">
        <f>IF(N484&gt;0,Engagés!H488,0)</f>
        <v>0</v>
      </c>
      <c r="R484" s="266">
        <f>IF(N484&gt;0,Engagés!I488,0)</f>
        <v>0</v>
      </c>
    </row>
    <row r="485" spans="1:18" ht="16.5" x14ac:dyDescent="0.2">
      <c r="A485">
        <v>479</v>
      </c>
      <c r="C485" s="30">
        <f t="shared" si="48"/>
        <v>0</v>
      </c>
      <c r="D485" s="30" t="str">
        <f t="shared" si="49"/>
        <v xml:space="preserve"> </v>
      </c>
      <c r="E485" s="31">
        <f t="shared" si="50"/>
        <v>0</v>
      </c>
      <c r="F485" s="31">
        <f t="shared" si="51"/>
        <v>0</v>
      </c>
      <c r="G485" s="30">
        <f t="shared" si="52"/>
        <v>0</v>
      </c>
      <c r="H485" s="30">
        <f t="shared" si="47"/>
        <v>0</v>
      </c>
      <c r="I485" s="30"/>
      <c r="J485" s="30"/>
      <c r="K485" s="27"/>
      <c r="L485" s="27"/>
      <c r="M485" s="265">
        <f>IF(N485&gt;0,COUNTIF($N$7:N485,"&gt;0"),0)</f>
        <v>0</v>
      </c>
      <c r="N485" s="265">
        <f>IF(Engagés!C489="x",Engagés!B489,0)</f>
        <v>0</v>
      </c>
      <c r="O485" s="266">
        <f>IF(N485&gt;0,Engagés!E489,0)</f>
        <v>0</v>
      </c>
      <c r="P485" s="266">
        <f>IF(N485&gt;0,CONCATENATE(Engagés!F489," ",Engagés!G489),0)</f>
        <v>0</v>
      </c>
      <c r="Q485" s="266">
        <f>IF(N485&gt;0,Engagés!H489,0)</f>
        <v>0</v>
      </c>
      <c r="R485" s="266">
        <f>IF(N485&gt;0,Engagés!I489,0)</f>
        <v>0</v>
      </c>
    </row>
    <row r="486" spans="1:18" ht="16.5" x14ac:dyDescent="0.2">
      <c r="A486">
        <v>480</v>
      </c>
      <c r="C486" s="30">
        <f t="shared" si="48"/>
        <v>0</v>
      </c>
      <c r="D486" s="30" t="str">
        <f t="shared" si="49"/>
        <v xml:space="preserve"> </v>
      </c>
      <c r="E486" s="31">
        <f t="shared" si="50"/>
        <v>0</v>
      </c>
      <c r="F486" s="31">
        <f t="shared" si="51"/>
        <v>0</v>
      </c>
      <c r="G486" s="30">
        <f t="shared" si="52"/>
        <v>0</v>
      </c>
      <c r="H486" s="30">
        <f t="shared" si="47"/>
        <v>0</v>
      </c>
      <c r="I486" s="30"/>
      <c r="J486" s="30"/>
      <c r="K486" s="27"/>
      <c r="L486" s="27"/>
      <c r="M486" s="265">
        <f>IF(N486&gt;0,COUNTIF($N$7:N486,"&gt;0"),0)</f>
        <v>0</v>
      </c>
      <c r="N486" s="265">
        <f>IF(Engagés!C490="x",Engagés!B490,0)</f>
        <v>0</v>
      </c>
      <c r="O486" s="266">
        <f>IF(N486&gt;0,Engagés!E490,0)</f>
        <v>0</v>
      </c>
      <c r="P486" s="266">
        <f>IF(N486&gt;0,CONCATENATE(Engagés!F490," ",Engagés!G490),0)</f>
        <v>0</v>
      </c>
      <c r="Q486" s="266">
        <f>IF(N486&gt;0,Engagés!H490,0)</f>
        <v>0</v>
      </c>
      <c r="R486" s="266">
        <f>IF(N486&gt;0,Engagés!I490,0)</f>
        <v>0</v>
      </c>
    </row>
    <row r="487" spans="1:18" ht="16.5" x14ac:dyDescent="0.2">
      <c r="A487">
        <v>481</v>
      </c>
      <c r="C487" s="30">
        <f t="shared" si="48"/>
        <v>0</v>
      </c>
      <c r="D487" s="30" t="str">
        <f t="shared" si="49"/>
        <v xml:space="preserve"> </v>
      </c>
      <c r="E487" s="31">
        <f t="shared" si="50"/>
        <v>0</v>
      </c>
      <c r="F487" s="31">
        <f t="shared" si="51"/>
        <v>0</v>
      </c>
      <c r="G487" s="30">
        <f t="shared" si="52"/>
        <v>0</v>
      </c>
      <c r="H487" s="30">
        <f t="shared" si="47"/>
        <v>0</v>
      </c>
      <c r="I487" s="30"/>
      <c r="J487" s="30"/>
      <c r="K487" s="27"/>
      <c r="L487" s="27"/>
      <c r="M487" s="265">
        <f>IF(N487&gt;0,COUNTIF($N$7:N487,"&gt;0"),0)</f>
        <v>0</v>
      </c>
      <c r="N487" s="265">
        <f>IF(Engagés!C491="x",Engagés!B491,0)</f>
        <v>0</v>
      </c>
      <c r="O487" s="266">
        <f>IF(N487&gt;0,Engagés!E491,0)</f>
        <v>0</v>
      </c>
      <c r="P487" s="266">
        <f>IF(N487&gt;0,CONCATENATE(Engagés!F491," ",Engagés!G491),0)</f>
        <v>0</v>
      </c>
      <c r="Q487" s="266">
        <f>IF(N487&gt;0,Engagés!H491,0)</f>
        <v>0</v>
      </c>
      <c r="R487" s="266">
        <f>IF(N487&gt;0,Engagés!I491,0)</f>
        <v>0</v>
      </c>
    </row>
    <row r="488" spans="1:18" ht="16.5" x14ac:dyDescent="0.2">
      <c r="A488">
        <v>482</v>
      </c>
      <c r="C488" s="30">
        <f t="shared" si="48"/>
        <v>0</v>
      </c>
      <c r="D488" s="30" t="str">
        <f t="shared" si="49"/>
        <v xml:space="preserve"> </v>
      </c>
      <c r="E488" s="31">
        <f t="shared" si="50"/>
        <v>0</v>
      </c>
      <c r="F488" s="31">
        <f t="shared" si="51"/>
        <v>0</v>
      </c>
      <c r="G488" s="30">
        <f t="shared" si="52"/>
        <v>0</v>
      </c>
      <c r="H488" s="30">
        <f t="shared" si="47"/>
        <v>0</v>
      </c>
      <c r="I488" s="30"/>
      <c r="J488" s="30"/>
      <c r="K488" s="27"/>
      <c r="L488" s="27"/>
      <c r="M488" s="265">
        <f>IF(N488&gt;0,COUNTIF($N$7:N488,"&gt;0"),0)</f>
        <v>0</v>
      </c>
      <c r="N488" s="265">
        <f>IF(Engagés!C492="x",Engagés!B492,0)</f>
        <v>0</v>
      </c>
      <c r="O488" s="266">
        <f>IF(N488&gt;0,Engagés!E492,0)</f>
        <v>0</v>
      </c>
      <c r="P488" s="266">
        <f>IF(N488&gt;0,CONCATENATE(Engagés!F492," ",Engagés!G492),0)</f>
        <v>0</v>
      </c>
      <c r="Q488" s="266">
        <f>IF(N488&gt;0,Engagés!H492,0)</f>
        <v>0</v>
      </c>
      <c r="R488" s="266">
        <f>IF(N488&gt;0,Engagés!I492,0)</f>
        <v>0</v>
      </c>
    </row>
    <row r="489" spans="1:18" ht="16.5" x14ac:dyDescent="0.2">
      <c r="A489">
        <v>483</v>
      </c>
      <c r="C489" s="30">
        <f t="shared" si="48"/>
        <v>0</v>
      </c>
      <c r="D489" s="30" t="str">
        <f t="shared" si="49"/>
        <v xml:space="preserve"> </v>
      </c>
      <c r="E489" s="31">
        <f t="shared" si="50"/>
        <v>0</v>
      </c>
      <c r="F489" s="31">
        <f t="shared" si="51"/>
        <v>0</v>
      </c>
      <c r="G489" s="30">
        <f t="shared" si="52"/>
        <v>0</v>
      </c>
      <c r="H489" s="30">
        <f t="shared" si="47"/>
        <v>0</v>
      </c>
      <c r="I489" s="30"/>
      <c r="J489" s="30"/>
      <c r="K489" s="27"/>
      <c r="L489" s="27"/>
      <c r="M489" s="265">
        <f>IF(N489&gt;0,COUNTIF($N$7:N489,"&gt;0"),0)</f>
        <v>0</v>
      </c>
      <c r="N489" s="265">
        <f>IF(Engagés!C493="x",Engagés!B493,0)</f>
        <v>0</v>
      </c>
      <c r="O489" s="266">
        <f>IF(N489&gt;0,Engagés!E493,0)</f>
        <v>0</v>
      </c>
      <c r="P489" s="266">
        <f>IF(N489&gt;0,CONCATENATE(Engagés!F493," ",Engagés!G493),0)</f>
        <v>0</v>
      </c>
      <c r="Q489" s="266">
        <f>IF(N489&gt;0,Engagés!H493,0)</f>
        <v>0</v>
      </c>
      <c r="R489" s="266">
        <f>IF(N489&gt;0,Engagés!I493,0)</f>
        <v>0</v>
      </c>
    </row>
    <row r="490" spans="1:18" ht="16.5" x14ac:dyDescent="0.2">
      <c r="A490">
        <v>484</v>
      </c>
      <c r="C490" s="30">
        <f t="shared" si="48"/>
        <v>0</v>
      </c>
      <c r="D490" s="30" t="str">
        <f t="shared" si="49"/>
        <v xml:space="preserve"> </v>
      </c>
      <c r="E490" s="31">
        <f t="shared" si="50"/>
        <v>0</v>
      </c>
      <c r="F490" s="31">
        <f t="shared" si="51"/>
        <v>0</v>
      </c>
      <c r="G490" s="30">
        <f t="shared" si="52"/>
        <v>0</v>
      </c>
      <c r="H490" s="30">
        <f t="shared" si="47"/>
        <v>0</v>
      </c>
      <c r="I490" s="30"/>
      <c r="J490" s="30"/>
      <c r="K490" s="27"/>
      <c r="L490" s="27"/>
      <c r="M490" s="265">
        <f>IF(N490&gt;0,COUNTIF($N$7:N490,"&gt;0"),0)</f>
        <v>0</v>
      </c>
      <c r="N490" s="265">
        <f>IF(Engagés!C494="x",Engagés!B494,0)</f>
        <v>0</v>
      </c>
      <c r="O490" s="266">
        <f>IF(N490&gt;0,Engagés!E494,0)</f>
        <v>0</v>
      </c>
      <c r="P490" s="266">
        <f>IF(N490&gt;0,CONCATENATE(Engagés!F494," ",Engagés!G494),0)</f>
        <v>0</v>
      </c>
      <c r="Q490" s="266">
        <f>IF(N490&gt;0,Engagés!H494,0)</f>
        <v>0</v>
      </c>
      <c r="R490" s="266">
        <f>IF(N490&gt;0,Engagés!I494,0)</f>
        <v>0</v>
      </c>
    </row>
    <row r="491" spans="1:18" ht="16.5" x14ac:dyDescent="0.2">
      <c r="A491">
        <v>485</v>
      </c>
      <c r="C491" s="30">
        <f t="shared" si="48"/>
        <v>0</v>
      </c>
      <c r="D491" s="30" t="str">
        <f t="shared" si="49"/>
        <v xml:space="preserve"> </v>
      </c>
      <c r="E491" s="31">
        <f t="shared" si="50"/>
        <v>0</v>
      </c>
      <c r="F491" s="31">
        <f t="shared" si="51"/>
        <v>0</v>
      </c>
      <c r="G491" s="30">
        <f t="shared" si="52"/>
        <v>0</v>
      </c>
      <c r="H491" s="30">
        <f t="shared" si="47"/>
        <v>0</v>
      </c>
      <c r="I491" s="30"/>
      <c r="J491" s="30"/>
      <c r="K491" s="27"/>
      <c r="L491" s="27"/>
      <c r="M491" s="265">
        <f>IF(N491&gt;0,COUNTIF($N$7:N491,"&gt;0"),0)</f>
        <v>0</v>
      </c>
      <c r="N491" s="265">
        <f>IF(Engagés!C495="x",Engagés!B495,0)</f>
        <v>0</v>
      </c>
      <c r="O491" s="266">
        <f>IF(N491&gt;0,Engagés!E495,0)</f>
        <v>0</v>
      </c>
      <c r="P491" s="266">
        <f>IF(N491&gt;0,CONCATENATE(Engagés!F495," ",Engagés!G495),0)</f>
        <v>0</v>
      </c>
      <c r="Q491" s="266">
        <f>IF(N491&gt;0,Engagés!H495,0)</f>
        <v>0</v>
      </c>
      <c r="R491" s="266">
        <f>IF(N491&gt;0,Engagés!I495,0)</f>
        <v>0</v>
      </c>
    </row>
    <row r="492" spans="1:18" ht="16.5" x14ac:dyDescent="0.2">
      <c r="A492">
        <v>486</v>
      </c>
      <c r="C492" s="30">
        <f t="shared" si="48"/>
        <v>0</v>
      </c>
      <c r="D492" s="30" t="str">
        <f t="shared" si="49"/>
        <v xml:space="preserve"> </v>
      </c>
      <c r="E492" s="31">
        <f t="shared" si="50"/>
        <v>0</v>
      </c>
      <c r="F492" s="31">
        <f t="shared" si="51"/>
        <v>0</v>
      </c>
      <c r="G492" s="30">
        <f t="shared" si="52"/>
        <v>0</v>
      </c>
      <c r="H492" s="30">
        <f t="shared" si="47"/>
        <v>0</v>
      </c>
      <c r="I492" s="30"/>
      <c r="J492" s="30"/>
      <c r="K492" s="27"/>
      <c r="L492" s="27"/>
      <c r="M492" s="265">
        <f>IF(N492&gt;0,COUNTIF($N$7:N492,"&gt;0"),0)</f>
        <v>0</v>
      </c>
      <c r="N492" s="265">
        <f>IF(Engagés!C496="x",Engagés!B496,0)</f>
        <v>0</v>
      </c>
      <c r="O492" s="266">
        <f>IF(N492&gt;0,Engagés!E496,0)</f>
        <v>0</v>
      </c>
      <c r="P492" s="266">
        <f>IF(N492&gt;0,CONCATENATE(Engagés!F496," ",Engagés!G496),0)</f>
        <v>0</v>
      </c>
      <c r="Q492" s="266">
        <f>IF(N492&gt;0,Engagés!H496,0)</f>
        <v>0</v>
      </c>
      <c r="R492" s="266">
        <f>IF(N492&gt;0,Engagés!I496,0)</f>
        <v>0</v>
      </c>
    </row>
    <row r="493" spans="1:18" ht="16.5" x14ac:dyDescent="0.2">
      <c r="A493">
        <v>487</v>
      </c>
      <c r="C493" s="30">
        <f t="shared" si="48"/>
        <v>0</v>
      </c>
      <c r="D493" s="30" t="str">
        <f t="shared" si="49"/>
        <v xml:space="preserve"> </v>
      </c>
      <c r="E493" s="31">
        <f t="shared" si="50"/>
        <v>0</v>
      </c>
      <c r="F493" s="31">
        <f t="shared" si="51"/>
        <v>0</v>
      </c>
      <c r="G493" s="30">
        <f t="shared" si="52"/>
        <v>0</v>
      </c>
      <c r="H493" s="30">
        <f t="shared" si="47"/>
        <v>0</v>
      </c>
      <c r="I493" s="30"/>
      <c r="J493" s="30"/>
      <c r="K493" s="27"/>
      <c r="L493" s="27"/>
      <c r="M493" s="265">
        <f>IF(N493&gt;0,COUNTIF($N$7:N493,"&gt;0"),0)</f>
        <v>0</v>
      </c>
      <c r="N493" s="265">
        <f>IF(Engagés!C497="x",Engagés!B497,0)</f>
        <v>0</v>
      </c>
      <c r="O493" s="266">
        <f>IF(N493&gt;0,Engagés!E497,0)</f>
        <v>0</v>
      </c>
      <c r="P493" s="266">
        <f>IF(N493&gt;0,CONCATENATE(Engagés!F497," ",Engagés!G497),0)</f>
        <v>0</v>
      </c>
      <c r="Q493" s="266">
        <f>IF(N493&gt;0,Engagés!H497,0)</f>
        <v>0</v>
      </c>
      <c r="R493" s="266">
        <f>IF(N493&gt;0,Engagés!I497,0)</f>
        <v>0</v>
      </c>
    </row>
    <row r="494" spans="1:18" ht="16.5" x14ac:dyDescent="0.2">
      <c r="A494">
        <v>488</v>
      </c>
      <c r="C494" s="30">
        <f t="shared" si="48"/>
        <v>0</v>
      </c>
      <c r="D494" s="30" t="str">
        <f t="shared" si="49"/>
        <v xml:space="preserve"> </v>
      </c>
      <c r="E494" s="31">
        <f t="shared" si="50"/>
        <v>0</v>
      </c>
      <c r="F494" s="31">
        <f t="shared" si="51"/>
        <v>0</v>
      </c>
      <c r="G494" s="30">
        <f t="shared" si="52"/>
        <v>0</v>
      </c>
      <c r="H494" s="30">
        <f t="shared" si="47"/>
        <v>0</v>
      </c>
      <c r="I494" s="30"/>
      <c r="J494" s="30"/>
      <c r="K494" s="27"/>
      <c r="L494" s="27"/>
      <c r="M494" s="265">
        <f>IF(N494&gt;0,COUNTIF($N$7:N494,"&gt;0"),0)</f>
        <v>0</v>
      </c>
      <c r="N494" s="265">
        <f>IF(Engagés!C498="x",Engagés!B498,0)</f>
        <v>0</v>
      </c>
      <c r="O494" s="266">
        <f>IF(N494&gt;0,Engagés!E498,0)</f>
        <v>0</v>
      </c>
      <c r="P494" s="266">
        <f>IF(N494&gt;0,CONCATENATE(Engagés!F498," ",Engagés!G498),0)</f>
        <v>0</v>
      </c>
      <c r="Q494" s="266">
        <f>IF(N494&gt;0,Engagés!H498,0)</f>
        <v>0</v>
      </c>
      <c r="R494" s="266">
        <f>IF(N494&gt;0,Engagés!I498,0)</f>
        <v>0</v>
      </c>
    </row>
    <row r="495" spans="1:18" ht="16.5" x14ac:dyDescent="0.2">
      <c r="A495">
        <v>489</v>
      </c>
      <c r="C495" s="30">
        <f t="shared" si="48"/>
        <v>0</v>
      </c>
      <c r="D495" s="30" t="str">
        <f t="shared" si="49"/>
        <v xml:space="preserve"> </v>
      </c>
      <c r="E495" s="31">
        <f t="shared" si="50"/>
        <v>0</v>
      </c>
      <c r="F495" s="31">
        <f t="shared" si="51"/>
        <v>0</v>
      </c>
      <c r="G495" s="30">
        <f t="shared" si="52"/>
        <v>0</v>
      </c>
      <c r="H495" s="30">
        <f t="shared" si="47"/>
        <v>0</v>
      </c>
      <c r="I495" s="30"/>
      <c r="J495" s="30"/>
      <c r="K495" s="27"/>
      <c r="L495" s="27"/>
      <c r="M495" s="265">
        <f>IF(N495&gt;0,COUNTIF($N$7:N495,"&gt;0"),0)</f>
        <v>0</v>
      </c>
      <c r="N495" s="265">
        <f>IF(Engagés!C499="x",Engagés!B499,0)</f>
        <v>0</v>
      </c>
      <c r="O495" s="266">
        <f>IF(N495&gt;0,Engagés!E499,0)</f>
        <v>0</v>
      </c>
      <c r="P495" s="266">
        <f>IF(N495&gt;0,CONCATENATE(Engagés!F499," ",Engagés!G499),0)</f>
        <v>0</v>
      </c>
      <c r="Q495" s="266">
        <f>IF(N495&gt;0,Engagés!H499,0)</f>
        <v>0</v>
      </c>
      <c r="R495" s="266">
        <f>IF(N495&gt;0,Engagés!I499,0)</f>
        <v>0</v>
      </c>
    </row>
    <row r="496" spans="1:18" ht="16.5" x14ac:dyDescent="0.2">
      <c r="A496">
        <v>490</v>
      </c>
      <c r="C496" s="30">
        <f t="shared" si="48"/>
        <v>0</v>
      </c>
      <c r="D496" s="30" t="str">
        <f t="shared" si="49"/>
        <v xml:space="preserve"> </v>
      </c>
      <c r="E496" s="31">
        <f t="shared" si="50"/>
        <v>0</v>
      </c>
      <c r="F496" s="31">
        <f t="shared" si="51"/>
        <v>0</v>
      </c>
      <c r="G496" s="30">
        <f t="shared" si="52"/>
        <v>0</v>
      </c>
      <c r="H496" s="30">
        <f t="shared" si="47"/>
        <v>0</v>
      </c>
      <c r="I496" s="30"/>
      <c r="J496" s="30"/>
      <c r="K496" s="27"/>
      <c r="L496" s="27"/>
      <c r="M496" s="265">
        <f>IF(N496&gt;0,COUNTIF($N$7:N496,"&gt;0"),0)</f>
        <v>0</v>
      </c>
      <c r="N496" s="265">
        <f>IF(Engagés!C500="x",Engagés!B500,0)</f>
        <v>0</v>
      </c>
      <c r="O496" s="266">
        <f>IF(N496&gt;0,Engagés!E500,0)</f>
        <v>0</v>
      </c>
      <c r="P496" s="266">
        <f>IF(N496&gt;0,CONCATENATE(Engagés!F500," ",Engagés!G500),0)</f>
        <v>0</v>
      </c>
      <c r="Q496" s="266">
        <f>IF(N496&gt;0,Engagés!H500,0)</f>
        <v>0</v>
      </c>
      <c r="R496" s="266">
        <f>IF(N496&gt;0,Engagés!I500,0)</f>
        <v>0</v>
      </c>
    </row>
    <row r="497" spans="1:20" ht="16.5" x14ac:dyDescent="0.2">
      <c r="A497">
        <v>491</v>
      </c>
      <c r="C497" s="30">
        <f t="shared" si="48"/>
        <v>0</v>
      </c>
      <c r="D497" s="30" t="str">
        <f t="shared" si="49"/>
        <v xml:space="preserve"> </v>
      </c>
      <c r="E497" s="31">
        <f t="shared" si="50"/>
        <v>0</v>
      </c>
      <c r="F497" s="31">
        <f t="shared" si="51"/>
        <v>0</v>
      </c>
      <c r="G497" s="30">
        <f t="shared" si="52"/>
        <v>0</v>
      </c>
      <c r="H497" s="30">
        <f t="shared" si="47"/>
        <v>0</v>
      </c>
      <c r="I497" s="30"/>
      <c r="J497" s="30"/>
      <c r="K497" s="27"/>
      <c r="L497" s="27"/>
      <c r="M497" s="265">
        <f>IF(N497&gt;0,COUNTIF($N$7:N497,"&gt;0"),0)</f>
        <v>0</v>
      </c>
      <c r="N497" s="265">
        <f>IF(Engagés!C501="x",Engagés!B501,0)</f>
        <v>0</v>
      </c>
      <c r="O497" s="266">
        <f>IF(N497&gt;0,Engagés!E501,0)</f>
        <v>0</v>
      </c>
      <c r="P497" s="266">
        <f>IF(N497&gt;0,CONCATENATE(Engagés!F501," ",Engagés!G501),0)</f>
        <v>0</v>
      </c>
      <c r="Q497" s="266">
        <f>IF(N497&gt;0,Engagés!H501,0)</f>
        <v>0</v>
      </c>
      <c r="R497" s="266">
        <f>IF(N497&gt;0,Engagés!I501,0)</f>
        <v>0</v>
      </c>
    </row>
    <row r="498" spans="1:20" ht="16.5" x14ac:dyDescent="0.2">
      <c r="A498">
        <v>492</v>
      </c>
      <c r="C498" s="30">
        <f t="shared" si="48"/>
        <v>0</v>
      </c>
      <c r="D498" s="30" t="str">
        <f t="shared" si="49"/>
        <v xml:space="preserve"> </v>
      </c>
      <c r="E498" s="31">
        <f t="shared" si="50"/>
        <v>0</v>
      </c>
      <c r="F498" s="31">
        <f t="shared" si="51"/>
        <v>0</v>
      </c>
      <c r="G498" s="30">
        <f t="shared" si="52"/>
        <v>0</v>
      </c>
      <c r="H498" s="30">
        <f t="shared" si="47"/>
        <v>0</v>
      </c>
      <c r="I498" s="30"/>
      <c r="J498" s="30"/>
      <c r="K498" s="27"/>
      <c r="L498" s="27"/>
      <c r="M498" s="265">
        <f>IF(N498&gt;0,COUNTIF($N$7:N498,"&gt;0"),0)</f>
        <v>0</v>
      </c>
      <c r="N498" s="265">
        <f>IF(Engagés!C502="x",Engagés!B502,0)</f>
        <v>0</v>
      </c>
      <c r="O498" s="266">
        <f>IF(N498&gt;0,Engagés!E502,0)</f>
        <v>0</v>
      </c>
      <c r="P498" s="266">
        <f>IF(N498&gt;0,CONCATENATE(Engagés!F502," ",Engagés!G502),0)</f>
        <v>0</v>
      </c>
      <c r="Q498" s="266">
        <f>IF(N498&gt;0,Engagés!H502,0)</f>
        <v>0</v>
      </c>
      <c r="R498" s="266">
        <f>IF(N498&gt;0,Engagés!I502,0)</f>
        <v>0</v>
      </c>
    </row>
    <row r="499" spans="1:20" ht="16.5" x14ac:dyDescent="0.2">
      <c r="A499">
        <v>493</v>
      </c>
      <c r="C499" s="30">
        <f t="shared" si="48"/>
        <v>0</v>
      </c>
      <c r="D499" s="30" t="str">
        <f t="shared" si="49"/>
        <v xml:space="preserve"> </v>
      </c>
      <c r="E499" s="31">
        <f t="shared" si="50"/>
        <v>0</v>
      </c>
      <c r="F499" s="31">
        <f t="shared" si="51"/>
        <v>0</v>
      </c>
      <c r="G499" s="30">
        <f t="shared" si="52"/>
        <v>0</v>
      </c>
      <c r="H499" s="30">
        <f t="shared" si="47"/>
        <v>0</v>
      </c>
      <c r="I499" s="30"/>
      <c r="J499" s="30"/>
      <c r="K499" s="27"/>
      <c r="L499" s="27"/>
      <c r="M499" s="265">
        <f>IF(N499&gt;0,COUNTIF($N$7:N499,"&gt;0"),0)</f>
        <v>0</v>
      </c>
      <c r="N499" s="265">
        <f>IF(Engagés!C503="x",Engagés!B503,0)</f>
        <v>0</v>
      </c>
      <c r="O499" s="266">
        <f>IF(N499&gt;0,Engagés!E503,0)</f>
        <v>0</v>
      </c>
      <c r="P499" s="266">
        <f>IF(N499&gt;0,CONCATENATE(Engagés!F503," ",Engagés!G503),0)</f>
        <v>0</v>
      </c>
      <c r="Q499" s="266">
        <f>IF(N499&gt;0,Engagés!H503,0)</f>
        <v>0</v>
      </c>
      <c r="R499" s="266">
        <f>IF(N499&gt;0,Engagés!I503,0)</f>
        <v>0</v>
      </c>
    </row>
    <row r="500" spans="1:20" ht="16.5" x14ac:dyDescent="0.2">
      <c r="A500">
        <v>494</v>
      </c>
      <c r="C500" s="30">
        <f t="shared" si="48"/>
        <v>0</v>
      </c>
      <c r="D500" s="30" t="str">
        <f t="shared" si="49"/>
        <v xml:space="preserve"> </v>
      </c>
      <c r="E500" s="31">
        <f t="shared" si="50"/>
        <v>0</v>
      </c>
      <c r="F500" s="31">
        <f t="shared" si="51"/>
        <v>0</v>
      </c>
      <c r="G500" s="30">
        <f t="shared" si="52"/>
        <v>0</v>
      </c>
      <c r="H500" s="30">
        <f t="shared" si="47"/>
        <v>0</v>
      </c>
      <c r="I500" s="30"/>
      <c r="J500" s="30"/>
      <c r="K500" s="27"/>
      <c r="L500" s="27"/>
      <c r="M500" s="265">
        <f>IF(N500&gt;0,COUNTIF($N$7:N500,"&gt;0"),0)</f>
        <v>0</v>
      </c>
      <c r="N500" s="265">
        <f>IF(Engagés!C504="x",Engagés!B504,0)</f>
        <v>0</v>
      </c>
      <c r="O500" s="266">
        <f>IF(N500&gt;0,Engagés!E504,0)</f>
        <v>0</v>
      </c>
      <c r="P500" s="266">
        <f>IF(N500&gt;0,CONCATENATE(Engagés!F504," ",Engagés!G504),0)</f>
        <v>0</v>
      </c>
      <c r="Q500" s="266">
        <f>IF(N500&gt;0,Engagés!H504,0)</f>
        <v>0</v>
      </c>
      <c r="R500" s="266">
        <f>IF(N500&gt;0,Engagés!I504,0)</f>
        <v>0</v>
      </c>
    </row>
    <row r="501" spans="1:20" ht="16.5" x14ac:dyDescent="0.2">
      <c r="A501">
        <v>495</v>
      </c>
      <c r="C501" s="30">
        <f t="shared" si="48"/>
        <v>0</v>
      </c>
      <c r="D501" s="30" t="str">
        <f t="shared" si="49"/>
        <v xml:space="preserve"> </v>
      </c>
      <c r="E501" s="31">
        <f t="shared" si="50"/>
        <v>0</v>
      </c>
      <c r="F501" s="31">
        <f t="shared" si="51"/>
        <v>0</v>
      </c>
      <c r="G501" s="30">
        <f t="shared" si="52"/>
        <v>0</v>
      </c>
      <c r="H501" s="30">
        <f t="shared" si="47"/>
        <v>0</v>
      </c>
      <c r="I501" s="30"/>
      <c r="J501" s="30"/>
      <c r="K501" s="27"/>
      <c r="L501" s="27"/>
      <c r="M501" s="265">
        <f>IF(N501&gt;0,COUNTIF($N$7:N501,"&gt;0"),0)</f>
        <v>0</v>
      </c>
      <c r="N501" s="265">
        <f>IF(Engagés!C505="x",Engagés!B505,0)</f>
        <v>0</v>
      </c>
      <c r="O501" s="266">
        <f>IF(N501&gt;0,Engagés!E505,0)</f>
        <v>0</v>
      </c>
      <c r="P501" s="266">
        <f>IF(N501&gt;0,CONCATENATE(Engagés!F505," ",Engagés!G505),0)</f>
        <v>0</v>
      </c>
      <c r="Q501" s="266">
        <f>IF(N501&gt;0,Engagés!H505,0)</f>
        <v>0</v>
      </c>
      <c r="R501" s="266">
        <f>IF(N501&gt;0,Engagés!I505,0)</f>
        <v>0</v>
      </c>
    </row>
    <row r="502" spans="1:20" ht="16.5" x14ac:dyDescent="0.2">
      <c r="A502">
        <v>496</v>
      </c>
      <c r="C502" s="30">
        <f t="shared" si="48"/>
        <v>0</v>
      </c>
      <c r="D502" s="30" t="str">
        <f t="shared" si="49"/>
        <v xml:space="preserve"> </v>
      </c>
      <c r="E502" s="31">
        <f t="shared" si="50"/>
        <v>0</v>
      </c>
      <c r="F502" s="31">
        <f t="shared" si="51"/>
        <v>0</v>
      </c>
      <c r="G502" s="30">
        <f t="shared" si="52"/>
        <v>0</v>
      </c>
      <c r="H502" s="30">
        <f t="shared" si="47"/>
        <v>0</v>
      </c>
      <c r="I502" s="30"/>
      <c r="J502" s="30"/>
      <c r="K502" s="27"/>
      <c r="L502" s="27"/>
      <c r="M502" s="265">
        <f>IF(N502&gt;0,COUNTIF($N$7:N502,"&gt;0"),0)</f>
        <v>0</v>
      </c>
      <c r="N502" s="265">
        <f>IF(Engagés!C506="x",Engagés!B506,0)</f>
        <v>0</v>
      </c>
      <c r="O502" s="266">
        <f>IF(N502&gt;0,Engagés!E506,0)</f>
        <v>0</v>
      </c>
      <c r="P502" s="266">
        <f>IF(N502&gt;0,CONCATENATE(Engagés!F506," ",Engagés!G506),0)</f>
        <v>0</v>
      </c>
      <c r="Q502" s="266">
        <f>IF(N502&gt;0,Engagés!H506,0)</f>
        <v>0</v>
      </c>
      <c r="R502" s="266">
        <f>IF(N502&gt;0,Engagés!I506,0)</f>
        <v>0</v>
      </c>
    </row>
    <row r="503" spans="1:20" ht="16.5" x14ac:dyDescent="0.2">
      <c r="A503">
        <v>497</v>
      </c>
      <c r="C503" s="30">
        <f t="shared" si="48"/>
        <v>0</v>
      </c>
      <c r="D503" s="30" t="str">
        <f t="shared" si="49"/>
        <v xml:space="preserve"> </v>
      </c>
      <c r="E503" s="31">
        <f t="shared" si="50"/>
        <v>0</v>
      </c>
      <c r="F503" s="31">
        <f t="shared" si="51"/>
        <v>0</v>
      </c>
      <c r="G503" s="30">
        <f t="shared" si="52"/>
        <v>0</v>
      </c>
      <c r="H503" s="30">
        <f t="shared" si="47"/>
        <v>0</v>
      </c>
      <c r="I503" s="30"/>
      <c r="J503" s="30"/>
      <c r="K503" s="27"/>
      <c r="L503" s="27"/>
      <c r="M503" s="265">
        <f>IF(N503&gt;0,COUNTIF($N$7:N503,"&gt;0"),0)</f>
        <v>0</v>
      </c>
      <c r="N503" s="265">
        <f>IF(Engagés!C507="x",Engagés!B507,0)</f>
        <v>0</v>
      </c>
      <c r="O503" s="266">
        <f>IF(N503&gt;0,Engagés!E507,0)</f>
        <v>0</v>
      </c>
      <c r="P503" s="266">
        <f>IF(N503&gt;0,CONCATENATE(Engagés!F507," ",Engagés!G507),0)</f>
        <v>0</v>
      </c>
      <c r="Q503" s="266">
        <f>IF(N503&gt;0,Engagés!H507,0)</f>
        <v>0</v>
      </c>
      <c r="R503" s="266">
        <f>IF(N503&gt;0,Engagés!I507,0)</f>
        <v>0</v>
      </c>
    </row>
    <row r="504" spans="1:20" ht="16.5" x14ac:dyDescent="0.2">
      <c r="A504">
        <v>498</v>
      </c>
      <c r="C504" s="30">
        <f t="shared" si="48"/>
        <v>0</v>
      </c>
      <c r="D504" s="30" t="str">
        <f t="shared" si="49"/>
        <v xml:space="preserve"> </v>
      </c>
      <c r="E504" s="31">
        <f t="shared" si="50"/>
        <v>0</v>
      </c>
      <c r="F504" s="31">
        <f t="shared" si="51"/>
        <v>0</v>
      </c>
      <c r="G504" s="30">
        <f t="shared" si="52"/>
        <v>0</v>
      </c>
      <c r="H504" s="30">
        <f t="shared" si="47"/>
        <v>0</v>
      </c>
      <c r="I504" s="30"/>
      <c r="J504" s="30"/>
      <c r="K504" s="27"/>
      <c r="L504" s="27"/>
      <c r="M504" s="265">
        <f>IF(N504&gt;0,COUNTIF($N$7:N504,"&gt;0"),0)</f>
        <v>0</v>
      </c>
      <c r="N504" s="265">
        <f>IF(Engagés!C508="x",Engagés!B508,0)</f>
        <v>0</v>
      </c>
      <c r="O504" s="266">
        <f>IF(N504&gt;0,Engagés!E508,0)</f>
        <v>0</v>
      </c>
      <c r="P504" s="266">
        <f>IF(N504&gt;0,CONCATENATE(Engagés!F508," ",Engagés!G508),0)</f>
        <v>0</v>
      </c>
      <c r="Q504" s="266">
        <f>IF(N504&gt;0,Engagés!H508,0)</f>
        <v>0</v>
      </c>
      <c r="R504" s="266">
        <f>IF(N504&gt;0,Engagés!I508,0)</f>
        <v>0</v>
      </c>
    </row>
    <row r="505" spans="1:20" ht="16.5" x14ac:dyDescent="0.2">
      <c r="A505">
        <v>499</v>
      </c>
      <c r="C505" s="30">
        <f t="shared" si="48"/>
        <v>0</v>
      </c>
      <c r="D505" s="30" t="str">
        <f t="shared" si="49"/>
        <v xml:space="preserve"> </v>
      </c>
      <c r="E505" s="31">
        <f t="shared" si="50"/>
        <v>0</v>
      </c>
      <c r="F505" s="31">
        <f t="shared" si="51"/>
        <v>0</v>
      </c>
      <c r="G505" s="30">
        <f t="shared" si="52"/>
        <v>0</v>
      </c>
      <c r="H505" s="30">
        <f t="shared" si="47"/>
        <v>0</v>
      </c>
      <c r="I505" s="30"/>
      <c r="J505" s="30"/>
      <c r="K505" s="27"/>
      <c r="L505" s="27"/>
      <c r="M505" s="265">
        <f>IF(N505&gt;0,COUNTIF($N$7:N505,"&gt;0"),0)</f>
        <v>0</v>
      </c>
      <c r="N505" s="265">
        <f>IF(Engagés!C509="x",Engagés!B509,0)</f>
        <v>0</v>
      </c>
      <c r="O505" s="266">
        <f>IF(N505&gt;0,Engagés!E509,0)</f>
        <v>0</v>
      </c>
      <c r="P505" s="266">
        <f>IF(N505&gt;0,CONCATENATE(Engagés!F509," ",Engagés!G509),0)</f>
        <v>0</v>
      </c>
      <c r="Q505" s="266">
        <f>IF(N505&gt;0,Engagés!H509,0)</f>
        <v>0</v>
      </c>
      <c r="R505" s="266">
        <f>IF(N505&gt;0,Engagés!I509,0)</f>
        <v>0</v>
      </c>
    </row>
    <row r="506" spans="1:20" ht="16.5" x14ac:dyDescent="0.2">
      <c r="A506">
        <v>500</v>
      </c>
      <c r="C506" s="30">
        <f t="shared" si="48"/>
        <v>0</v>
      </c>
      <c r="D506" s="30" t="str">
        <f t="shared" si="49"/>
        <v xml:space="preserve"> </v>
      </c>
      <c r="E506" s="31">
        <f t="shared" si="50"/>
        <v>0</v>
      </c>
      <c r="F506" s="31">
        <f t="shared" si="51"/>
        <v>0</v>
      </c>
      <c r="G506" s="30">
        <f t="shared" si="52"/>
        <v>0</v>
      </c>
      <c r="H506" s="30">
        <f t="shared" si="47"/>
        <v>0</v>
      </c>
      <c r="I506" s="30"/>
      <c r="J506" s="30"/>
      <c r="K506" s="27"/>
      <c r="L506" s="27"/>
      <c r="M506" s="265">
        <f>IF(N506&gt;0,COUNTIF($N$7:N506,"&gt;0"),0)</f>
        <v>0</v>
      </c>
      <c r="N506" s="265">
        <f>IF(Engagés!C510="x",Engagés!B510,0)</f>
        <v>0</v>
      </c>
      <c r="O506" s="266">
        <f>IF(N506&gt;0,Engagés!E510,0)</f>
        <v>0</v>
      </c>
      <c r="P506" s="266">
        <f>IF(N506&gt;0,CONCATENATE(Engagés!F510," ",Engagés!G510),0)</f>
        <v>0</v>
      </c>
      <c r="Q506" s="266">
        <f>IF(N506&gt;0,Engagés!H510,0)</f>
        <v>0</v>
      </c>
      <c r="R506" s="266">
        <f>IF(N506&gt;0,Engagés!I510,0)</f>
        <v>0</v>
      </c>
    </row>
    <row r="507" spans="1:20" ht="16.5" x14ac:dyDescent="0.2">
      <c r="C507" s="30"/>
      <c r="E507" s="32"/>
      <c r="F507" s="32"/>
      <c r="L507" s="27"/>
      <c r="M507" s="265">
        <f>IF(N507&gt;0,COUNTIF($N$7:N507,"&gt;0"),0)</f>
        <v>0</v>
      </c>
      <c r="N507" s="268">
        <f>IF('Enga manuel'!I6&lt;&gt;0,'Enga manuel'!G6,0)</f>
        <v>0</v>
      </c>
      <c r="O507" s="268">
        <f>IF('Enga manuel'!J6&lt;&gt;" ",'Enga manuel'!I6,0)</f>
        <v>0</v>
      </c>
      <c r="P507" s="268">
        <f>IF('Enga manuel'!J6&lt;&gt;" ",CONCATENATE('Enga manuel'!J6," ",'Enga manuel'!K6),0)</f>
        <v>0</v>
      </c>
      <c r="Q507" s="268">
        <f>IF('Enga manuel'!J6&lt;&gt;" ",'Enga manuel'!L6,0)</f>
        <v>0</v>
      </c>
      <c r="R507" s="268">
        <f>IF('Enga manuel'!J6&lt;&gt;" ",'Enga manuel'!M6,0)</f>
        <v>0</v>
      </c>
      <c r="S507" s="268">
        <f>IF('Enga manuel'!K6&lt;&gt;" ",'Enga manuel'!N6,0)</f>
        <v>0</v>
      </c>
      <c r="T507" s="268">
        <f>IF('Enga manuel'!M6&lt;&gt;" ",'Enga manuel'!P6,0)</f>
        <v>0</v>
      </c>
    </row>
    <row r="508" spans="1:20" ht="16.5" x14ac:dyDescent="0.2">
      <c r="C508" s="30"/>
      <c r="E508" s="32"/>
      <c r="F508" s="32"/>
      <c r="L508" s="27"/>
      <c r="M508" s="265">
        <f>IF(N508&gt;0,COUNTIF($N$7:N508,"&gt;0"),0)</f>
        <v>0</v>
      </c>
      <c r="N508" s="268">
        <f>IF('Enga manuel'!I7&lt;&gt;0,'Enga manuel'!G7,0)</f>
        <v>0</v>
      </c>
      <c r="O508" s="269">
        <f>IF('Enga manuel'!J7&lt;&gt;" ",'Enga manuel'!I7,0)</f>
        <v>0</v>
      </c>
      <c r="P508" s="269">
        <f>IF('Enga manuel'!J7&lt;&gt;" ",CONCATENATE('Enga manuel'!J7," ",'Enga manuel'!K7),0)</f>
        <v>0</v>
      </c>
      <c r="Q508" s="269">
        <f>IF('Enga manuel'!J7&lt;&gt;" ",'Enga manuel'!L7,0)</f>
        <v>0</v>
      </c>
      <c r="R508" s="269">
        <f>IF('Enga manuel'!J7&lt;&gt;" ",'Enga manuel'!M7,0)</f>
        <v>0</v>
      </c>
      <c r="S508" s="268">
        <f>IF('Enga manuel'!K7&lt;&gt;" ",'Enga manuel'!N7,0)</f>
        <v>0</v>
      </c>
      <c r="T508" s="268">
        <f>IF('Enga manuel'!M7&lt;&gt;" ",'Enga manuel'!P7,0)</f>
        <v>0</v>
      </c>
    </row>
    <row r="509" spans="1:20" ht="16.5" x14ac:dyDescent="0.2">
      <c r="C509" s="30"/>
      <c r="E509" s="32"/>
      <c r="F509" s="32"/>
      <c r="L509" s="27"/>
      <c r="M509" s="265">
        <f>IF(N509&gt;0,COUNTIF($N$7:N509,"&gt;0"),0)</f>
        <v>0</v>
      </c>
      <c r="N509" s="268">
        <f>IF('Enga manuel'!I8&lt;&gt;0,'Enga manuel'!G8,0)</f>
        <v>0</v>
      </c>
      <c r="O509" s="269">
        <f>IF('Enga manuel'!J8&lt;&gt;" ",'Enga manuel'!I8,0)</f>
        <v>0</v>
      </c>
      <c r="P509" s="269">
        <f>IF('Enga manuel'!J8&lt;&gt;" ",CONCATENATE('Enga manuel'!J8," ",'Enga manuel'!K8),0)</f>
        <v>0</v>
      </c>
      <c r="Q509" s="269">
        <f>IF('Enga manuel'!J8&lt;&gt;" ",'Enga manuel'!L8,0)</f>
        <v>0</v>
      </c>
      <c r="R509" s="269">
        <f>IF('Enga manuel'!J8&lt;&gt;" ",'Enga manuel'!M8,0)</f>
        <v>0</v>
      </c>
      <c r="S509" s="268">
        <f>IF('Enga manuel'!K8&lt;&gt;" ",'Enga manuel'!N8,0)</f>
        <v>0</v>
      </c>
      <c r="T509" s="268">
        <f>IF('Enga manuel'!M8&lt;&gt;" ",'Enga manuel'!P8,0)</f>
        <v>0</v>
      </c>
    </row>
    <row r="510" spans="1:20" ht="16.5" x14ac:dyDescent="0.2">
      <c r="C510" s="30"/>
      <c r="E510" s="32"/>
      <c r="F510" s="32"/>
      <c r="L510" s="27"/>
      <c r="M510" s="265">
        <f>IF(N510&gt;0,COUNTIF($N$7:N510,"&gt;0"),0)</f>
        <v>0</v>
      </c>
      <c r="N510" s="268">
        <f>IF('Enga manuel'!I9&lt;&gt;0,'Enga manuel'!G9,0)</f>
        <v>0</v>
      </c>
      <c r="O510" s="269">
        <f>IF('Enga manuel'!J9&lt;&gt;" ",'Enga manuel'!I9,0)</f>
        <v>0</v>
      </c>
      <c r="P510" s="269">
        <f>IF('Enga manuel'!J9&lt;&gt;" ",CONCATENATE('Enga manuel'!J9," ",'Enga manuel'!K9),0)</f>
        <v>0</v>
      </c>
      <c r="Q510" s="269">
        <f>IF('Enga manuel'!J9&lt;&gt;" ",'Enga manuel'!L9,0)</f>
        <v>0</v>
      </c>
      <c r="R510" s="269">
        <f>IF('Enga manuel'!J9&lt;&gt;" ",'Enga manuel'!M9,0)</f>
        <v>0</v>
      </c>
      <c r="S510" s="268">
        <f>IF('Enga manuel'!K9&lt;&gt;" ",'Enga manuel'!N9,0)</f>
        <v>0</v>
      </c>
      <c r="T510" s="268">
        <f>IF('Enga manuel'!M9&lt;&gt;" ",'Enga manuel'!P9,0)</f>
        <v>0</v>
      </c>
    </row>
    <row r="511" spans="1:20" ht="16.5" x14ac:dyDescent="0.2">
      <c r="C511" s="30"/>
      <c r="E511" s="32"/>
      <c r="F511" s="32"/>
      <c r="L511" s="27"/>
      <c r="M511" s="265">
        <f>IF(N511&gt;0,COUNTIF($N$7:N511,"&gt;0"),0)</f>
        <v>0</v>
      </c>
      <c r="N511" s="268">
        <f>IF('Enga manuel'!I10&lt;&gt;0,'Enga manuel'!G10,0)</f>
        <v>0</v>
      </c>
      <c r="O511" s="269">
        <f>IF('Enga manuel'!J10&lt;&gt;" ",'Enga manuel'!I10,0)</f>
        <v>0</v>
      </c>
      <c r="P511" s="269">
        <f>IF('Enga manuel'!J10&lt;&gt;" ",CONCATENATE('Enga manuel'!J10," ",'Enga manuel'!K10),0)</f>
        <v>0</v>
      </c>
      <c r="Q511" s="269">
        <f>IF('Enga manuel'!J10&lt;&gt;" ",'Enga manuel'!L10,0)</f>
        <v>0</v>
      </c>
      <c r="R511" s="269">
        <f>IF('Enga manuel'!J10&lt;&gt;" ",'Enga manuel'!M10,0)</f>
        <v>0</v>
      </c>
      <c r="S511" s="268">
        <f>IF('Enga manuel'!K10&lt;&gt;" ",'Enga manuel'!N10,0)</f>
        <v>0</v>
      </c>
      <c r="T511" s="268">
        <f>IF('Enga manuel'!M10&lt;&gt;" ",'Enga manuel'!P10,0)</f>
        <v>0</v>
      </c>
    </row>
    <row r="512" spans="1:20" ht="16.5" x14ac:dyDescent="0.2">
      <c r="C512" s="30"/>
      <c r="E512" s="32"/>
      <c r="F512" s="32"/>
      <c r="L512" s="27"/>
      <c r="M512" s="265">
        <f>IF(N512&gt;0,COUNTIF($N$7:N512,"&gt;0"),0)</f>
        <v>0</v>
      </c>
      <c r="N512" s="268">
        <f>IF('Enga manuel'!I11&lt;&gt;0,'Enga manuel'!G11,0)</f>
        <v>0</v>
      </c>
      <c r="O512" s="269">
        <f>IF('Enga manuel'!J11&lt;&gt;" ",'Enga manuel'!I11,0)</f>
        <v>0</v>
      </c>
      <c r="P512" s="269">
        <f>IF('Enga manuel'!J11&lt;&gt;" ",CONCATENATE('Enga manuel'!J11," ",'Enga manuel'!K11),0)</f>
        <v>0</v>
      </c>
      <c r="Q512" s="269">
        <f>IF('Enga manuel'!J11&lt;&gt;" ",'Enga manuel'!L11,0)</f>
        <v>0</v>
      </c>
      <c r="R512" s="269">
        <f>IF('Enga manuel'!J11&lt;&gt;" ",'Enga manuel'!M11,0)</f>
        <v>0</v>
      </c>
      <c r="S512" s="268">
        <f>IF('Enga manuel'!K11&lt;&gt;" ",'Enga manuel'!N11,0)</f>
        <v>0</v>
      </c>
      <c r="T512" s="268">
        <f>IF('Enga manuel'!M11&lt;&gt;" ",'Enga manuel'!P11,0)</f>
        <v>0</v>
      </c>
    </row>
    <row r="513" spans="3:20" ht="16.5" x14ac:dyDescent="0.2">
      <c r="C513" s="30"/>
      <c r="E513" s="32"/>
      <c r="F513" s="32"/>
      <c r="L513" s="27"/>
      <c r="M513" s="265">
        <f>IF(N513&gt;0,COUNTIF($N$7:N513,"&gt;0"),0)</f>
        <v>0</v>
      </c>
      <c r="N513" s="268">
        <f>IF('Enga manuel'!I12&lt;&gt;0,'Enga manuel'!G12,0)</f>
        <v>0</v>
      </c>
      <c r="O513" s="269">
        <f>IF('Enga manuel'!J12&lt;&gt;" ",'Enga manuel'!I12,0)</f>
        <v>0</v>
      </c>
      <c r="P513" s="269">
        <f>IF('Enga manuel'!J12&lt;&gt;" ",CONCATENATE('Enga manuel'!J12," ",'Enga manuel'!K12),0)</f>
        <v>0</v>
      </c>
      <c r="Q513" s="269">
        <f>IF('Enga manuel'!J12&lt;&gt;" ",'Enga manuel'!L12,0)</f>
        <v>0</v>
      </c>
      <c r="R513" s="269">
        <f>IF('Enga manuel'!J12&lt;&gt;" ",'Enga manuel'!M12,0)</f>
        <v>0</v>
      </c>
      <c r="S513" s="268">
        <f>IF('Enga manuel'!K12&lt;&gt;" ",'Enga manuel'!N12,0)</f>
        <v>0</v>
      </c>
      <c r="T513" s="268">
        <f>IF('Enga manuel'!M12&lt;&gt;" ",'Enga manuel'!P12,0)</f>
        <v>0</v>
      </c>
    </row>
    <row r="514" spans="3:20" ht="16.5" x14ac:dyDescent="0.2">
      <c r="C514" s="30"/>
      <c r="E514" s="32"/>
      <c r="F514" s="32"/>
      <c r="L514" s="27"/>
      <c r="M514" s="265">
        <f>IF(N514&gt;0,COUNTIF($N$7:N514,"&gt;0"),0)</f>
        <v>0</v>
      </c>
      <c r="N514" s="268">
        <f>IF('Enga manuel'!I13&lt;&gt;0,'Enga manuel'!G13,0)</f>
        <v>0</v>
      </c>
      <c r="O514" s="269">
        <f>IF('Enga manuel'!J13&lt;&gt;" ",'Enga manuel'!I13,0)</f>
        <v>0</v>
      </c>
      <c r="P514" s="269">
        <f>IF('Enga manuel'!J13&lt;&gt;" ",CONCATENATE('Enga manuel'!J13," ",'Enga manuel'!K13),0)</f>
        <v>0</v>
      </c>
      <c r="Q514" s="269">
        <f>IF('Enga manuel'!J13&lt;&gt;" ",'Enga manuel'!L13,0)</f>
        <v>0</v>
      </c>
      <c r="R514" s="269">
        <f>IF('Enga manuel'!J13&lt;&gt;" ",'Enga manuel'!M13,0)</f>
        <v>0</v>
      </c>
      <c r="S514" s="268">
        <f>IF('Enga manuel'!K13&lt;&gt;" ",'Enga manuel'!N13,0)</f>
        <v>0</v>
      </c>
      <c r="T514" s="268">
        <f>IF('Enga manuel'!M13&lt;&gt;" ",'Enga manuel'!P13,0)</f>
        <v>0</v>
      </c>
    </row>
    <row r="515" spans="3:20" ht="16.5" x14ac:dyDescent="0.2">
      <c r="C515" s="30"/>
      <c r="E515" s="32"/>
      <c r="F515" s="32"/>
      <c r="L515" s="27"/>
      <c r="M515" s="265">
        <f>IF(N515&gt;0,COUNTIF($N$7:N515,"&gt;0"),0)</f>
        <v>0</v>
      </c>
      <c r="N515" s="268">
        <f>IF('Enga manuel'!I14&lt;&gt;0,'Enga manuel'!G14,0)</f>
        <v>0</v>
      </c>
      <c r="O515" s="269">
        <f>IF('Enga manuel'!J14&lt;&gt;" ",'Enga manuel'!I14,0)</f>
        <v>0</v>
      </c>
      <c r="P515" s="269">
        <f>IF('Enga manuel'!J14&lt;&gt;" ",CONCATENATE('Enga manuel'!J14," ",'Enga manuel'!K14),0)</f>
        <v>0</v>
      </c>
      <c r="Q515" s="269">
        <f>IF('Enga manuel'!J14&lt;&gt;" ",'Enga manuel'!L14,0)</f>
        <v>0</v>
      </c>
      <c r="R515" s="269">
        <f>IF('Enga manuel'!J14&lt;&gt;" ",'Enga manuel'!M14,0)</f>
        <v>0</v>
      </c>
      <c r="S515" s="268">
        <f>IF('Enga manuel'!K14&lt;&gt;" ",'Enga manuel'!N14,0)</f>
        <v>0</v>
      </c>
      <c r="T515" s="268">
        <f>IF('Enga manuel'!M14&lt;&gt;" ",'Enga manuel'!P14,0)</f>
        <v>0</v>
      </c>
    </row>
    <row r="516" spans="3:20" ht="16.5" x14ac:dyDescent="0.2">
      <c r="C516" s="30"/>
      <c r="E516" s="32"/>
      <c r="F516" s="32"/>
      <c r="L516" s="27"/>
      <c r="M516" s="265">
        <f>IF(N516&gt;0,COUNTIF($N$7:N516,"&gt;0"),0)</f>
        <v>0</v>
      </c>
      <c r="N516" s="268">
        <f>IF('Enga manuel'!I15&lt;&gt;0,'Enga manuel'!G15,0)</f>
        <v>0</v>
      </c>
      <c r="O516" s="269">
        <f>IF('Enga manuel'!J15&lt;&gt;" ",'Enga manuel'!I15,0)</f>
        <v>0</v>
      </c>
      <c r="P516" s="269">
        <f>IF('Enga manuel'!J15&lt;&gt;" ",CONCATENATE('Enga manuel'!J15," ",'Enga manuel'!K15),0)</f>
        <v>0</v>
      </c>
      <c r="Q516" s="269">
        <f>IF('Enga manuel'!J15&lt;&gt;" ",'Enga manuel'!L15,0)</f>
        <v>0</v>
      </c>
      <c r="R516" s="269">
        <f>IF('Enga manuel'!J15&lt;&gt;" ",'Enga manuel'!M15,0)</f>
        <v>0</v>
      </c>
      <c r="S516" s="268">
        <f>IF('Enga manuel'!K15&lt;&gt;" ",'Enga manuel'!N15,0)</f>
        <v>0</v>
      </c>
      <c r="T516" s="268">
        <f>IF('Enga manuel'!M15&lt;&gt;" ",'Enga manuel'!P15,0)</f>
        <v>0</v>
      </c>
    </row>
    <row r="517" spans="3:20" ht="16.5" x14ac:dyDescent="0.2">
      <c r="C517" s="30"/>
      <c r="E517" s="32"/>
      <c r="F517" s="32"/>
      <c r="L517" s="27"/>
      <c r="M517" s="265">
        <f>IF(N517&gt;0,COUNTIF($N$7:N517,"&gt;0"),0)</f>
        <v>0</v>
      </c>
      <c r="N517" s="268">
        <f>IF('Enga manuel'!I16&lt;&gt;0,'Enga manuel'!G16,0)</f>
        <v>0</v>
      </c>
      <c r="O517" s="269">
        <f>IF('Enga manuel'!J16&lt;&gt;" ",'Enga manuel'!I16,0)</f>
        <v>0</v>
      </c>
      <c r="P517" s="269">
        <f>IF('Enga manuel'!J16&lt;&gt;" ",CONCATENATE('Enga manuel'!J16," ",'Enga manuel'!K16),0)</f>
        <v>0</v>
      </c>
      <c r="Q517" s="269">
        <f>IF('Enga manuel'!J16&lt;&gt;" ",'Enga manuel'!L16,0)</f>
        <v>0</v>
      </c>
      <c r="R517" s="269">
        <f>IF('Enga manuel'!J16&lt;&gt;" ",'Enga manuel'!M16,0)</f>
        <v>0</v>
      </c>
      <c r="S517" s="268">
        <f>IF('Enga manuel'!K16&lt;&gt;" ",'Enga manuel'!N16,0)</f>
        <v>0</v>
      </c>
      <c r="T517" s="268">
        <f>IF('Enga manuel'!M16&lt;&gt;" ",'Enga manuel'!P16,0)</f>
        <v>0</v>
      </c>
    </row>
    <row r="518" spans="3:20" ht="16.5" x14ac:dyDescent="0.2">
      <c r="C518" s="30"/>
      <c r="E518" s="32"/>
      <c r="F518" s="32"/>
      <c r="L518" s="27"/>
      <c r="M518" s="265">
        <f>IF(N518&gt;0,COUNTIF($N$7:N518,"&gt;0"),0)</f>
        <v>0</v>
      </c>
      <c r="N518" s="268">
        <f>IF('Enga manuel'!I17&lt;&gt;0,'Enga manuel'!G17,0)</f>
        <v>0</v>
      </c>
      <c r="O518" s="269">
        <f>IF('Enga manuel'!J17&lt;&gt;" ",'Enga manuel'!I17,0)</f>
        <v>0</v>
      </c>
      <c r="P518" s="269">
        <f>IF('Enga manuel'!J17&lt;&gt;" ",CONCATENATE('Enga manuel'!J17," ",'Enga manuel'!K17),0)</f>
        <v>0</v>
      </c>
      <c r="Q518" s="269">
        <f>IF('Enga manuel'!J17&lt;&gt;" ",'Enga manuel'!L17,0)</f>
        <v>0</v>
      </c>
      <c r="R518" s="269">
        <f>IF('Enga manuel'!J17&lt;&gt;" ",'Enga manuel'!M17,0)</f>
        <v>0</v>
      </c>
      <c r="S518" s="268">
        <f>IF('Enga manuel'!K17&lt;&gt;" ",'Enga manuel'!N17,0)</f>
        <v>0</v>
      </c>
      <c r="T518" s="268">
        <f>IF('Enga manuel'!M17&lt;&gt;" ",'Enga manuel'!P17,0)</f>
        <v>0</v>
      </c>
    </row>
    <row r="519" spans="3:20" ht="16.5" x14ac:dyDescent="0.2">
      <c r="C519" s="30"/>
      <c r="E519" s="32"/>
      <c r="F519" s="32"/>
      <c r="L519" s="27"/>
      <c r="M519" s="265">
        <f>IF(N519&gt;0,COUNTIF($N$7:N519,"&gt;0"),0)</f>
        <v>0</v>
      </c>
      <c r="N519" s="268">
        <f>IF('Enga manuel'!I18&lt;&gt;0,'Enga manuel'!G18,0)</f>
        <v>0</v>
      </c>
      <c r="O519" s="269">
        <f>IF('Enga manuel'!J18&lt;&gt;" ",'Enga manuel'!I18,0)</f>
        <v>0</v>
      </c>
      <c r="P519" s="269">
        <f>IF('Enga manuel'!J18&lt;&gt;" ",CONCATENATE('Enga manuel'!J18," ",'Enga manuel'!K18),0)</f>
        <v>0</v>
      </c>
      <c r="Q519" s="269">
        <f>IF('Enga manuel'!J18&lt;&gt;" ",'Enga manuel'!L18,0)</f>
        <v>0</v>
      </c>
      <c r="R519" s="269">
        <f>IF('Enga manuel'!J18&lt;&gt;" ",'Enga manuel'!M18,0)</f>
        <v>0</v>
      </c>
      <c r="S519" s="268">
        <f>IF('Enga manuel'!K18&lt;&gt;" ",'Enga manuel'!N18,0)</f>
        <v>0</v>
      </c>
      <c r="T519" s="268">
        <f>IF('Enga manuel'!M18&lt;&gt;" ",'Enga manuel'!P18,0)</f>
        <v>0</v>
      </c>
    </row>
    <row r="520" spans="3:20" ht="16.5" x14ac:dyDescent="0.2">
      <c r="C520" s="30"/>
      <c r="E520" s="32"/>
      <c r="F520" s="32"/>
      <c r="L520" s="27"/>
      <c r="M520" s="265">
        <f>IF(N520&gt;0,COUNTIF($N$7:N520,"&gt;0"),0)</f>
        <v>0</v>
      </c>
      <c r="N520" s="268">
        <f>IF('Enga manuel'!I19&lt;&gt;0,'Enga manuel'!G19,0)</f>
        <v>0</v>
      </c>
      <c r="O520" s="269">
        <f>IF('Enga manuel'!J19&lt;&gt;" ",'Enga manuel'!I19,0)</f>
        <v>0</v>
      </c>
      <c r="P520" s="269">
        <f>IF('Enga manuel'!J19&lt;&gt;" ",CONCATENATE('Enga manuel'!J19," ",'Enga manuel'!K19),0)</f>
        <v>0</v>
      </c>
      <c r="Q520" s="269">
        <f>IF('Enga manuel'!J19&lt;&gt;" ",'Enga manuel'!L19,0)</f>
        <v>0</v>
      </c>
      <c r="R520" s="269">
        <f>IF('Enga manuel'!J19&lt;&gt;" ",'Enga manuel'!M19,0)</f>
        <v>0</v>
      </c>
      <c r="S520" s="268">
        <f>IF('Enga manuel'!K19&lt;&gt;" ",'Enga manuel'!N19,0)</f>
        <v>0</v>
      </c>
      <c r="T520" s="268">
        <f>IF('Enga manuel'!M19&lt;&gt;" ",'Enga manuel'!P19,0)</f>
        <v>0</v>
      </c>
    </row>
    <row r="521" spans="3:20" ht="16.5" x14ac:dyDescent="0.2">
      <c r="C521" s="30"/>
      <c r="E521" s="32"/>
      <c r="F521" s="32"/>
      <c r="L521" s="27"/>
      <c r="M521" s="265">
        <f>IF(N521&gt;0,COUNTIF($N$7:N521,"&gt;0"),0)</f>
        <v>0</v>
      </c>
      <c r="N521" s="268">
        <f>IF('Enga manuel'!I20&lt;&gt;0,'Enga manuel'!G20,0)</f>
        <v>0</v>
      </c>
      <c r="O521" s="269">
        <f>IF('Enga manuel'!J20&lt;&gt;" ",'Enga manuel'!I20,0)</f>
        <v>0</v>
      </c>
      <c r="P521" s="269">
        <f>IF('Enga manuel'!J20&lt;&gt;" ",CONCATENATE('Enga manuel'!J20," ",'Enga manuel'!K20),0)</f>
        <v>0</v>
      </c>
      <c r="Q521" s="269">
        <f>IF('Enga manuel'!J20&lt;&gt;" ",'Enga manuel'!L20,0)</f>
        <v>0</v>
      </c>
      <c r="R521" s="269">
        <f>IF('Enga manuel'!J20&lt;&gt;" ",'Enga manuel'!M20,0)</f>
        <v>0</v>
      </c>
      <c r="S521" s="268">
        <f>IF('Enga manuel'!K20&lt;&gt;" ",'Enga manuel'!N20,0)</f>
        <v>0</v>
      </c>
      <c r="T521" s="268">
        <f>IF('Enga manuel'!M20&lt;&gt;" ",'Enga manuel'!P20,0)</f>
        <v>0</v>
      </c>
    </row>
    <row r="522" spans="3:20" ht="16.5" x14ac:dyDescent="0.2">
      <c r="C522" s="30"/>
      <c r="E522" s="32"/>
      <c r="F522" s="32"/>
      <c r="L522" s="27"/>
      <c r="M522" s="265">
        <f>IF(N522&gt;0,COUNTIF($N$7:N522,"&gt;0"),0)</f>
        <v>0</v>
      </c>
      <c r="N522" s="268">
        <f>IF('Enga manuel'!I21&lt;&gt;0,'Enga manuel'!G21,0)</f>
        <v>0</v>
      </c>
      <c r="O522" s="269">
        <f>IF('Enga manuel'!J21&lt;&gt;" ",'Enga manuel'!I21,0)</f>
        <v>0</v>
      </c>
      <c r="P522" s="269">
        <f>IF('Enga manuel'!J21&lt;&gt;" ",CONCATENATE('Enga manuel'!J21," ",'Enga manuel'!K21),0)</f>
        <v>0</v>
      </c>
      <c r="Q522" s="269">
        <f>IF('Enga manuel'!J21&lt;&gt;" ",'Enga manuel'!L21,0)</f>
        <v>0</v>
      </c>
      <c r="R522" s="269">
        <f>IF('Enga manuel'!J21&lt;&gt;" ",'Enga manuel'!M21,0)</f>
        <v>0</v>
      </c>
      <c r="S522" s="268">
        <f>IF('Enga manuel'!K21&lt;&gt;" ",'Enga manuel'!N21,0)</f>
        <v>0</v>
      </c>
      <c r="T522" s="268">
        <f>IF('Enga manuel'!M21&lt;&gt;" ",'Enga manuel'!P21,0)</f>
        <v>0</v>
      </c>
    </row>
    <row r="523" spans="3:20" ht="16.5" x14ac:dyDescent="0.2">
      <c r="C523" s="30"/>
      <c r="E523" s="32"/>
      <c r="F523" s="32"/>
      <c r="L523" s="27"/>
      <c r="M523" s="265">
        <f>IF(N523&gt;0,COUNTIF($N$7:N523,"&gt;0"),0)</f>
        <v>0</v>
      </c>
      <c r="N523" s="268">
        <f>IF('Enga manuel'!I22&lt;&gt;0,'Enga manuel'!G22,0)</f>
        <v>0</v>
      </c>
      <c r="O523" s="269">
        <f>IF('Enga manuel'!J22&lt;&gt;" ",'Enga manuel'!I22,0)</f>
        <v>0</v>
      </c>
      <c r="P523" s="269">
        <f>IF('Enga manuel'!J22&lt;&gt;" ",CONCATENATE('Enga manuel'!J22," ",'Enga manuel'!K22),0)</f>
        <v>0</v>
      </c>
      <c r="Q523" s="269">
        <f>IF('Enga manuel'!J22&lt;&gt;" ",'Enga manuel'!L22,0)</f>
        <v>0</v>
      </c>
      <c r="R523" s="269">
        <f>IF('Enga manuel'!J22&lt;&gt;" ",'Enga manuel'!M22,0)</f>
        <v>0</v>
      </c>
      <c r="S523" s="268">
        <f>IF('Enga manuel'!K22&lt;&gt;" ",'Enga manuel'!N22,0)</f>
        <v>0</v>
      </c>
      <c r="T523" s="268">
        <f>IF('Enga manuel'!M22&lt;&gt;" ",'Enga manuel'!P22,0)</f>
        <v>0</v>
      </c>
    </row>
    <row r="524" spans="3:20" ht="16.5" x14ac:dyDescent="0.2">
      <c r="C524" s="30"/>
      <c r="E524" s="32"/>
      <c r="F524" s="32"/>
      <c r="L524" s="27"/>
      <c r="M524" s="265">
        <f>IF(N524&gt;0,COUNTIF($N$7:N524,"&gt;0"),0)</f>
        <v>0</v>
      </c>
      <c r="N524" s="268">
        <f>IF('Enga manuel'!I23&lt;&gt;0,'Enga manuel'!G23,0)</f>
        <v>0</v>
      </c>
      <c r="O524" s="269">
        <f>IF('Enga manuel'!J23&lt;&gt;" ",'Enga manuel'!I23,0)</f>
        <v>0</v>
      </c>
      <c r="P524" s="269">
        <f>IF('Enga manuel'!J23&lt;&gt;" ",CONCATENATE('Enga manuel'!J23," ",'Enga manuel'!K23),0)</f>
        <v>0</v>
      </c>
      <c r="Q524" s="269">
        <f>IF('Enga manuel'!J23&lt;&gt;" ",'Enga manuel'!L23,0)</f>
        <v>0</v>
      </c>
      <c r="R524" s="269">
        <f>IF('Enga manuel'!J23&lt;&gt;" ",'Enga manuel'!M23,0)</f>
        <v>0</v>
      </c>
      <c r="S524" s="268">
        <f>IF('Enga manuel'!K23&lt;&gt;" ",'Enga manuel'!N23,0)</f>
        <v>0</v>
      </c>
      <c r="T524" s="268">
        <f>IF('Enga manuel'!M23&lt;&gt;" ",'Enga manuel'!P23,0)</f>
        <v>0</v>
      </c>
    </row>
    <row r="525" spans="3:20" ht="16.5" x14ac:dyDescent="0.2">
      <c r="C525" s="30"/>
      <c r="E525" s="32"/>
      <c r="F525" s="32"/>
      <c r="L525" s="27"/>
      <c r="M525" s="265">
        <f>IF(N525&gt;0,COUNTIF($N$7:N525,"&gt;0"),0)</f>
        <v>0</v>
      </c>
      <c r="N525" s="268">
        <f>IF('Enga manuel'!I24&lt;&gt;0,'Enga manuel'!G24,0)</f>
        <v>0</v>
      </c>
      <c r="O525" s="269">
        <f>IF('Enga manuel'!J24&lt;&gt;" ",'Enga manuel'!I24,0)</f>
        <v>0</v>
      </c>
      <c r="P525" s="269" t="str">
        <f>IF('Enga manuel'!J24&lt;&gt;" ",CONCATENATE('Enga manuel'!J24," ",'Enga manuel'!K24),0)</f>
        <v xml:space="preserve"> </v>
      </c>
      <c r="Q525" s="269">
        <f>IF('Enga manuel'!J24&lt;&gt;" ",'Enga manuel'!L24,0)</f>
        <v>0</v>
      </c>
      <c r="R525" s="269">
        <f>IF('Enga manuel'!J24&lt;&gt;" ",'Enga manuel'!M24,0)</f>
        <v>0</v>
      </c>
      <c r="S525" s="268">
        <f>IF('Enga manuel'!K24&lt;&gt;" ",'Enga manuel'!N24,0)</f>
        <v>0</v>
      </c>
      <c r="T525" s="268">
        <f>IF('Enga manuel'!M24&lt;&gt;" ",'Enga manuel'!P24,0)</f>
        <v>0</v>
      </c>
    </row>
    <row r="526" spans="3:20" ht="16.5" x14ac:dyDescent="0.2">
      <c r="C526" s="30"/>
      <c r="E526" s="32"/>
      <c r="F526" s="32"/>
      <c r="L526" s="27"/>
      <c r="M526" s="265">
        <f>IF(N526&gt;0,COUNTIF($N$7:N526,"&gt;0"),0)</f>
        <v>0</v>
      </c>
      <c r="N526" s="268">
        <f>IF('Enga manuel'!I25&lt;&gt;0,'Enga manuel'!G25,0)</f>
        <v>0</v>
      </c>
      <c r="O526" s="269">
        <f>IF('Enga manuel'!J25&lt;&gt;" ",'Enga manuel'!I25,0)</f>
        <v>0</v>
      </c>
      <c r="P526" s="269" t="str">
        <f>IF('Enga manuel'!J25&lt;&gt;" ",CONCATENATE('Enga manuel'!J25," ",'Enga manuel'!K25),0)</f>
        <v xml:space="preserve"> </v>
      </c>
      <c r="Q526" s="269">
        <f>IF('Enga manuel'!J25&lt;&gt;" ",'Enga manuel'!L25,0)</f>
        <v>0</v>
      </c>
      <c r="R526" s="269">
        <f>IF('Enga manuel'!J25&lt;&gt;" ",'Enga manuel'!M25,0)</f>
        <v>0</v>
      </c>
      <c r="S526" s="268">
        <f>IF('Enga manuel'!K25&lt;&gt;" ",'Enga manuel'!N25,0)</f>
        <v>0</v>
      </c>
      <c r="T526" s="268">
        <f>IF('Enga manuel'!M25&lt;&gt;" ",'Enga manuel'!P25,0)</f>
        <v>0</v>
      </c>
    </row>
    <row r="527" spans="3:20" ht="16.5" x14ac:dyDescent="0.2">
      <c r="C527" s="30"/>
      <c r="E527" s="32"/>
      <c r="F527" s="32"/>
      <c r="L527" s="27"/>
      <c r="M527" s="265">
        <f>IF(N527&gt;0,COUNTIF($N$7:N527,"&gt;0"),0)</f>
        <v>0</v>
      </c>
      <c r="N527" s="268">
        <f>IF('Enga manuel'!I26&lt;&gt;0,'Enga manuel'!G26,0)</f>
        <v>0</v>
      </c>
      <c r="O527" s="269">
        <f>IF('Enga manuel'!J26&lt;&gt;" ",'Enga manuel'!I26,0)</f>
        <v>0</v>
      </c>
      <c r="P527" s="269" t="str">
        <f>IF('Enga manuel'!J26&lt;&gt;" ",CONCATENATE('Enga manuel'!J26," ",'Enga manuel'!K26),0)</f>
        <v xml:space="preserve"> </v>
      </c>
      <c r="Q527" s="269">
        <f>IF('Enga manuel'!J26&lt;&gt;" ",'Enga manuel'!L26,0)</f>
        <v>0</v>
      </c>
      <c r="R527" s="269">
        <f>IF('Enga manuel'!J26&lt;&gt;" ",'Enga manuel'!M26,0)</f>
        <v>0</v>
      </c>
      <c r="S527" s="268">
        <f>IF('Enga manuel'!K26&lt;&gt;" ",'Enga manuel'!N26,0)</f>
        <v>0</v>
      </c>
      <c r="T527" s="268">
        <f>IF('Enga manuel'!M26&lt;&gt;" ",'Enga manuel'!P26,0)</f>
        <v>0</v>
      </c>
    </row>
    <row r="528" spans="3:20" ht="16.5" x14ac:dyDescent="0.2">
      <c r="C528" s="30"/>
      <c r="E528" s="32"/>
      <c r="F528" s="32"/>
      <c r="L528" s="27"/>
      <c r="M528" s="265">
        <f>IF(N528&gt;0,COUNTIF($N$7:N528,"&gt;0"),0)</f>
        <v>0</v>
      </c>
      <c r="N528" s="268">
        <f>IF('Enga manuel'!I27&lt;&gt;0,'Enga manuel'!G27,0)</f>
        <v>0</v>
      </c>
      <c r="O528" s="269">
        <f>IF('Enga manuel'!J27&lt;&gt;" ",'Enga manuel'!I27,0)</f>
        <v>0</v>
      </c>
      <c r="P528" s="269" t="str">
        <f>IF('Enga manuel'!J27&lt;&gt;" ",CONCATENATE('Enga manuel'!J27," ",'Enga manuel'!K27),0)</f>
        <v xml:space="preserve"> </v>
      </c>
      <c r="Q528" s="269">
        <f>IF('Enga manuel'!J27&lt;&gt;" ",'Enga manuel'!L27,0)</f>
        <v>0</v>
      </c>
      <c r="R528" s="269">
        <f>IF('Enga manuel'!J27&lt;&gt;" ",'Enga manuel'!M27,0)</f>
        <v>0</v>
      </c>
      <c r="S528" s="268">
        <f>IF('Enga manuel'!K27&lt;&gt;" ",'Enga manuel'!N27,0)</f>
        <v>0</v>
      </c>
      <c r="T528" s="268">
        <f>IF('Enga manuel'!M27&lt;&gt;" ",'Enga manuel'!P27,0)</f>
        <v>0</v>
      </c>
    </row>
    <row r="529" spans="3:20" ht="16.5" x14ac:dyDescent="0.2">
      <c r="C529" s="30"/>
      <c r="E529" s="32"/>
      <c r="F529" s="32"/>
      <c r="L529" s="27"/>
      <c r="M529" s="265">
        <f>IF(N529&gt;0,COUNTIF($N$7:N529,"&gt;0"),0)</f>
        <v>0</v>
      </c>
      <c r="N529" s="268">
        <f>IF('Enga manuel'!I28&lt;&gt;0,'Enga manuel'!G28,0)</f>
        <v>0</v>
      </c>
      <c r="O529" s="269">
        <f>IF('Enga manuel'!J28&lt;&gt;" ",'Enga manuel'!I28,0)</f>
        <v>0</v>
      </c>
      <c r="P529" s="269" t="str">
        <f>IF('Enga manuel'!J28&lt;&gt;" ",CONCATENATE('Enga manuel'!J28," ",'Enga manuel'!K28),0)</f>
        <v xml:space="preserve"> </v>
      </c>
      <c r="Q529" s="269">
        <f>IF('Enga manuel'!J28&lt;&gt;" ",'Enga manuel'!L28,0)</f>
        <v>0</v>
      </c>
      <c r="R529" s="269">
        <f>IF('Enga manuel'!J28&lt;&gt;" ",'Enga manuel'!M28,0)</f>
        <v>0</v>
      </c>
      <c r="S529" s="268">
        <f>IF('Enga manuel'!K28&lt;&gt;" ",'Enga manuel'!N28,0)</f>
        <v>0</v>
      </c>
      <c r="T529" s="268">
        <f>IF('Enga manuel'!M28&lt;&gt;" ",'Enga manuel'!P28,0)</f>
        <v>0</v>
      </c>
    </row>
    <row r="530" spans="3:20" ht="16.5" x14ac:dyDescent="0.2">
      <c r="C530" s="30"/>
      <c r="E530" s="32"/>
      <c r="F530" s="32"/>
      <c r="L530" s="27"/>
      <c r="M530" s="265">
        <f>IF(N530&gt;0,COUNTIF($N$7:N530,"&gt;0"),0)</f>
        <v>0</v>
      </c>
      <c r="N530" s="268">
        <f>IF('Enga manuel'!I29&lt;&gt;0,'Enga manuel'!G29,0)</f>
        <v>0</v>
      </c>
      <c r="O530" s="269">
        <f>IF('Enga manuel'!J29&lt;&gt;" ",'Enga manuel'!I29,0)</f>
        <v>0</v>
      </c>
      <c r="P530" s="269" t="str">
        <f>IF('Enga manuel'!J29&lt;&gt;" ",CONCATENATE('Enga manuel'!J29," ",'Enga manuel'!K29),0)</f>
        <v xml:space="preserve"> </v>
      </c>
      <c r="Q530" s="269">
        <f>IF('Enga manuel'!J29&lt;&gt;" ",'Enga manuel'!L29,0)</f>
        <v>0</v>
      </c>
      <c r="R530" s="269">
        <f>IF('Enga manuel'!J29&lt;&gt;" ",'Enga manuel'!M29,0)</f>
        <v>0</v>
      </c>
      <c r="S530" s="268">
        <f>IF('Enga manuel'!K29&lt;&gt;" ",'Enga manuel'!N29,0)</f>
        <v>0</v>
      </c>
      <c r="T530" s="268">
        <f>IF('Enga manuel'!M29&lt;&gt;" ",'Enga manuel'!P29,0)</f>
        <v>0</v>
      </c>
    </row>
    <row r="531" spans="3:20" ht="16.5" x14ac:dyDescent="0.2">
      <c r="C531" s="30"/>
      <c r="E531" s="32"/>
      <c r="F531" s="32"/>
      <c r="L531" s="27"/>
      <c r="M531" s="265">
        <f>IF(N531&gt;0,COUNTIF($N$7:N531,"&gt;0"),0)</f>
        <v>0</v>
      </c>
      <c r="N531" s="268">
        <f>IF('Enga manuel'!I30&lt;&gt;0,'Enga manuel'!G30,0)</f>
        <v>0</v>
      </c>
      <c r="O531" s="269">
        <f>IF('Enga manuel'!J30&lt;&gt;" ",'Enga manuel'!I30,0)</f>
        <v>0</v>
      </c>
      <c r="P531" s="269" t="str">
        <f>IF('Enga manuel'!J30&lt;&gt;" ",CONCATENATE('Enga manuel'!J30," ",'Enga manuel'!K30),0)</f>
        <v xml:space="preserve"> </v>
      </c>
      <c r="Q531" s="269">
        <f>IF('Enga manuel'!J30&lt;&gt;" ",'Enga manuel'!L30,0)</f>
        <v>0</v>
      </c>
      <c r="R531" s="269">
        <f>IF('Enga manuel'!J30&lt;&gt;" ",'Enga manuel'!M30,0)</f>
        <v>0</v>
      </c>
      <c r="S531" s="268">
        <f>IF('Enga manuel'!K30&lt;&gt;" ",'Enga manuel'!N30,0)</f>
        <v>0</v>
      </c>
      <c r="T531" s="268">
        <f>IF('Enga manuel'!M30&lt;&gt;" ",'Enga manuel'!P30,0)</f>
        <v>0</v>
      </c>
    </row>
    <row r="532" spans="3:20" ht="16.5" x14ac:dyDescent="0.2">
      <c r="C532" s="30"/>
      <c r="E532" s="32"/>
      <c r="F532" s="32"/>
      <c r="L532" s="27"/>
      <c r="M532" s="265">
        <f>IF(N532&gt;0,COUNTIF($N$7:N532,"&gt;0"),0)</f>
        <v>0</v>
      </c>
      <c r="N532" s="268">
        <f>IF('Enga manuel'!I31&lt;&gt;0,'Enga manuel'!G31,0)</f>
        <v>0</v>
      </c>
      <c r="O532" s="269">
        <f>IF('Enga manuel'!J31&lt;&gt;" ",'Enga manuel'!I31,0)</f>
        <v>0</v>
      </c>
      <c r="P532" s="269" t="str">
        <f>IF('Enga manuel'!J31&lt;&gt;" ",CONCATENATE('Enga manuel'!J31," ",'Enga manuel'!K31),0)</f>
        <v xml:space="preserve"> </v>
      </c>
      <c r="Q532" s="269">
        <f>IF('Enga manuel'!J31&lt;&gt;" ",'Enga manuel'!L31,0)</f>
        <v>0</v>
      </c>
      <c r="R532" s="269">
        <f>IF('Enga manuel'!J31&lt;&gt;" ",'Enga manuel'!M31,0)</f>
        <v>0</v>
      </c>
      <c r="S532" s="268">
        <f>IF('Enga manuel'!K31&lt;&gt;" ",'Enga manuel'!N31,0)</f>
        <v>0</v>
      </c>
      <c r="T532" s="268">
        <f>IF('Enga manuel'!M31&lt;&gt;" ",'Enga manuel'!P31,0)</f>
        <v>0</v>
      </c>
    </row>
    <row r="533" spans="3:20" ht="16.5" x14ac:dyDescent="0.2">
      <c r="C533" s="30"/>
      <c r="E533" s="32"/>
      <c r="F533" s="32"/>
      <c r="L533" s="27"/>
      <c r="M533" s="265">
        <f>IF(N533&gt;0,COUNTIF($N$7:N533,"&gt;0"),0)</f>
        <v>0</v>
      </c>
      <c r="N533" s="268">
        <f>IF('Enga manuel'!I32&lt;&gt;0,'Enga manuel'!G32,0)</f>
        <v>0</v>
      </c>
      <c r="O533" s="269">
        <f>IF('Enga manuel'!J32&lt;&gt;" ",'Enga manuel'!I32,0)</f>
        <v>0</v>
      </c>
      <c r="P533" s="269" t="str">
        <f>IF('Enga manuel'!J32&lt;&gt;" ",CONCATENATE('Enga manuel'!J32," ",'Enga manuel'!K32),0)</f>
        <v xml:space="preserve"> </v>
      </c>
      <c r="Q533" s="269">
        <f>IF('Enga manuel'!J32&lt;&gt;" ",'Enga manuel'!L32,0)</f>
        <v>0</v>
      </c>
      <c r="R533" s="269">
        <f>IF('Enga manuel'!J32&lt;&gt;" ",'Enga manuel'!M32,0)</f>
        <v>0</v>
      </c>
      <c r="S533" s="268">
        <f>IF('Enga manuel'!K32&lt;&gt;" ",'Enga manuel'!N32,0)</f>
        <v>0</v>
      </c>
      <c r="T533" s="268">
        <f>IF('Enga manuel'!M32&lt;&gt;" ",'Enga manuel'!P32,0)</f>
        <v>0</v>
      </c>
    </row>
    <row r="534" spans="3:20" ht="16.5" x14ac:dyDescent="0.2">
      <c r="C534" s="30"/>
      <c r="E534" s="32"/>
      <c r="F534" s="32"/>
      <c r="L534" s="27"/>
      <c r="M534" s="265">
        <f>IF(N534&gt;0,COUNTIF($N$7:N534,"&gt;0"),0)</f>
        <v>0</v>
      </c>
      <c r="N534" s="268">
        <f>IF('Enga manuel'!I33&lt;&gt;0,'Enga manuel'!G33,0)</f>
        <v>0</v>
      </c>
      <c r="O534" s="269">
        <f>IF('Enga manuel'!J33&lt;&gt;" ",'Enga manuel'!I33,0)</f>
        <v>0</v>
      </c>
      <c r="P534" s="269" t="str">
        <f>IF('Enga manuel'!J33&lt;&gt;" ",CONCATENATE('Enga manuel'!J33," ",'Enga manuel'!K33),0)</f>
        <v xml:space="preserve"> </v>
      </c>
      <c r="Q534" s="269">
        <f>IF('Enga manuel'!J33&lt;&gt;" ",'Enga manuel'!L33,0)</f>
        <v>0</v>
      </c>
      <c r="R534" s="269">
        <f>IF('Enga manuel'!J33&lt;&gt;" ",'Enga manuel'!M33,0)</f>
        <v>0</v>
      </c>
      <c r="S534" s="268">
        <f>IF('Enga manuel'!K33&lt;&gt;" ",'Enga manuel'!N33,0)</f>
        <v>0</v>
      </c>
      <c r="T534" s="268">
        <f>IF('Enga manuel'!M33&lt;&gt;" ",'Enga manuel'!P33,0)</f>
        <v>0</v>
      </c>
    </row>
    <row r="535" spans="3:20" ht="16.5" x14ac:dyDescent="0.2">
      <c r="C535" s="30"/>
      <c r="E535" s="32"/>
      <c r="F535" s="32"/>
      <c r="L535" s="27"/>
      <c r="M535" s="265">
        <f>IF(N535&gt;0,COUNTIF($N$7:N535,"&gt;0"),0)</f>
        <v>0</v>
      </c>
      <c r="N535" s="268">
        <f>IF('Enga manuel'!I34&lt;&gt;0,'Enga manuel'!G34,0)</f>
        <v>0</v>
      </c>
      <c r="O535" s="269">
        <f>IF('Enga manuel'!J34&lt;&gt;" ",'Enga manuel'!I34,0)</f>
        <v>0</v>
      </c>
      <c r="P535" s="269" t="str">
        <f>IF('Enga manuel'!J34&lt;&gt;" ",CONCATENATE('Enga manuel'!J34," ",'Enga manuel'!K34),0)</f>
        <v xml:space="preserve"> </v>
      </c>
      <c r="Q535" s="269">
        <f>IF('Enga manuel'!J34&lt;&gt;" ",'Enga manuel'!L34,0)</f>
        <v>0</v>
      </c>
      <c r="R535" s="269">
        <f>IF('Enga manuel'!J34&lt;&gt;" ",'Enga manuel'!M34,0)</f>
        <v>0</v>
      </c>
      <c r="S535" s="268">
        <f>IF('Enga manuel'!K34&lt;&gt;" ",'Enga manuel'!N34,0)</f>
        <v>0</v>
      </c>
      <c r="T535" s="268">
        <f>IF('Enga manuel'!M34&lt;&gt;" ",'Enga manuel'!P34,0)</f>
        <v>0</v>
      </c>
    </row>
    <row r="536" spans="3:20" ht="16.5" x14ac:dyDescent="0.2">
      <c r="C536" s="30"/>
      <c r="E536" s="32"/>
      <c r="F536" s="32"/>
      <c r="L536" s="27"/>
      <c r="M536" s="265">
        <f>IF(N536&gt;0,COUNTIF($N$7:N536,"&gt;0"),0)</f>
        <v>0</v>
      </c>
      <c r="N536" s="268">
        <f>IF('Enga manuel'!I35&lt;&gt;0,'Enga manuel'!G35,0)</f>
        <v>0</v>
      </c>
      <c r="O536" s="269">
        <f>IF('Enga manuel'!J35&lt;&gt;" ",'Enga manuel'!I35,0)</f>
        <v>0</v>
      </c>
      <c r="P536" s="269" t="str">
        <f>IF('Enga manuel'!J35&lt;&gt;" ",CONCATENATE('Enga manuel'!J35," ",'Enga manuel'!K35),0)</f>
        <v xml:space="preserve"> </v>
      </c>
      <c r="Q536" s="269">
        <f>IF('Enga manuel'!J35&lt;&gt;" ",'Enga manuel'!L35,0)</f>
        <v>0</v>
      </c>
      <c r="R536" s="269">
        <f>IF('Enga manuel'!J35&lt;&gt;" ",'Enga manuel'!M35,0)</f>
        <v>0</v>
      </c>
      <c r="S536" s="268">
        <f>IF('Enga manuel'!K35&lt;&gt;" ",'Enga manuel'!N35,0)</f>
        <v>0</v>
      </c>
      <c r="T536" s="268">
        <f>IF('Enga manuel'!M35&lt;&gt;" ",'Enga manuel'!P35,0)</f>
        <v>0</v>
      </c>
    </row>
    <row r="537" spans="3:20" ht="16.5" x14ac:dyDescent="0.2">
      <c r="C537" s="30"/>
      <c r="E537" s="32"/>
      <c r="F537" s="32"/>
      <c r="L537" s="27"/>
      <c r="M537" s="265">
        <f>IF(N537&gt;0,COUNTIF($N$7:N537,"&gt;0"),0)</f>
        <v>0</v>
      </c>
      <c r="N537" s="268">
        <f>IF('Enga manuel'!I36&lt;&gt;0,'Enga manuel'!G36,0)</f>
        <v>0</v>
      </c>
      <c r="O537" s="269">
        <f>IF('Enga manuel'!J36&lt;&gt;" ",'Enga manuel'!I36,0)</f>
        <v>0</v>
      </c>
      <c r="P537" s="269" t="str">
        <f>IF('Enga manuel'!J36&lt;&gt;" ",CONCATENATE('Enga manuel'!J36," ",'Enga manuel'!K36),0)</f>
        <v xml:space="preserve"> </v>
      </c>
      <c r="Q537" s="269">
        <f>IF('Enga manuel'!J36&lt;&gt;" ",'Enga manuel'!L36,0)</f>
        <v>0</v>
      </c>
      <c r="R537" s="269">
        <f>IF('Enga manuel'!J36&lt;&gt;" ",'Enga manuel'!M36,0)</f>
        <v>0</v>
      </c>
      <c r="S537" s="268">
        <f>IF('Enga manuel'!K36&lt;&gt;" ",'Enga manuel'!N36,0)</f>
        <v>0</v>
      </c>
      <c r="T537" s="268">
        <f>IF('Enga manuel'!M36&lt;&gt;" ",'Enga manuel'!P36,0)</f>
        <v>0</v>
      </c>
    </row>
    <row r="538" spans="3:20" ht="16.5" x14ac:dyDescent="0.2">
      <c r="C538" s="30"/>
      <c r="E538" s="32"/>
      <c r="F538" s="32"/>
      <c r="L538" s="27"/>
      <c r="M538" s="265">
        <f>IF(N538&gt;0,COUNTIF($N$7:N538,"&gt;0"),0)</f>
        <v>0</v>
      </c>
      <c r="N538" s="268">
        <f>IF('Enga manuel'!I37&lt;&gt;0,'Enga manuel'!G37,0)</f>
        <v>0</v>
      </c>
      <c r="O538" s="269">
        <f>IF('Enga manuel'!J37&lt;&gt;" ",'Enga manuel'!I37,0)</f>
        <v>0</v>
      </c>
      <c r="P538" s="269" t="str">
        <f>IF('Enga manuel'!J37&lt;&gt;" ",CONCATENATE('Enga manuel'!J37," ",'Enga manuel'!K37),0)</f>
        <v xml:space="preserve"> </v>
      </c>
      <c r="Q538" s="269">
        <f>IF('Enga manuel'!J37&lt;&gt;" ",'Enga manuel'!L37,0)</f>
        <v>0</v>
      </c>
      <c r="R538" s="269">
        <f>IF('Enga manuel'!J37&lt;&gt;" ",'Enga manuel'!M37,0)</f>
        <v>0</v>
      </c>
      <c r="S538" s="268">
        <f>IF('Enga manuel'!K37&lt;&gt;" ",'Enga manuel'!N37,0)</f>
        <v>0</v>
      </c>
      <c r="T538" s="268">
        <f>IF('Enga manuel'!M37&lt;&gt;" ",'Enga manuel'!P37,0)</f>
        <v>0</v>
      </c>
    </row>
    <row r="539" spans="3:20" ht="16.5" x14ac:dyDescent="0.2">
      <c r="C539" s="30"/>
      <c r="E539" s="32"/>
      <c r="F539" s="32"/>
      <c r="L539" s="27"/>
      <c r="M539" s="265">
        <f>IF(N539&gt;0,COUNTIF($N$7:N539,"&gt;0"),0)</f>
        <v>0</v>
      </c>
      <c r="N539" s="268">
        <f>IF('Enga manuel'!I38&lt;&gt;0,'Enga manuel'!G38,0)</f>
        <v>0</v>
      </c>
      <c r="O539" s="269">
        <f>IF('Enga manuel'!J38&lt;&gt;" ",'Enga manuel'!I38,0)</f>
        <v>0</v>
      </c>
      <c r="P539" s="269" t="str">
        <f>IF('Enga manuel'!J38&lt;&gt;" ",CONCATENATE('Enga manuel'!J38," ",'Enga manuel'!K38),0)</f>
        <v xml:space="preserve"> </v>
      </c>
      <c r="Q539" s="269">
        <f>IF('Enga manuel'!J38&lt;&gt;" ",'Enga manuel'!L38,0)</f>
        <v>0</v>
      </c>
      <c r="R539" s="269">
        <f>IF('Enga manuel'!J38&lt;&gt;" ",'Enga manuel'!M38,0)</f>
        <v>0</v>
      </c>
      <c r="S539" s="268">
        <f>IF('Enga manuel'!K38&lt;&gt;" ",'Enga manuel'!N38,0)</f>
        <v>0</v>
      </c>
      <c r="T539" s="268">
        <f>IF('Enga manuel'!M38&lt;&gt;" ",'Enga manuel'!P38,0)</f>
        <v>0</v>
      </c>
    </row>
    <row r="540" spans="3:20" ht="16.5" x14ac:dyDescent="0.2">
      <c r="C540" s="30"/>
      <c r="E540" s="32"/>
      <c r="F540" s="32"/>
      <c r="L540" s="27"/>
      <c r="M540" s="265">
        <f>IF(N540&gt;0,COUNTIF($N$7:N540,"&gt;0"),0)</f>
        <v>0</v>
      </c>
      <c r="N540" s="268">
        <f>IF('Enga manuel'!I39&lt;&gt;0,'Enga manuel'!G39,0)</f>
        <v>0</v>
      </c>
      <c r="O540" s="269">
        <f>IF('Enga manuel'!J39&lt;&gt;" ",'Enga manuel'!I39,0)</f>
        <v>0</v>
      </c>
      <c r="P540" s="269" t="str">
        <f>IF('Enga manuel'!J39&lt;&gt;" ",CONCATENATE('Enga manuel'!J39," ",'Enga manuel'!K39),0)</f>
        <v xml:space="preserve"> </v>
      </c>
      <c r="Q540" s="269">
        <f>IF('Enga manuel'!J39&lt;&gt;" ",'Enga manuel'!L39,0)</f>
        <v>0</v>
      </c>
      <c r="R540" s="269">
        <f>IF('Enga manuel'!J39&lt;&gt;" ",'Enga manuel'!M39,0)</f>
        <v>0</v>
      </c>
      <c r="S540" s="268">
        <f>IF('Enga manuel'!K39&lt;&gt;" ",'Enga manuel'!N39,0)</f>
        <v>0</v>
      </c>
      <c r="T540" s="268">
        <f>IF('Enga manuel'!M39&lt;&gt;" ",'Enga manuel'!P39,0)</f>
        <v>0</v>
      </c>
    </row>
    <row r="541" spans="3:20" ht="16.5" x14ac:dyDescent="0.2">
      <c r="C541" s="30"/>
      <c r="E541" s="32"/>
      <c r="F541" s="32"/>
      <c r="L541" s="27"/>
      <c r="M541" s="265">
        <f>IF(N541&gt;0,COUNTIF($N$7:N541,"&gt;0"),0)</f>
        <v>0</v>
      </c>
      <c r="N541" s="268">
        <f>IF('Enga manuel'!I40&lt;&gt;0,'Enga manuel'!G40,0)</f>
        <v>0</v>
      </c>
      <c r="O541" s="269">
        <f>IF('Enga manuel'!J40&lt;&gt;" ",'Enga manuel'!I40,0)</f>
        <v>0</v>
      </c>
      <c r="P541" s="269" t="str">
        <f>IF('Enga manuel'!J40&lt;&gt;" ",CONCATENATE('Enga manuel'!J40," ",'Enga manuel'!K40),0)</f>
        <v xml:space="preserve"> </v>
      </c>
      <c r="Q541" s="269">
        <f>IF('Enga manuel'!J40&lt;&gt;" ",'Enga manuel'!L40,0)</f>
        <v>0</v>
      </c>
      <c r="R541" s="269">
        <f>IF('Enga manuel'!J40&lt;&gt;" ",'Enga manuel'!M40,0)</f>
        <v>0</v>
      </c>
      <c r="S541" s="268">
        <f>IF('Enga manuel'!K40&lt;&gt;" ",'Enga manuel'!N40,0)</f>
        <v>0</v>
      </c>
      <c r="T541" s="268">
        <f>IF('Enga manuel'!M40&lt;&gt;" ",'Enga manuel'!P40,0)</f>
        <v>0</v>
      </c>
    </row>
    <row r="542" spans="3:20" ht="16.5" x14ac:dyDescent="0.2">
      <c r="C542" s="30"/>
      <c r="E542" s="32"/>
      <c r="F542" s="32"/>
      <c r="L542" s="27"/>
      <c r="M542" s="265">
        <f>IF(N542&gt;0,COUNTIF($N$7:N542,"&gt;0"),0)</f>
        <v>0</v>
      </c>
      <c r="N542" s="268">
        <f>IF('Enga manuel'!I41&lt;&gt;0,'Enga manuel'!G41,0)</f>
        <v>0</v>
      </c>
      <c r="O542" s="269">
        <f>IF('Enga manuel'!J41&lt;&gt;" ",'Enga manuel'!I41,0)</f>
        <v>0</v>
      </c>
      <c r="P542" s="269" t="str">
        <f>IF('Enga manuel'!J41&lt;&gt;" ",CONCATENATE('Enga manuel'!J41," ",'Enga manuel'!K41),0)</f>
        <v xml:space="preserve"> </v>
      </c>
      <c r="Q542" s="269">
        <f>IF('Enga manuel'!J41&lt;&gt;" ",'Enga manuel'!L41,0)</f>
        <v>0</v>
      </c>
      <c r="R542" s="269">
        <f>IF('Enga manuel'!J41&lt;&gt;" ",'Enga manuel'!M41,0)</f>
        <v>0</v>
      </c>
      <c r="S542" s="268">
        <f>IF('Enga manuel'!K41&lt;&gt;" ",'Enga manuel'!N41,0)</f>
        <v>0</v>
      </c>
      <c r="T542" s="268">
        <f>IF('Enga manuel'!M41&lt;&gt;" ",'Enga manuel'!P41,0)</f>
        <v>0</v>
      </c>
    </row>
    <row r="543" spans="3:20" ht="16.5" x14ac:dyDescent="0.2">
      <c r="C543" s="30"/>
      <c r="E543" s="32"/>
      <c r="F543" s="32"/>
      <c r="L543" s="27"/>
      <c r="M543" s="265">
        <f>IF(N543&gt;0,COUNTIF($N$7:N543,"&gt;0"),0)</f>
        <v>0</v>
      </c>
      <c r="N543" s="268">
        <f>IF('Enga manuel'!I42&lt;&gt;0,'Enga manuel'!G42,0)</f>
        <v>0</v>
      </c>
      <c r="O543" s="269">
        <f>IF('Enga manuel'!J42&lt;&gt;" ",'Enga manuel'!I42,0)</f>
        <v>0</v>
      </c>
      <c r="P543" s="269" t="str">
        <f>IF('Enga manuel'!J42&lt;&gt;" ",CONCATENATE('Enga manuel'!J42," ",'Enga manuel'!K42),0)</f>
        <v xml:space="preserve"> </v>
      </c>
      <c r="Q543" s="269">
        <f>IF('Enga manuel'!J42&lt;&gt;" ",'Enga manuel'!L42,0)</f>
        <v>0</v>
      </c>
      <c r="R543" s="269">
        <f>IF('Enga manuel'!J42&lt;&gt;" ",'Enga manuel'!M42,0)</f>
        <v>0</v>
      </c>
      <c r="S543" s="268">
        <f>IF('Enga manuel'!K42&lt;&gt;" ",'Enga manuel'!N42,0)</f>
        <v>0</v>
      </c>
      <c r="T543" s="268">
        <f>IF('Enga manuel'!M42&lt;&gt;" ",'Enga manuel'!P42,0)</f>
        <v>0</v>
      </c>
    </row>
    <row r="544" spans="3:20" ht="16.5" x14ac:dyDescent="0.2">
      <c r="C544" s="30"/>
      <c r="E544" s="32"/>
      <c r="F544" s="32"/>
      <c r="L544" s="27"/>
      <c r="M544" s="265">
        <f>IF(N544&gt;0,COUNTIF($N$7:N544,"&gt;0"),0)</f>
        <v>0</v>
      </c>
      <c r="N544" s="268">
        <f>IF('Enga manuel'!I43&lt;&gt;0,'Enga manuel'!G43,0)</f>
        <v>0</v>
      </c>
      <c r="O544" s="269">
        <f>IF('Enga manuel'!J43&lt;&gt;" ",'Enga manuel'!I43,0)</f>
        <v>0</v>
      </c>
      <c r="P544" s="269" t="str">
        <f>IF('Enga manuel'!J43&lt;&gt;" ",CONCATENATE('Enga manuel'!J43," ",'Enga manuel'!K43),0)</f>
        <v xml:space="preserve"> </v>
      </c>
      <c r="Q544" s="269">
        <f>IF('Enga manuel'!J43&lt;&gt;" ",'Enga manuel'!L43,0)</f>
        <v>0</v>
      </c>
      <c r="R544" s="269">
        <f>IF('Enga manuel'!J43&lt;&gt;" ",'Enga manuel'!M43,0)</f>
        <v>0</v>
      </c>
      <c r="S544" s="268">
        <f>IF('Enga manuel'!K43&lt;&gt;" ",'Enga manuel'!N43,0)</f>
        <v>0</v>
      </c>
      <c r="T544" s="268">
        <f>IF('Enga manuel'!M43&lt;&gt;" ",'Enga manuel'!P43,0)</f>
        <v>0</v>
      </c>
    </row>
    <row r="545" spans="3:20" ht="16.5" x14ac:dyDescent="0.2">
      <c r="C545" s="30"/>
      <c r="E545" s="32"/>
      <c r="F545" s="32"/>
      <c r="L545" s="27"/>
      <c r="M545" s="265">
        <f>IF(N545&gt;0,COUNTIF($N$7:N545,"&gt;0"),0)</f>
        <v>0</v>
      </c>
      <c r="N545" s="268">
        <f>IF('Enga manuel'!I44&lt;&gt;0,'Enga manuel'!G44,0)</f>
        <v>0</v>
      </c>
      <c r="O545" s="269">
        <f>IF('Enga manuel'!J44&lt;&gt;" ",'Enga manuel'!I44,0)</f>
        <v>0</v>
      </c>
      <c r="P545" s="269" t="str">
        <f>IF('Enga manuel'!J44&lt;&gt;" ",CONCATENATE('Enga manuel'!J44," ",'Enga manuel'!K44),0)</f>
        <v xml:space="preserve"> </v>
      </c>
      <c r="Q545" s="269">
        <f>IF('Enga manuel'!J44&lt;&gt;" ",'Enga manuel'!L44,0)</f>
        <v>0</v>
      </c>
      <c r="R545" s="269">
        <f>IF('Enga manuel'!J44&lt;&gt;" ",'Enga manuel'!M44,0)</f>
        <v>0</v>
      </c>
      <c r="S545" s="268">
        <f>IF('Enga manuel'!K44&lt;&gt;" ",'Enga manuel'!N44,0)</f>
        <v>0</v>
      </c>
      <c r="T545" s="268">
        <f>IF('Enga manuel'!M44&lt;&gt;" ",'Enga manuel'!P44,0)</f>
        <v>0</v>
      </c>
    </row>
    <row r="546" spans="3:20" ht="16.5" x14ac:dyDescent="0.2">
      <c r="C546" s="30"/>
      <c r="E546" s="32"/>
      <c r="F546" s="32"/>
      <c r="L546" s="27"/>
      <c r="M546" s="265">
        <f>IF(N546&gt;0,COUNTIF($N$7:N546,"&gt;0"),0)</f>
        <v>0</v>
      </c>
      <c r="N546" s="268">
        <f>IF('Enga manuel'!I45&lt;&gt;0,'Enga manuel'!G45,0)</f>
        <v>0</v>
      </c>
      <c r="O546" s="269">
        <f>IF('Enga manuel'!J45&lt;&gt;" ",'Enga manuel'!I45,0)</f>
        <v>0</v>
      </c>
      <c r="P546" s="269" t="str">
        <f>IF('Enga manuel'!J45&lt;&gt;" ",CONCATENATE('Enga manuel'!J45," ",'Enga manuel'!K45),0)</f>
        <v xml:space="preserve"> </v>
      </c>
      <c r="Q546" s="269">
        <f>IF('Enga manuel'!J45&lt;&gt;" ",'Enga manuel'!L45,0)</f>
        <v>0</v>
      </c>
      <c r="R546" s="269">
        <f>IF('Enga manuel'!J45&lt;&gt;" ",'Enga manuel'!M45,0)</f>
        <v>0</v>
      </c>
      <c r="S546" s="268">
        <f>IF('Enga manuel'!K45&lt;&gt;" ",'Enga manuel'!N45,0)</f>
        <v>0</v>
      </c>
      <c r="T546" s="268">
        <f>IF('Enga manuel'!M45&lt;&gt;" ",'Enga manuel'!P45,0)</f>
        <v>0</v>
      </c>
    </row>
    <row r="547" spans="3:20" ht="16.5" x14ac:dyDescent="0.2">
      <c r="C547" s="30"/>
      <c r="E547" s="32"/>
      <c r="F547" s="32"/>
      <c r="L547" s="27"/>
      <c r="M547" s="265">
        <f>IF(N547&gt;0,COUNTIF($N$7:N547,"&gt;0"),0)</f>
        <v>0</v>
      </c>
      <c r="N547" s="268">
        <f>IF('Enga manuel'!I46&lt;&gt;0,'Enga manuel'!G46,0)</f>
        <v>0</v>
      </c>
      <c r="O547" s="269">
        <f>IF('Enga manuel'!J46&lt;&gt;" ",'Enga manuel'!I46,0)</f>
        <v>0</v>
      </c>
      <c r="P547" s="269" t="str">
        <f>IF('Enga manuel'!J46&lt;&gt;" ",CONCATENATE('Enga manuel'!J46," ",'Enga manuel'!K46),0)</f>
        <v xml:space="preserve"> </v>
      </c>
      <c r="Q547" s="269">
        <f>IF('Enga manuel'!J46&lt;&gt;" ",'Enga manuel'!L46,0)</f>
        <v>0</v>
      </c>
      <c r="R547" s="269">
        <f>IF('Enga manuel'!J46&lt;&gt;" ",'Enga manuel'!M46,0)</f>
        <v>0</v>
      </c>
      <c r="S547" s="268">
        <f>IF('Enga manuel'!K46&lt;&gt;" ",'Enga manuel'!N46,0)</f>
        <v>0</v>
      </c>
      <c r="T547" s="268">
        <f>IF('Enga manuel'!M46&lt;&gt;" ",'Enga manuel'!P46,0)</f>
        <v>0</v>
      </c>
    </row>
    <row r="548" spans="3:20" ht="16.5" x14ac:dyDescent="0.2">
      <c r="C548" s="30"/>
      <c r="E548" s="32"/>
      <c r="F548" s="32"/>
      <c r="L548" s="27"/>
      <c r="M548" s="265">
        <f>IF(N548&gt;0,COUNTIF($N$7:N548,"&gt;0"),0)</f>
        <v>0</v>
      </c>
      <c r="N548" s="268">
        <f>IF('Enga manuel'!I47&lt;&gt;0,'Enga manuel'!G47,0)</f>
        <v>0</v>
      </c>
      <c r="O548" s="269">
        <f>IF('Enga manuel'!J47&lt;&gt;" ",'Enga manuel'!I47,0)</f>
        <v>0</v>
      </c>
      <c r="P548" s="269" t="str">
        <f>IF('Enga manuel'!J47&lt;&gt;" ",CONCATENATE('Enga manuel'!J47," ",'Enga manuel'!K47),0)</f>
        <v xml:space="preserve"> </v>
      </c>
      <c r="Q548" s="269">
        <f>IF('Enga manuel'!J47&lt;&gt;" ",'Enga manuel'!L47,0)</f>
        <v>0</v>
      </c>
      <c r="R548" s="269">
        <f>IF('Enga manuel'!J47&lt;&gt;" ",'Enga manuel'!M47,0)</f>
        <v>0</v>
      </c>
      <c r="S548" s="268">
        <f>IF('Enga manuel'!K47&lt;&gt;" ",'Enga manuel'!N47,0)</f>
        <v>0</v>
      </c>
      <c r="T548" s="268">
        <f>IF('Enga manuel'!M47&lt;&gt;" ",'Enga manuel'!P47,0)</f>
        <v>0</v>
      </c>
    </row>
    <row r="549" spans="3:20" ht="16.5" x14ac:dyDescent="0.2">
      <c r="C549" s="30"/>
      <c r="E549" s="32"/>
      <c r="F549" s="32"/>
      <c r="L549" s="27"/>
      <c r="M549" s="265">
        <f>IF(N549&gt;0,COUNTIF($N$7:N549,"&gt;0"),0)</f>
        <v>0</v>
      </c>
      <c r="N549" s="268">
        <f>IF('Enga manuel'!I48&lt;&gt;0,'Enga manuel'!G48,0)</f>
        <v>0</v>
      </c>
      <c r="O549" s="269">
        <f>IF('Enga manuel'!J48&lt;&gt;" ",'Enga manuel'!I48,0)</f>
        <v>0</v>
      </c>
      <c r="P549" s="269" t="str">
        <f>IF('Enga manuel'!J48&lt;&gt;" ",CONCATENATE('Enga manuel'!J48," ",'Enga manuel'!K48),0)</f>
        <v xml:space="preserve"> </v>
      </c>
      <c r="Q549" s="269">
        <f>IF('Enga manuel'!J48&lt;&gt;" ",'Enga manuel'!L48,0)</f>
        <v>0</v>
      </c>
      <c r="R549" s="269">
        <f>IF('Enga manuel'!J48&lt;&gt;" ",'Enga manuel'!M48,0)</f>
        <v>0</v>
      </c>
      <c r="S549" s="268">
        <f>IF('Enga manuel'!K48&lt;&gt;" ",'Enga manuel'!N48,0)</f>
        <v>0</v>
      </c>
      <c r="T549" s="268">
        <f>IF('Enga manuel'!M48&lt;&gt;" ",'Enga manuel'!P48,0)</f>
        <v>0</v>
      </c>
    </row>
    <row r="550" spans="3:20" ht="16.5" x14ac:dyDescent="0.2">
      <c r="C550" s="30"/>
      <c r="E550" s="32"/>
      <c r="F550" s="32"/>
      <c r="L550" s="27"/>
      <c r="M550" s="265">
        <f>IF(N550&gt;0,COUNTIF($N$7:N550,"&gt;0"),0)</f>
        <v>0</v>
      </c>
      <c r="N550" s="268">
        <f>IF('Enga manuel'!I49&lt;&gt;0,'Enga manuel'!G49,0)</f>
        <v>0</v>
      </c>
      <c r="O550" s="269">
        <f>IF('Enga manuel'!J49&lt;&gt;" ",'Enga manuel'!I49,0)</f>
        <v>0</v>
      </c>
      <c r="P550" s="269" t="str">
        <f>IF('Enga manuel'!J49&lt;&gt;" ",CONCATENATE('Enga manuel'!J49," ",'Enga manuel'!K49),0)</f>
        <v xml:space="preserve"> </v>
      </c>
      <c r="Q550" s="269">
        <f>IF('Enga manuel'!J49&lt;&gt;" ",'Enga manuel'!L49,0)</f>
        <v>0</v>
      </c>
      <c r="R550" s="269">
        <f>IF('Enga manuel'!J49&lt;&gt;" ",'Enga manuel'!M49,0)</f>
        <v>0</v>
      </c>
      <c r="S550" s="268">
        <f>IF('Enga manuel'!K49&lt;&gt;" ",'Enga manuel'!N49,0)</f>
        <v>0</v>
      </c>
      <c r="T550" s="268">
        <f>IF('Enga manuel'!M49&lt;&gt;" ",'Enga manuel'!P49,0)</f>
        <v>0</v>
      </c>
    </row>
    <row r="551" spans="3:20" ht="16.5" x14ac:dyDescent="0.2">
      <c r="C551" s="30"/>
      <c r="E551" s="32"/>
      <c r="F551" s="32"/>
      <c r="L551" s="27"/>
      <c r="M551" s="265">
        <f>IF(N551&gt;0,COUNTIF($N$7:N551,"&gt;0"),0)</f>
        <v>0</v>
      </c>
      <c r="N551" s="268">
        <f>IF('Enga manuel'!I50&lt;&gt;0,'Enga manuel'!G50,0)</f>
        <v>0</v>
      </c>
      <c r="O551" s="269">
        <f>IF('Enga manuel'!J50&lt;&gt;" ",'Enga manuel'!I50,0)</f>
        <v>0</v>
      </c>
      <c r="P551" s="269" t="str">
        <f>IF('Enga manuel'!J50&lt;&gt;" ",CONCATENATE('Enga manuel'!J50," ",'Enga manuel'!K50),0)</f>
        <v xml:space="preserve"> </v>
      </c>
      <c r="Q551" s="269">
        <f>IF('Enga manuel'!J50&lt;&gt;" ",'Enga manuel'!L50,0)</f>
        <v>0</v>
      </c>
      <c r="R551" s="269">
        <f>IF('Enga manuel'!J50&lt;&gt;" ",'Enga manuel'!M50,0)</f>
        <v>0</v>
      </c>
      <c r="S551" s="268">
        <f>IF('Enga manuel'!K50&lt;&gt;" ",'Enga manuel'!N50,0)</f>
        <v>0</v>
      </c>
      <c r="T551" s="268">
        <f>IF('Enga manuel'!M50&lt;&gt;" ",'Enga manuel'!P50,0)</f>
        <v>0</v>
      </c>
    </row>
    <row r="552" spans="3:20" ht="16.5" x14ac:dyDescent="0.2">
      <c r="C552" s="30"/>
      <c r="E552" s="32"/>
      <c r="F552" s="32"/>
      <c r="L552" s="27"/>
      <c r="M552" s="265">
        <f>IF(N552&gt;0,COUNTIF($N$7:N552,"&gt;0"),0)</f>
        <v>0</v>
      </c>
      <c r="N552" s="268">
        <f>IF('Enga manuel'!I51&lt;&gt;0,'Enga manuel'!G51,0)</f>
        <v>0</v>
      </c>
      <c r="O552" s="269">
        <f>IF('Enga manuel'!J51&lt;&gt;" ",'Enga manuel'!I51,0)</f>
        <v>0</v>
      </c>
      <c r="P552" s="269" t="str">
        <f>IF('Enga manuel'!J51&lt;&gt;" ",CONCATENATE('Enga manuel'!J51," ",'Enga manuel'!K51),0)</f>
        <v xml:space="preserve"> </v>
      </c>
      <c r="Q552" s="269">
        <f>IF('Enga manuel'!J51&lt;&gt;" ",'Enga manuel'!L51,0)</f>
        <v>0</v>
      </c>
      <c r="R552" s="269">
        <f>IF('Enga manuel'!J51&lt;&gt;" ",'Enga manuel'!M51,0)</f>
        <v>0</v>
      </c>
      <c r="S552" s="268">
        <f>IF('Enga manuel'!K51&lt;&gt;" ",'Enga manuel'!N51,0)</f>
        <v>0</v>
      </c>
      <c r="T552" s="268">
        <f>IF('Enga manuel'!M51&lt;&gt;" ",'Enga manuel'!P51,0)</f>
        <v>0</v>
      </c>
    </row>
    <row r="553" spans="3:20" ht="16.5" x14ac:dyDescent="0.2">
      <c r="C553" s="30"/>
      <c r="E553" s="32"/>
      <c r="F553" s="32"/>
      <c r="L553" s="27"/>
      <c r="M553" s="265">
        <f>IF(N553&gt;0,COUNTIF($N$7:N553,"&gt;0"),0)</f>
        <v>0</v>
      </c>
      <c r="N553" s="268">
        <f>IF('Enga manuel'!I52&lt;&gt;0,'Enga manuel'!G52,0)</f>
        <v>0</v>
      </c>
      <c r="O553" s="269">
        <f>IF('Enga manuel'!J52&lt;&gt;" ",'Enga manuel'!I52,0)</f>
        <v>0</v>
      </c>
      <c r="P553" s="269" t="str">
        <f>IF('Enga manuel'!J52&lt;&gt;" ",CONCATENATE('Enga manuel'!J52," ",'Enga manuel'!K52),0)</f>
        <v xml:space="preserve"> </v>
      </c>
      <c r="Q553" s="269">
        <f>IF('Enga manuel'!J52&lt;&gt;" ",'Enga manuel'!L52,0)</f>
        <v>0</v>
      </c>
      <c r="R553" s="269">
        <f>IF('Enga manuel'!J52&lt;&gt;" ",'Enga manuel'!M52,0)</f>
        <v>0</v>
      </c>
      <c r="S553" s="268">
        <f>IF('Enga manuel'!K52&lt;&gt;" ",'Enga manuel'!N52,0)</f>
        <v>0</v>
      </c>
      <c r="T553" s="268">
        <f>IF('Enga manuel'!M52&lt;&gt;" ",'Enga manuel'!P52,0)</f>
        <v>0</v>
      </c>
    </row>
    <row r="554" spans="3:20" ht="16.5" x14ac:dyDescent="0.2">
      <c r="C554" s="30"/>
      <c r="E554" s="32"/>
      <c r="F554" s="32"/>
      <c r="L554" s="27"/>
      <c r="M554" s="265">
        <f>IF(N554&gt;0,COUNTIF($N$7:N554,"&gt;0"),0)</f>
        <v>0</v>
      </c>
      <c r="N554" s="268">
        <f>IF('Enga manuel'!I53&lt;&gt;0,'Enga manuel'!G53,0)</f>
        <v>0</v>
      </c>
      <c r="O554" s="269">
        <f>IF('Enga manuel'!J53&lt;&gt;" ",'Enga manuel'!I53,0)</f>
        <v>0</v>
      </c>
      <c r="P554" s="269" t="str">
        <f>IF('Enga manuel'!J53&lt;&gt;" ",CONCATENATE('Enga manuel'!J53," ",'Enga manuel'!K53),0)</f>
        <v xml:space="preserve"> </v>
      </c>
      <c r="Q554" s="269">
        <f>IF('Enga manuel'!J53&lt;&gt;" ",'Enga manuel'!L53,0)</f>
        <v>0</v>
      </c>
      <c r="R554" s="269">
        <f>IF('Enga manuel'!J53&lt;&gt;" ",'Enga manuel'!M53,0)</f>
        <v>0</v>
      </c>
      <c r="S554" s="268">
        <f>IF('Enga manuel'!K53&lt;&gt;" ",'Enga manuel'!N53,0)</f>
        <v>0</v>
      </c>
      <c r="T554" s="268">
        <f>IF('Enga manuel'!M53&lt;&gt;" ",'Enga manuel'!P53,0)</f>
        <v>0</v>
      </c>
    </row>
    <row r="555" spans="3:20" ht="16.5" x14ac:dyDescent="0.2">
      <c r="C555" s="30"/>
      <c r="E555" s="32"/>
      <c r="F555" s="32"/>
      <c r="L555" s="27"/>
      <c r="M555" s="265">
        <f>IF(N555&gt;0,COUNTIF($N$7:N555,"&gt;0"),0)</f>
        <v>0</v>
      </c>
      <c r="N555" s="268">
        <f>IF('Enga manuel'!I54&lt;&gt;0,'Enga manuel'!G54,0)</f>
        <v>0</v>
      </c>
      <c r="O555" s="269">
        <f>IF('Enga manuel'!J54&lt;&gt;" ",'Enga manuel'!I54,0)</f>
        <v>0</v>
      </c>
      <c r="P555" s="269" t="str">
        <f>IF('Enga manuel'!J54&lt;&gt;" ",CONCATENATE('Enga manuel'!J54," ",'Enga manuel'!K54),0)</f>
        <v xml:space="preserve"> </v>
      </c>
      <c r="Q555" s="269">
        <f>IF('Enga manuel'!J54&lt;&gt;" ",'Enga manuel'!L54,0)</f>
        <v>0</v>
      </c>
      <c r="R555" s="269">
        <f>IF('Enga manuel'!J54&lt;&gt;" ",'Enga manuel'!M54,0)</f>
        <v>0</v>
      </c>
      <c r="S555" s="268">
        <f>IF('Enga manuel'!K54&lt;&gt;" ",'Enga manuel'!N54,0)</f>
        <v>0</v>
      </c>
      <c r="T555" s="268">
        <f>IF('Enga manuel'!M54&lt;&gt;" ",'Enga manuel'!P54,0)</f>
        <v>0</v>
      </c>
    </row>
    <row r="556" spans="3:20" ht="16.5" x14ac:dyDescent="0.2">
      <c r="C556" s="30"/>
      <c r="E556" s="32"/>
      <c r="F556" s="32"/>
      <c r="L556" s="27"/>
      <c r="M556" s="265">
        <f>IF(N556&gt;0,COUNTIF($N$7:N556,"&gt;0"),0)</f>
        <v>0</v>
      </c>
      <c r="N556" s="268">
        <f>IF('Enga manuel'!I55&lt;&gt;0,'Enga manuel'!G55,0)</f>
        <v>0</v>
      </c>
      <c r="O556" s="269">
        <f>IF('Enga manuel'!J55&lt;&gt;" ",'Enga manuel'!I55,0)</f>
        <v>0</v>
      </c>
      <c r="P556" s="269" t="str">
        <f>IF('Enga manuel'!J55&lt;&gt;" ",CONCATENATE('Enga manuel'!J55," ",'Enga manuel'!K55),0)</f>
        <v xml:space="preserve"> </v>
      </c>
      <c r="Q556" s="269">
        <f>IF('Enga manuel'!J55&lt;&gt;" ",'Enga manuel'!L55,0)</f>
        <v>0</v>
      </c>
      <c r="R556" s="269">
        <f>IF('Enga manuel'!J55&lt;&gt;" ",'Enga manuel'!M55,0)</f>
        <v>0</v>
      </c>
      <c r="S556" s="268">
        <f>IF('Enga manuel'!K55&lt;&gt;" ",'Enga manuel'!N55,0)</f>
        <v>0</v>
      </c>
      <c r="T556" s="268">
        <f>IF('Enga manuel'!M55&lt;&gt;" ",'Enga manuel'!P55,0)</f>
        <v>0</v>
      </c>
    </row>
    <row r="557" spans="3:20" ht="16.5" x14ac:dyDescent="0.2">
      <c r="C557" s="30"/>
      <c r="E557" s="32"/>
      <c r="F557" s="32"/>
      <c r="L557" s="27"/>
      <c r="M557" s="265">
        <f>IF(N557&gt;0,COUNTIF($N$7:N557,"&gt;0"),0)</f>
        <v>0</v>
      </c>
      <c r="N557" s="268">
        <f>IF('Enga manuel'!I56&lt;&gt;0,'Enga manuel'!G56,0)</f>
        <v>0</v>
      </c>
      <c r="O557" s="269">
        <f>IF('Enga manuel'!J56&lt;&gt;" ",'Enga manuel'!I56,0)</f>
        <v>0</v>
      </c>
      <c r="P557" s="269" t="str">
        <f>IF('Enga manuel'!J56&lt;&gt;" ",CONCATENATE('Enga manuel'!J56," ",'Enga manuel'!K56),0)</f>
        <v xml:space="preserve"> </v>
      </c>
      <c r="Q557" s="269">
        <f>IF('Enga manuel'!J56&lt;&gt;" ",'Enga manuel'!L56,0)</f>
        <v>0</v>
      </c>
      <c r="R557" s="269">
        <f>IF('Enga manuel'!J56&lt;&gt;" ",'Enga manuel'!M56,0)</f>
        <v>0</v>
      </c>
      <c r="S557" s="268">
        <f>IF('Enga manuel'!K56&lt;&gt;" ",'Enga manuel'!N56,0)</f>
        <v>0</v>
      </c>
      <c r="T557" s="268">
        <f>IF('Enga manuel'!M56&lt;&gt;" ",'Enga manuel'!P56,0)</f>
        <v>0</v>
      </c>
    </row>
    <row r="558" spans="3:20" ht="16.5" x14ac:dyDescent="0.2">
      <c r="C558" s="30"/>
      <c r="E558" s="32"/>
      <c r="F558" s="32"/>
      <c r="L558" s="27"/>
      <c r="M558" s="265">
        <f>IF(N558&gt;0,COUNTIF($N$7:N558,"&gt;0"),0)</f>
        <v>0</v>
      </c>
      <c r="N558" s="268">
        <f>IF('Enga manuel'!I57&lt;&gt;0,'Enga manuel'!G57,0)</f>
        <v>0</v>
      </c>
      <c r="O558" s="269">
        <f>IF('Enga manuel'!J57&lt;&gt;" ",'Enga manuel'!I57,0)</f>
        <v>0</v>
      </c>
      <c r="P558" s="269" t="str">
        <f>IF('Enga manuel'!J57&lt;&gt;" ",CONCATENATE('Enga manuel'!J57," ",'Enga manuel'!K57),0)</f>
        <v xml:space="preserve"> </v>
      </c>
      <c r="Q558" s="269">
        <f>IF('Enga manuel'!J57&lt;&gt;" ",'Enga manuel'!L57,0)</f>
        <v>0</v>
      </c>
      <c r="R558" s="269">
        <f>IF('Enga manuel'!J57&lt;&gt;" ",'Enga manuel'!M57,0)</f>
        <v>0</v>
      </c>
      <c r="S558" s="268">
        <f>IF('Enga manuel'!K57&lt;&gt;" ",'Enga manuel'!N57,0)</f>
        <v>0</v>
      </c>
      <c r="T558" s="268">
        <f>IF('Enga manuel'!M57&lt;&gt;" ",'Enga manuel'!P57,0)</f>
        <v>0</v>
      </c>
    </row>
    <row r="559" spans="3:20" ht="16.5" x14ac:dyDescent="0.2">
      <c r="C559" s="30"/>
      <c r="E559" s="32"/>
      <c r="F559" s="32"/>
      <c r="L559" s="27"/>
      <c r="M559" s="265">
        <f>IF(N559&gt;0,COUNTIF($N$7:N559,"&gt;0"),0)</f>
        <v>0</v>
      </c>
      <c r="N559" s="268">
        <f>IF('Enga manuel'!I58&lt;&gt;0,'Enga manuel'!G58,0)</f>
        <v>0</v>
      </c>
      <c r="O559" s="269">
        <f>IF('Enga manuel'!J58&lt;&gt;" ",'Enga manuel'!I58,0)</f>
        <v>0</v>
      </c>
      <c r="P559" s="269" t="str">
        <f>IF('Enga manuel'!J58&lt;&gt;" ",CONCATENATE('Enga manuel'!J58," ",'Enga manuel'!K58),0)</f>
        <v xml:space="preserve"> </v>
      </c>
      <c r="Q559" s="269">
        <f>IF('Enga manuel'!J58&lt;&gt;" ",'Enga manuel'!L58,0)</f>
        <v>0</v>
      </c>
      <c r="R559" s="269">
        <f>IF('Enga manuel'!J58&lt;&gt;" ",'Enga manuel'!M58,0)</f>
        <v>0</v>
      </c>
      <c r="S559" s="268">
        <f>IF('Enga manuel'!K58&lt;&gt;" ",'Enga manuel'!N58,0)</f>
        <v>0</v>
      </c>
      <c r="T559" s="268">
        <f>IF('Enga manuel'!M58&lt;&gt;" ",'Enga manuel'!P58,0)</f>
        <v>0</v>
      </c>
    </row>
    <row r="560" spans="3:20" ht="16.5" x14ac:dyDescent="0.2">
      <c r="C560" s="30"/>
      <c r="E560" s="32"/>
      <c r="F560" s="32"/>
      <c r="L560" s="27"/>
      <c r="M560" s="265">
        <f>IF(N560&gt;0,COUNTIF($N$7:N560,"&gt;0"),0)</f>
        <v>0</v>
      </c>
      <c r="N560" s="268">
        <f>IF('Enga manuel'!I59&lt;&gt;0,'Enga manuel'!G59,0)</f>
        <v>0</v>
      </c>
      <c r="O560" s="269">
        <f>IF('Enga manuel'!J59&lt;&gt;" ",'Enga manuel'!I59,0)</f>
        <v>0</v>
      </c>
      <c r="P560" s="269" t="str">
        <f>IF('Enga manuel'!J59&lt;&gt;" ",CONCATENATE('Enga manuel'!J59," ",'Enga manuel'!K59),0)</f>
        <v xml:space="preserve"> </v>
      </c>
      <c r="Q560" s="269">
        <f>IF('Enga manuel'!J59&lt;&gt;" ",'Enga manuel'!L59,0)</f>
        <v>0</v>
      </c>
      <c r="R560" s="269">
        <f>IF('Enga manuel'!J59&lt;&gt;" ",'Enga manuel'!M59,0)</f>
        <v>0</v>
      </c>
      <c r="S560" s="268">
        <f>IF('Enga manuel'!K59&lt;&gt;" ",'Enga manuel'!N59,0)</f>
        <v>0</v>
      </c>
      <c r="T560" s="268">
        <f>IF('Enga manuel'!M59&lt;&gt;" ",'Enga manuel'!P59,0)</f>
        <v>0</v>
      </c>
    </row>
    <row r="561" spans="3:20" ht="16.5" x14ac:dyDescent="0.2">
      <c r="C561" s="30"/>
      <c r="E561" s="32"/>
      <c r="F561" s="32"/>
      <c r="L561" s="27"/>
      <c r="M561" s="265">
        <f>IF(N561&gt;0,COUNTIF($N$7:N561,"&gt;0"),0)</f>
        <v>0</v>
      </c>
      <c r="N561" s="268">
        <f>IF('Enga manuel'!I60&lt;&gt;0,'Enga manuel'!G60,0)</f>
        <v>0</v>
      </c>
      <c r="O561" s="269">
        <f>IF('Enga manuel'!J60&lt;&gt;" ",'Enga manuel'!I60,0)</f>
        <v>0</v>
      </c>
      <c r="P561" s="269" t="str">
        <f>IF('Enga manuel'!J60&lt;&gt;" ",CONCATENATE('Enga manuel'!J60," ",'Enga manuel'!K60),0)</f>
        <v xml:space="preserve"> </v>
      </c>
      <c r="Q561" s="269">
        <f>IF('Enga manuel'!J60&lt;&gt;" ",'Enga manuel'!L60,0)</f>
        <v>0</v>
      </c>
      <c r="R561" s="269">
        <f>IF('Enga manuel'!J60&lt;&gt;" ",'Enga manuel'!M60,0)</f>
        <v>0</v>
      </c>
      <c r="S561" s="268">
        <f>IF('Enga manuel'!K60&lt;&gt;" ",'Enga manuel'!N60,0)</f>
        <v>0</v>
      </c>
      <c r="T561" s="268">
        <f>IF('Enga manuel'!M60&lt;&gt;" ",'Enga manuel'!P60,0)</f>
        <v>0</v>
      </c>
    </row>
    <row r="562" spans="3:20" ht="16.5" x14ac:dyDescent="0.2">
      <c r="C562" s="30"/>
      <c r="E562" s="32"/>
      <c r="F562" s="32"/>
      <c r="L562" s="27"/>
      <c r="M562" s="265">
        <f>IF(N562&gt;0,COUNTIF($N$7:N562,"&gt;0"),0)</f>
        <v>0</v>
      </c>
      <c r="N562" s="268">
        <f>IF('Enga manuel'!I61&lt;&gt;0,'Enga manuel'!G61,0)</f>
        <v>0</v>
      </c>
      <c r="O562" s="269">
        <f>IF('Enga manuel'!J61&lt;&gt;" ",'Enga manuel'!I61,0)</f>
        <v>0</v>
      </c>
      <c r="P562" s="269" t="str">
        <f>IF('Enga manuel'!J61&lt;&gt;" ",CONCATENATE('Enga manuel'!J61," ",'Enga manuel'!K61),0)</f>
        <v xml:space="preserve"> </v>
      </c>
      <c r="Q562" s="269">
        <f>IF('Enga manuel'!J61&lt;&gt;" ",'Enga manuel'!L61,0)</f>
        <v>0</v>
      </c>
      <c r="R562" s="269">
        <f>IF('Enga manuel'!J61&lt;&gt;" ",'Enga manuel'!M61,0)</f>
        <v>0</v>
      </c>
      <c r="S562" s="268">
        <f>IF('Enga manuel'!K61&lt;&gt;" ",'Enga manuel'!N61,0)</f>
        <v>0</v>
      </c>
      <c r="T562" s="268">
        <f>IF('Enga manuel'!M61&lt;&gt;" ",'Enga manuel'!P61,0)</f>
        <v>0</v>
      </c>
    </row>
    <row r="563" spans="3:20" ht="16.5" x14ac:dyDescent="0.2">
      <c r="C563" s="30"/>
      <c r="E563" s="32"/>
      <c r="F563" s="32"/>
      <c r="L563" s="27"/>
      <c r="M563" s="265">
        <f>IF(N563&gt;0,COUNTIF($N$7:N563,"&gt;0"),0)</f>
        <v>0</v>
      </c>
      <c r="N563" s="268">
        <f>IF('Enga manuel'!I62&lt;&gt;0,'Enga manuel'!G62,0)</f>
        <v>0</v>
      </c>
      <c r="O563" s="269">
        <f>IF('Enga manuel'!J62&lt;&gt;" ",'Enga manuel'!I62,0)</f>
        <v>0</v>
      </c>
      <c r="P563" s="269" t="str">
        <f>IF('Enga manuel'!J62&lt;&gt;" ",CONCATENATE('Enga manuel'!J62," ",'Enga manuel'!K62),0)</f>
        <v xml:space="preserve"> </v>
      </c>
      <c r="Q563" s="269">
        <f>IF('Enga manuel'!J62&lt;&gt;" ",'Enga manuel'!L62,0)</f>
        <v>0</v>
      </c>
      <c r="R563" s="269">
        <f>IF('Enga manuel'!J62&lt;&gt;" ",'Enga manuel'!M62,0)</f>
        <v>0</v>
      </c>
      <c r="S563" s="268">
        <f>IF('Enga manuel'!K62&lt;&gt;" ",'Enga manuel'!N62,0)</f>
        <v>0</v>
      </c>
      <c r="T563" s="268">
        <f>IF('Enga manuel'!M62&lt;&gt;" ",'Enga manuel'!P62,0)</f>
        <v>0</v>
      </c>
    </row>
    <row r="564" spans="3:20" ht="16.5" x14ac:dyDescent="0.2">
      <c r="C564" s="30"/>
      <c r="E564" s="32"/>
      <c r="F564" s="32"/>
      <c r="L564" s="27"/>
      <c r="M564" s="265">
        <f>IF(N564&gt;0,COUNTIF($N$7:N564,"&gt;0"),0)</f>
        <v>0</v>
      </c>
      <c r="N564" s="268">
        <f>IF('Enga manuel'!I63&lt;&gt;0,'Enga manuel'!G63,0)</f>
        <v>0</v>
      </c>
      <c r="O564" s="269">
        <f>IF('Enga manuel'!J63&lt;&gt;" ",'Enga manuel'!I63,0)</f>
        <v>0</v>
      </c>
      <c r="P564" s="269" t="str">
        <f>IF('Enga manuel'!J63&lt;&gt;" ",CONCATENATE('Enga manuel'!J63," ",'Enga manuel'!K63),0)</f>
        <v xml:space="preserve"> </v>
      </c>
      <c r="Q564" s="269">
        <f>IF('Enga manuel'!J63&lt;&gt;" ",'Enga manuel'!L63,0)</f>
        <v>0</v>
      </c>
      <c r="R564" s="269">
        <f>IF('Enga manuel'!J63&lt;&gt;" ",'Enga manuel'!M63,0)</f>
        <v>0</v>
      </c>
      <c r="S564" s="268">
        <f>IF('Enga manuel'!K63&lt;&gt;" ",'Enga manuel'!N63,0)</f>
        <v>0</v>
      </c>
      <c r="T564" s="268">
        <f>IF('Enga manuel'!M63&lt;&gt;" ",'Enga manuel'!P63,0)</f>
        <v>0</v>
      </c>
    </row>
    <row r="565" spans="3:20" ht="16.5" x14ac:dyDescent="0.2">
      <c r="C565" s="30"/>
      <c r="E565" s="32"/>
      <c r="F565" s="32"/>
      <c r="L565" s="27"/>
      <c r="M565" s="265">
        <f>IF(N565&gt;0,COUNTIF($N$7:N565,"&gt;0"),0)</f>
        <v>0</v>
      </c>
      <c r="N565" s="268">
        <f>IF('Enga manuel'!I64&lt;&gt;0,'Enga manuel'!G64,0)</f>
        <v>0</v>
      </c>
      <c r="O565" s="269">
        <f>IF('Enga manuel'!J64&lt;&gt;" ",'Enga manuel'!I64,0)</f>
        <v>0</v>
      </c>
      <c r="P565" s="269" t="str">
        <f>IF('Enga manuel'!J64&lt;&gt;" ",CONCATENATE('Enga manuel'!J64," ",'Enga manuel'!K64),0)</f>
        <v xml:space="preserve"> </v>
      </c>
      <c r="Q565" s="269">
        <f>IF('Enga manuel'!J64&lt;&gt;" ",'Enga manuel'!L64,0)</f>
        <v>0</v>
      </c>
      <c r="R565" s="269">
        <f>IF('Enga manuel'!J64&lt;&gt;" ",'Enga manuel'!M64,0)</f>
        <v>0</v>
      </c>
      <c r="S565" s="268">
        <f>IF('Enga manuel'!K64&lt;&gt;" ",'Enga manuel'!N64,0)</f>
        <v>0</v>
      </c>
      <c r="T565" s="268">
        <f>IF('Enga manuel'!M64&lt;&gt;" ",'Enga manuel'!P64,0)</f>
        <v>0</v>
      </c>
    </row>
    <row r="566" spans="3:20" ht="16.5" x14ac:dyDescent="0.2">
      <c r="C566" s="30"/>
      <c r="E566" s="32"/>
      <c r="F566" s="32"/>
      <c r="L566" s="27"/>
      <c r="M566" s="265">
        <f>IF(N566&gt;0,COUNTIF($N$7:N566,"&gt;0"),0)</f>
        <v>0</v>
      </c>
      <c r="N566" s="268">
        <f>IF('Enga manuel'!I65&lt;&gt;0,'Enga manuel'!G65,0)</f>
        <v>0</v>
      </c>
      <c r="O566" s="269">
        <f>IF('Enga manuel'!J65&lt;&gt;" ",'Enga manuel'!I65,0)</f>
        <v>0</v>
      </c>
      <c r="P566" s="269" t="str">
        <f>IF('Enga manuel'!J65&lt;&gt;" ",CONCATENATE('Enga manuel'!J65," ",'Enga manuel'!K65),0)</f>
        <v xml:space="preserve"> </v>
      </c>
      <c r="Q566" s="269">
        <f>IF('Enga manuel'!J65&lt;&gt;" ",'Enga manuel'!L65,0)</f>
        <v>0</v>
      </c>
      <c r="R566" s="269">
        <f>IF('Enga manuel'!J65&lt;&gt;" ",'Enga manuel'!M65,0)</f>
        <v>0</v>
      </c>
      <c r="S566" s="268">
        <f>IF('Enga manuel'!K65&lt;&gt;" ",'Enga manuel'!N65,0)</f>
        <v>0</v>
      </c>
      <c r="T566" s="268">
        <f>IF('Enga manuel'!M65&lt;&gt;" ",'Enga manuel'!P65,0)</f>
        <v>0</v>
      </c>
    </row>
    <row r="567" spans="3:20" ht="16.5" x14ac:dyDescent="0.2">
      <c r="C567" s="30"/>
      <c r="E567" s="32"/>
      <c r="F567" s="32"/>
      <c r="L567" s="27"/>
      <c r="M567" s="265">
        <f>IF(N567&gt;0,COUNTIF($N$7:N567,"&gt;0"),0)</f>
        <v>0</v>
      </c>
      <c r="N567" s="268">
        <f>IF('Enga manuel'!I66&lt;&gt;0,'Enga manuel'!G66,0)</f>
        <v>0</v>
      </c>
      <c r="O567" s="269">
        <f>IF('Enga manuel'!J66&lt;&gt;" ",'Enga manuel'!I66,0)</f>
        <v>0</v>
      </c>
      <c r="P567" s="269" t="str">
        <f>IF('Enga manuel'!J66&lt;&gt;" ",CONCATENATE('Enga manuel'!J66," ",'Enga manuel'!K66),0)</f>
        <v xml:space="preserve"> </v>
      </c>
      <c r="Q567" s="269">
        <f>IF('Enga manuel'!J66&lt;&gt;" ",'Enga manuel'!L66,0)</f>
        <v>0</v>
      </c>
      <c r="R567" s="269">
        <f>IF('Enga manuel'!J66&lt;&gt;" ",'Enga manuel'!M66,0)</f>
        <v>0</v>
      </c>
      <c r="S567" s="268">
        <f>IF('Enga manuel'!K66&lt;&gt;" ",'Enga manuel'!N66,0)</f>
        <v>0</v>
      </c>
      <c r="T567" s="268">
        <f>IF('Enga manuel'!M66&lt;&gt;" ",'Enga manuel'!P66,0)</f>
        <v>0</v>
      </c>
    </row>
    <row r="568" spans="3:20" ht="16.5" x14ac:dyDescent="0.2">
      <c r="C568" s="30"/>
      <c r="E568" s="32"/>
      <c r="F568" s="32"/>
      <c r="L568" s="27"/>
      <c r="M568" s="265">
        <f>IF(N568&gt;0,COUNTIF($N$7:N568,"&gt;0"),0)</f>
        <v>0</v>
      </c>
      <c r="N568" s="268">
        <f>IF('Enga manuel'!I67&lt;&gt;0,'Enga manuel'!G67,0)</f>
        <v>0</v>
      </c>
      <c r="O568" s="269">
        <f>IF('Enga manuel'!J67&lt;&gt;" ",'Enga manuel'!I67,0)</f>
        <v>0</v>
      </c>
      <c r="P568" s="269" t="str">
        <f>IF('Enga manuel'!J67&lt;&gt;" ",CONCATENATE('Enga manuel'!J67," ",'Enga manuel'!K67),0)</f>
        <v xml:space="preserve"> </v>
      </c>
      <c r="Q568" s="269">
        <f>IF('Enga manuel'!J67&lt;&gt;" ",'Enga manuel'!L67,0)</f>
        <v>0</v>
      </c>
      <c r="R568" s="269">
        <f>IF('Enga manuel'!J67&lt;&gt;" ",'Enga manuel'!M67,0)</f>
        <v>0</v>
      </c>
      <c r="S568" s="268">
        <f>IF('Enga manuel'!K67&lt;&gt;" ",'Enga manuel'!N67,0)</f>
        <v>0</v>
      </c>
      <c r="T568" s="268">
        <f>IF('Enga manuel'!M67&lt;&gt;" ",'Enga manuel'!P67,0)</f>
        <v>0</v>
      </c>
    </row>
    <row r="569" spans="3:20" ht="16.5" x14ac:dyDescent="0.2">
      <c r="C569" s="30"/>
      <c r="E569" s="32"/>
      <c r="F569" s="32"/>
      <c r="L569" s="27"/>
      <c r="M569" s="265">
        <f>IF(N569&gt;0,COUNTIF($N$7:N569,"&gt;0"),0)</f>
        <v>0</v>
      </c>
      <c r="N569" s="268">
        <f>IF('Enga manuel'!I68&lt;&gt;0,'Enga manuel'!G68,0)</f>
        <v>0</v>
      </c>
      <c r="O569" s="269">
        <f>IF('Enga manuel'!J68&lt;&gt;" ",'Enga manuel'!I68,0)</f>
        <v>0</v>
      </c>
      <c r="P569" s="269" t="str">
        <f>IF('Enga manuel'!J68&lt;&gt;" ",CONCATENATE('Enga manuel'!J68," ",'Enga manuel'!K68),0)</f>
        <v xml:space="preserve"> </v>
      </c>
      <c r="Q569" s="269">
        <f>IF('Enga manuel'!J68&lt;&gt;" ",'Enga manuel'!L68,0)</f>
        <v>0</v>
      </c>
      <c r="R569" s="269">
        <f>IF('Enga manuel'!J68&lt;&gt;" ",'Enga manuel'!M68,0)</f>
        <v>0</v>
      </c>
      <c r="S569" s="268">
        <f>IF('Enga manuel'!K68&lt;&gt;" ",'Enga manuel'!N68,0)</f>
        <v>0</v>
      </c>
      <c r="T569" s="268">
        <f>IF('Enga manuel'!M68&lt;&gt;" ",'Enga manuel'!P68,0)</f>
        <v>0</v>
      </c>
    </row>
    <row r="570" spans="3:20" ht="16.5" x14ac:dyDescent="0.2">
      <c r="C570" s="30"/>
      <c r="E570" s="32"/>
      <c r="F570" s="32"/>
      <c r="L570" s="27"/>
      <c r="M570" s="265">
        <f>IF(N570&gt;0,COUNTIF($N$7:N570,"&gt;0"),0)</f>
        <v>0</v>
      </c>
      <c r="N570" s="268">
        <f>IF('Enga manuel'!I69&lt;&gt;0,'Enga manuel'!G69,0)</f>
        <v>0</v>
      </c>
      <c r="O570" s="269">
        <f>IF('Enga manuel'!J69&lt;&gt;" ",'Enga manuel'!I69,0)</f>
        <v>0</v>
      </c>
      <c r="P570" s="269" t="str">
        <f>IF('Enga manuel'!J69&lt;&gt;" ",CONCATENATE('Enga manuel'!J69," ",'Enga manuel'!K69),0)</f>
        <v xml:space="preserve"> </v>
      </c>
      <c r="Q570" s="269">
        <f>IF('Enga manuel'!J69&lt;&gt;" ",'Enga manuel'!L69,0)</f>
        <v>0</v>
      </c>
      <c r="R570" s="269">
        <f>IF('Enga manuel'!J69&lt;&gt;" ",'Enga manuel'!M69,0)</f>
        <v>0</v>
      </c>
      <c r="S570" s="268">
        <f>IF('Enga manuel'!K69&lt;&gt;" ",'Enga manuel'!N69,0)</f>
        <v>0</v>
      </c>
      <c r="T570" s="268">
        <f>IF('Enga manuel'!M69&lt;&gt;" ",'Enga manuel'!P69,0)</f>
        <v>0</v>
      </c>
    </row>
    <row r="571" spans="3:20" ht="16.5" x14ac:dyDescent="0.2">
      <c r="C571" s="30"/>
      <c r="E571" s="32"/>
      <c r="F571" s="32"/>
      <c r="L571" s="27"/>
      <c r="M571" s="265">
        <f>IF(N571&gt;0,COUNTIF($N$7:N571,"&gt;0"),0)</f>
        <v>0</v>
      </c>
      <c r="N571" s="268">
        <f>IF('Enga manuel'!I70&lt;&gt;0,'Enga manuel'!G70,0)</f>
        <v>0</v>
      </c>
      <c r="O571" s="269">
        <f>IF('Enga manuel'!J70&lt;&gt;" ",'Enga manuel'!I70,0)</f>
        <v>0</v>
      </c>
      <c r="P571" s="269" t="str">
        <f>IF('Enga manuel'!J70&lt;&gt;" ",CONCATENATE('Enga manuel'!J70," ",'Enga manuel'!K70),0)</f>
        <v xml:space="preserve"> </v>
      </c>
      <c r="Q571" s="269">
        <f>IF('Enga manuel'!J70&lt;&gt;" ",'Enga manuel'!L70,0)</f>
        <v>0</v>
      </c>
      <c r="R571" s="269">
        <f>IF('Enga manuel'!J70&lt;&gt;" ",'Enga manuel'!M70,0)</f>
        <v>0</v>
      </c>
      <c r="S571" s="268">
        <f>IF('Enga manuel'!K70&lt;&gt;" ",'Enga manuel'!N70,0)</f>
        <v>0</v>
      </c>
      <c r="T571" s="268">
        <f>IF('Enga manuel'!M70&lt;&gt;" ",'Enga manuel'!P70,0)</f>
        <v>0</v>
      </c>
    </row>
    <row r="572" spans="3:20" ht="16.5" x14ac:dyDescent="0.2">
      <c r="C572" s="30"/>
      <c r="E572" s="32"/>
      <c r="F572" s="32"/>
      <c r="L572" s="27"/>
      <c r="M572" s="265">
        <f>IF(N572&gt;0,COUNTIF($N$7:N572,"&gt;0"),0)</f>
        <v>0</v>
      </c>
      <c r="N572" s="268">
        <f>IF('Enga manuel'!I71&lt;&gt;0,'Enga manuel'!G71,0)</f>
        <v>0</v>
      </c>
      <c r="O572" s="269">
        <f>IF('Enga manuel'!J71&lt;&gt;" ",'Enga manuel'!I71,0)</f>
        <v>0</v>
      </c>
      <c r="P572" s="269" t="str">
        <f>IF('Enga manuel'!J71&lt;&gt;" ",CONCATENATE('Enga manuel'!J71," ",'Enga manuel'!K71),0)</f>
        <v xml:space="preserve"> </v>
      </c>
      <c r="Q572" s="269">
        <f>IF('Enga manuel'!J71&lt;&gt;" ",'Enga manuel'!L71,0)</f>
        <v>0</v>
      </c>
      <c r="R572" s="269">
        <f>IF('Enga manuel'!J71&lt;&gt;" ",'Enga manuel'!M71,0)</f>
        <v>0</v>
      </c>
      <c r="S572" s="268">
        <f>IF('Enga manuel'!K71&lt;&gt;" ",'Enga manuel'!N71,0)</f>
        <v>0</v>
      </c>
      <c r="T572" s="268">
        <f>IF('Enga manuel'!M71&lt;&gt;" ",'Enga manuel'!P71,0)</f>
        <v>0</v>
      </c>
    </row>
    <row r="573" spans="3:20" ht="16.5" x14ac:dyDescent="0.2">
      <c r="C573" s="30"/>
      <c r="E573" s="32"/>
      <c r="F573" s="32"/>
      <c r="L573" s="27"/>
      <c r="M573" s="265">
        <f>IF(N573&gt;0,COUNTIF($N$7:N573,"&gt;0"),0)</f>
        <v>0</v>
      </c>
      <c r="N573" s="268">
        <f>IF('Enga manuel'!I72&lt;&gt;0,'Enga manuel'!G72,0)</f>
        <v>0</v>
      </c>
      <c r="O573" s="269">
        <f>IF('Enga manuel'!J72&lt;&gt;" ",'Enga manuel'!I72,0)</f>
        <v>0</v>
      </c>
      <c r="P573" s="269" t="str">
        <f>IF('Enga manuel'!J72&lt;&gt;" ",CONCATENATE('Enga manuel'!J72," ",'Enga manuel'!K72),0)</f>
        <v xml:space="preserve"> </v>
      </c>
      <c r="Q573" s="269">
        <f>IF('Enga manuel'!J72&lt;&gt;" ",'Enga manuel'!L72,0)</f>
        <v>0</v>
      </c>
      <c r="R573" s="269">
        <f>IF('Enga manuel'!J72&lt;&gt;" ",'Enga manuel'!M72,0)</f>
        <v>0</v>
      </c>
      <c r="S573" s="268">
        <f>IF('Enga manuel'!K72&lt;&gt;" ",'Enga manuel'!N72,0)</f>
        <v>0</v>
      </c>
      <c r="T573" s="268">
        <f>IF('Enga manuel'!M72&lt;&gt;" ",'Enga manuel'!P72,0)</f>
        <v>0</v>
      </c>
    </row>
    <row r="574" spans="3:20" ht="16.5" x14ac:dyDescent="0.2">
      <c r="C574" s="30"/>
      <c r="E574" s="32"/>
      <c r="F574" s="32"/>
      <c r="L574" s="27"/>
      <c r="M574" s="265">
        <f>IF(N574&gt;0,COUNTIF($N$7:N574,"&gt;0"),0)</f>
        <v>0</v>
      </c>
      <c r="N574" s="268">
        <f>IF('Enga manuel'!I73&lt;&gt;0,'Enga manuel'!G73,0)</f>
        <v>0</v>
      </c>
      <c r="O574" s="269">
        <f>IF('Enga manuel'!J73&lt;&gt;" ",'Enga manuel'!I73,0)</f>
        <v>0</v>
      </c>
      <c r="P574" s="269" t="str">
        <f>IF('Enga manuel'!J73&lt;&gt;" ",CONCATENATE('Enga manuel'!J73," ",'Enga manuel'!K73),0)</f>
        <v xml:space="preserve"> </v>
      </c>
      <c r="Q574" s="269">
        <f>IF('Enga manuel'!J73&lt;&gt;" ",'Enga manuel'!L73,0)</f>
        <v>0</v>
      </c>
      <c r="R574" s="269">
        <f>IF('Enga manuel'!J73&lt;&gt;" ",'Enga manuel'!M73,0)</f>
        <v>0</v>
      </c>
      <c r="S574" s="268">
        <f>IF('Enga manuel'!K73&lt;&gt;" ",'Enga manuel'!N73,0)</f>
        <v>0</v>
      </c>
      <c r="T574" s="268">
        <f>IF('Enga manuel'!M73&lt;&gt;" ",'Enga manuel'!P73,0)</f>
        <v>0</v>
      </c>
    </row>
    <row r="575" spans="3:20" ht="16.5" x14ac:dyDescent="0.2">
      <c r="C575" s="30"/>
      <c r="E575" s="32"/>
      <c r="F575" s="32"/>
      <c r="L575" s="27"/>
      <c r="M575" s="265">
        <f>IF(N575&gt;0,COUNTIF($N$7:N575,"&gt;0"),0)</f>
        <v>0</v>
      </c>
      <c r="N575" s="268">
        <f>IF('Enga manuel'!I74&lt;&gt;0,'Enga manuel'!G74,0)</f>
        <v>0</v>
      </c>
      <c r="O575" s="269">
        <f>IF('Enga manuel'!J74&lt;&gt;" ",'Enga manuel'!I74,0)</f>
        <v>0</v>
      </c>
      <c r="P575" s="269" t="str">
        <f>IF('Enga manuel'!J74&lt;&gt;" ",CONCATENATE('Enga manuel'!J74," ",'Enga manuel'!K74),0)</f>
        <v xml:space="preserve"> </v>
      </c>
      <c r="Q575" s="269">
        <f>IF('Enga manuel'!J74&lt;&gt;" ",'Enga manuel'!L74,0)</f>
        <v>0</v>
      </c>
      <c r="R575" s="269">
        <f>IF('Enga manuel'!J74&lt;&gt;" ",'Enga manuel'!M74,0)</f>
        <v>0</v>
      </c>
      <c r="S575" s="268">
        <f>IF('Enga manuel'!K74&lt;&gt;" ",'Enga manuel'!N74,0)</f>
        <v>0</v>
      </c>
      <c r="T575" s="268">
        <f>IF('Enga manuel'!M74&lt;&gt;" ",'Enga manuel'!P74,0)</f>
        <v>0</v>
      </c>
    </row>
    <row r="576" spans="3:20" ht="16.5" x14ac:dyDescent="0.2">
      <c r="C576" s="30"/>
      <c r="E576" s="32"/>
      <c r="F576" s="32"/>
      <c r="L576" s="27"/>
      <c r="M576" s="265">
        <f>IF(N576&gt;0,COUNTIF($N$7:N576,"&gt;0"),0)</f>
        <v>0</v>
      </c>
      <c r="N576" s="268">
        <f>IF('Enga manuel'!I75&lt;&gt;0,'Enga manuel'!G75,0)</f>
        <v>0</v>
      </c>
      <c r="O576" s="269">
        <f>IF('Enga manuel'!J75&lt;&gt;" ",'Enga manuel'!I75,0)</f>
        <v>0</v>
      </c>
      <c r="P576" s="269" t="str">
        <f>IF('Enga manuel'!J75&lt;&gt;" ",CONCATENATE('Enga manuel'!J75," ",'Enga manuel'!K75),0)</f>
        <v xml:space="preserve"> </v>
      </c>
      <c r="Q576" s="269">
        <f>IF('Enga manuel'!J75&lt;&gt;" ",'Enga manuel'!L75,0)</f>
        <v>0</v>
      </c>
      <c r="R576" s="269">
        <f>IF('Enga manuel'!J75&lt;&gt;" ",'Enga manuel'!M75,0)</f>
        <v>0</v>
      </c>
      <c r="S576" s="268">
        <f>IF('Enga manuel'!K75&lt;&gt;" ",'Enga manuel'!N75,0)</f>
        <v>0</v>
      </c>
      <c r="T576" s="268">
        <f>IF('Enga manuel'!M75&lt;&gt;" ",'Enga manuel'!P75,0)</f>
        <v>0</v>
      </c>
    </row>
    <row r="577" spans="3:20" ht="16.5" x14ac:dyDescent="0.2">
      <c r="C577" s="30"/>
      <c r="E577" s="32"/>
      <c r="F577" s="32"/>
      <c r="L577" s="27"/>
      <c r="M577" s="265">
        <f>IF(N577&gt;0,COUNTIF($N$7:N577,"&gt;0"),0)</f>
        <v>0</v>
      </c>
      <c r="N577" s="268">
        <f>IF('Enga manuel'!I76&lt;&gt;0,'Enga manuel'!G76,0)</f>
        <v>0</v>
      </c>
      <c r="O577" s="269">
        <f>IF('Enga manuel'!J76&lt;&gt;" ",'Enga manuel'!I76,0)</f>
        <v>0</v>
      </c>
      <c r="P577" s="269" t="str">
        <f>IF('Enga manuel'!J76&lt;&gt;" ",CONCATENATE('Enga manuel'!J76," ",'Enga manuel'!K76),0)</f>
        <v xml:space="preserve"> </v>
      </c>
      <c r="Q577" s="269">
        <f>IF('Enga manuel'!J76&lt;&gt;" ",'Enga manuel'!L76,0)</f>
        <v>0</v>
      </c>
      <c r="R577" s="269">
        <f>IF('Enga manuel'!J76&lt;&gt;" ",'Enga manuel'!M76,0)</f>
        <v>0</v>
      </c>
      <c r="S577" s="268">
        <f>IF('Enga manuel'!K76&lt;&gt;" ",'Enga manuel'!N76,0)</f>
        <v>0</v>
      </c>
      <c r="T577" s="268">
        <f>IF('Enga manuel'!M76&lt;&gt;" ",'Enga manuel'!P76,0)</f>
        <v>0</v>
      </c>
    </row>
    <row r="578" spans="3:20" ht="16.5" x14ac:dyDescent="0.2">
      <c r="C578" s="30"/>
      <c r="E578" s="32"/>
      <c r="F578" s="32"/>
      <c r="L578" s="27"/>
      <c r="M578" s="265">
        <f>IF(N578&gt;0,COUNTIF($N$7:N578,"&gt;0"),0)</f>
        <v>0</v>
      </c>
      <c r="N578" s="268">
        <f>IF('Enga manuel'!I77&lt;&gt;0,'Enga manuel'!G77,0)</f>
        <v>0</v>
      </c>
      <c r="O578" s="269">
        <f>IF('Enga manuel'!J77&lt;&gt;" ",'Enga manuel'!I77,0)</f>
        <v>0</v>
      </c>
      <c r="P578" s="269" t="str">
        <f>IF('Enga manuel'!J77&lt;&gt;" ",CONCATENATE('Enga manuel'!J77," ",'Enga manuel'!K77),0)</f>
        <v xml:space="preserve"> </v>
      </c>
      <c r="Q578" s="269">
        <f>IF('Enga manuel'!J77&lt;&gt;" ",'Enga manuel'!L77,0)</f>
        <v>0</v>
      </c>
      <c r="R578" s="269">
        <f>IF('Enga manuel'!J77&lt;&gt;" ",'Enga manuel'!M77,0)</f>
        <v>0</v>
      </c>
      <c r="S578" s="268">
        <f>IF('Enga manuel'!K77&lt;&gt;" ",'Enga manuel'!N77,0)</f>
        <v>0</v>
      </c>
      <c r="T578" s="268">
        <f>IF('Enga manuel'!M77&lt;&gt;" ",'Enga manuel'!P77,0)</f>
        <v>0</v>
      </c>
    </row>
    <row r="579" spans="3:20" ht="16.5" x14ac:dyDescent="0.2">
      <c r="C579" s="30"/>
      <c r="E579" s="32"/>
      <c r="F579" s="32"/>
      <c r="L579" s="27"/>
      <c r="M579" s="265">
        <f>IF(N579&gt;0,COUNTIF($N$7:N579,"&gt;0"),0)</f>
        <v>0</v>
      </c>
      <c r="N579" s="268">
        <f>IF('Enga manuel'!I78&lt;&gt;0,'Enga manuel'!G78,0)</f>
        <v>0</v>
      </c>
      <c r="O579" s="269">
        <f>IF('Enga manuel'!J78&lt;&gt;" ",'Enga manuel'!I78,0)</f>
        <v>0</v>
      </c>
      <c r="P579" s="269" t="str">
        <f>IF('Enga manuel'!J78&lt;&gt;" ",CONCATENATE('Enga manuel'!J78," ",'Enga manuel'!K78),0)</f>
        <v xml:space="preserve"> </v>
      </c>
      <c r="Q579" s="269">
        <f>IF('Enga manuel'!J78&lt;&gt;" ",'Enga manuel'!L78,0)</f>
        <v>0</v>
      </c>
      <c r="R579" s="269">
        <f>IF('Enga manuel'!J78&lt;&gt;" ",'Enga manuel'!M78,0)</f>
        <v>0</v>
      </c>
      <c r="S579" s="268">
        <f>IF('Enga manuel'!K78&lt;&gt;" ",'Enga manuel'!N78,0)</f>
        <v>0</v>
      </c>
      <c r="T579" s="268">
        <f>IF('Enga manuel'!M78&lt;&gt;" ",'Enga manuel'!P78,0)</f>
        <v>0</v>
      </c>
    </row>
    <row r="580" spans="3:20" ht="16.5" x14ac:dyDescent="0.2">
      <c r="C580" s="30"/>
      <c r="E580" s="32"/>
      <c r="F580" s="32"/>
      <c r="L580" s="27"/>
      <c r="M580" s="265">
        <f>IF(N580&gt;0,COUNTIF($N$7:N580,"&gt;0"),0)</f>
        <v>0</v>
      </c>
      <c r="N580" s="268">
        <f>IF('Enga manuel'!I79&lt;&gt;0,'Enga manuel'!G79,0)</f>
        <v>0</v>
      </c>
      <c r="O580" s="269">
        <f>IF('Enga manuel'!J79&lt;&gt;" ",'Enga manuel'!I79,0)</f>
        <v>0</v>
      </c>
      <c r="P580" s="269" t="str">
        <f>IF('Enga manuel'!J79&lt;&gt;" ",CONCATENATE('Enga manuel'!J79," ",'Enga manuel'!K79),0)</f>
        <v xml:space="preserve"> </v>
      </c>
      <c r="Q580" s="269">
        <f>IF('Enga manuel'!J79&lt;&gt;" ",'Enga manuel'!L79,0)</f>
        <v>0</v>
      </c>
      <c r="R580" s="269">
        <f>IF('Enga manuel'!J79&lt;&gt;" ",'Enga manuel'!M79,0)</f>
        <v>0</v>
      </c>
      <c r="S580" s="268">
        <f>IF('Enga manuel'!K79&lt;&gt;" ",'Enga manuel'!N79,0)</f>
        <v>0</v>
      </c>
      <c r="T580" s="268">
        <f>IF('Enga manuel'!M79&lt;&gt;" ",'Enga manuel'!P79,0)</f>
        <v>0</v>
      </c>
    </row>
    <row r="581" spans="3:20" ht="16.5" x14ac:dyDescent="0.2">
      <c r="C581" s="30"/>
      <c r="E581" s="32"/>
      <c r="F581" s="32"/>
      <c r="L581" s="27"/>
      <c r="M581" s="265">
        <f>IF(N581&gt;0,COUNTIF($N$7:N581,"&gt;0"),0)</f>
        <v>0</v>
      </c>
      <c r="N581" s="268">
        <f>IF('Enga manuel'!I80&lt;&gt;0,'Enga manuel'!G80,0)</f>
        <v>0</v>
      </c>
      <c r="O581" s="269">
        <f>IF('Enga manuel'!J80&lt;&gt;" ",'Enga manuel'!I80,0)</f>
        <v>0</v>
      </c>
      <c r="P581" s="269" t="str">
        <f>IF('Enga manuel'!J80&lt;&gt;" ",CONCATENATE('Enga manuel'!J80," ",'Enga manuel'!K80),0)</f>
        <v xml:space="preserve"> </v>
      </c>
      <c r="Q581" s="269">
        <f>IF('Enga manuel'!J80&lt;&gt;" ",'Enga manuel'!L80,0)</f>
        <v>0</v>
      </c>
      <c r="R581" s="269">
        <f>IF('Enga manuel'!J80&lt;&gt;" ",'Enga manuel'!M80,0)</f>
        <v>0</v>
      </c>
      <c r="S581" s="268">
        <f>IF('Enga manuel'!K80&lt;&gt;" ",'Enga manuel'!N80,0)</f>
        <v>0</v>
      </c>
      <c r="T581" s="268">
        <f>IF('Enga manuel'!M80&lt;&gt;" ",'Enga manuel'!P80,0)</f>
        <v>0</v>
      </c>
    </row>
    <row r="582" spans="3:20" ht="16.5" x14ac:dyDescent="0.2">
      <c r="C582" s="30"/>
      <c r="E582" s="32"/>
      <c r="F582" s="32"/>
      <c r="L582" s="27"/>
      <c r="M582" s="265">
        <f>IF(N582&gt;0,COUNTIF($N$7:N582,"&gt;0"),0)</f>
        <v>0</v>
      </c>
      <c r="N582" s="268">
        <f>IF('Enga manuel'!I81&lt;&gt;0,'Enga manuel'!G81,0)</f>
        <v>0</v>
      </c>
      <c r="O582" s="269">
        <f>IF('Enga manuel'!J81&lt;&gt;" ",'Enga manuel'!I81,0)</f>
        <v>0</v>
      </c>
      <c r="P582" s="269" t="str">
        <f>IF('Enga manuel'!J81&lt;&gt;" ",CONCATENATE('Enga manuel'!J81," ",'Enga manuel'!K81),0)</f>
        <v xml:space="preserve"> </v>
      </c>
      <c r="Q582" s="269">
        <f>IF('Enga manuel'!J81&lt;&gt;" ",'Enga manuel'!L81,0)</f>
        <v>0</v>
      </c>
      <c r="R582" s="269">
        <f>IF('Enga manuel'!J81&lt;&gt;" ",'Enga manuel'!M81,0)</f>
        <v>0</v>
      </c>
      <c r="S582" s="268">
        <f>IF('Enga manuel'!K81&lt;&gt;" ",'Enga manuel'!N81,0)</f>
        <v>0</v>
      </c>
      <c r="T582" s="268">
        <f>IF('Enga manuel'!M81&lt;&gt;" ",'Enga manuel'!P81,0)</f>
        <v>0</v>
      </c>
    </row>
    <row r="583" spans="3:20" ht="16.5" x14ac:dyDescent="0.2">
      <c r="C583" s="30"/>
      <c r="E583" s="32"/>
      <c r="F583" s="32"/>
      <c r="L583" s="27"/>
      <c r="M583" s="265">
        <f>IF(N583&gt;0,COUNTIF($N$7:N583,"&gt;0"),0)</f>
        <v>0</v>
      </c>
      <c r="N583" s="268">
        <f>IF('Enga manuel'!I82&lt;&gt;0,'Enga manuel'!G82,0)</f>
        <v>0</v>
      </c>
      <c r="O583" s="269">
        <f>IF('Enga manuel'!J82&lt;&gt;" ",'Enga manuel'!I82,0)</f>
        <v>0</v>
      </c>
      <c r="P583" s="269" t="str">
        <f>IF('Enga manuel'!J82&lt;&gt;" ",CONCATENATE('Enga manuel'!J82," ",'Enga manuel'!K82),0)</f>
        <v xml:space="preserve"> </v>
      </c>
      <c r="Q583" s="269">
        <f>IF('Enga manuel'!J82&lt;&gt;" ",'Enga manuel'!L82,0)</f>
        <v>0</v>
      </c>
      <c r="R583" s="269">
        <f>IF('Enga manuel'!J82&lt;&gt;" ",'Enga manuel'!M82,0)</f>
        <v>0</v>
      </c>
      <c r="S583" s="268">
        <f>IF('Enga manuel'!K82&lt;&gt;" ",'Enga manuel'!N82,0)</f>
        <v>0</v>
      </c>
      <c r="T583" s="268">
        <f>IF('Enga manuel'!M82&lt;&gt;" ",'Enga manuel'!P82,0)</f>
        <v>0</v>
      </c>
    </row>
    <row r="584" spans="3:20" ht="16.5" x14ac:dyDescent="0.2">
      <c r="C584" s="30"/>
      <c r="E584" s="32"/>
      <c r="F584" s="32"/>
      <c r="L584" s="27"/>
      <c r="M584" s="265">
        <f>IF(N584&gt;0,COUNTIF($N$7:N584,"&gt;0"),0)</f>
        <v>0</v>
      </c>
      <c r="N584" s="268">
        <f>IF('Enga manuel'!I83&lt;&gt;0,'Enga manuel'!G83,0)</f>
        <v>0</v>
      </c>
      <c r="O584" s="269">
        <f>IF('Enga manuel'!J83&lt;&gt;" ",'Enga manuel'!I83,0)</f>
        <v>0</v>
      </c>
      <c r="P584" s="269" t="str">
        <f>IF('Enga manuel'!J83&lt;&gt;" ",CONCATENATE('Enga manuel'!J83," ",'Enga manuel'!K83),0)</f>
        <v xml:space="preserve"> </v>
      </c>
      <c r="Q584" s="269">
        <f>IF('Enga manuel'!J83&lt;&gt;" ",'Enga manuel'!L83,0)</f>
        <v>0</v>
      </c>
      <c r="R584" s="269">
        <f>IF('Enga manuel'!J83&lt;&gt;" ",'Enga manuel'!M83,0)</f>
        <v>0</v>
      </c>
      <c r="S584" s="268">
        <f>IF('Enga manuel'!K83&lt;&gt;" ",'Enga manuel'!N83,0)</f>
        <v>0</v>
      </c>
      <c r="T584" s="268">
        <f>IF('Enga manuel'!M83&lt;&gt;" ",'Enga manuel'!P83,0)</f>
        <v>0</v>
      </c>
    </row>
    <row r="585" spans="3:20" ht="16.5" x14ac:dyDescent="0.2">
      <c r="C585" s="30"/>
      <c r="E585" s="32"/>
      <c r="F585" s="32"/>
      <c r="L585" s="27"/>
      <c r="M585" s="265">
        <f>IF(N585&gt;0,COUNTIF($N$7:N585,"&gt;0"),0)</f>
        <v>0</v>
      </c>
      <c r="N585" s="268">
        <f>IF('Enga manuel'!I84&lt;&gt;0,'Enga manuel'!G84,0)</f>
        <v>0</v>
      </c>
      <c r="O585" s="269">
        <f>IF('Enga manuel'!J84&lt;&gt;" ",'Enga manuel'!I84,0)</f>
        <v>0</v>
      </c>
      <c r="P585" s="269" t="str">
        <f>IF('Enga manuel'!J84&lt;&gt;" ",CONCATENATE('Enga manuel'!J84," ",'Enga manuel'!K84),0)</f>
        <v xml:space="preserve"> </v>
      </c>
      <c r="Q585" s="269">
        <f>IF('Enga manuel'!J84&lt;&gt;" ",'Enga manuel'!L84,0)</f>
        <v>0</v>
      </c>
      <c r="R585" s="269">
        <f>IF('Enga manuel'!J84&lt;&gt;" ",'Enga manuel'!M84,0)</f>
        <v>0</v>
      </c>
      <c r="S585" s="268">
        <f>IF('Enga manuel'!K84&lt;&gt;" ",'Enga manuel'!N84,0)</f>
        <v>0</v>
      </c>
      <c r="T585" s="268">
        <f>IF('Enga manuel'!M84&lt;&gt;" ",'Enga manuel'!P84,0)</f>
        <v>0</v>
      </c>
    </row>
    <row r="586" spans="3:20" ht="16.5" x14ac:dyDescent="0.2">
      <c r="C586" s="30"/>
      <c r="E586" s="32"/>
      <c r="F586" s="32"/>
      <c r="L586" s="27"/>
      <c r="M586" s="265">
        <f>IF(N586&gt;0,COUNTIF($N$7:N586,"&gt;0"),0)</f>
        <v>0</v>
      </c>
      <c r="N586" s="268">
        <f>IF('Enga manuel'!I85&lt;&gt;0,'Enga manuel'!G85,0)</f>
        <v>0</v>
      </c>
      <c r="O586" s="269">
        <f>IF('Enga manuel'!J85&lt;&gt;" ",'Enga manuel'!I85,0)</f>
        <v>0</v>
      </c>
      <c r="P586" s="269" t="str">
        <f>IF('Enga manuel'!J85&lt;&gt;" ",CONCATENATE('Enga manuel'!J85," ",'Enga manuel'!K85),0)</f>
        <v xml:space="preserve"> </v>
      </c>
      <c r="Q586" s="269">
        <f>IF('Enga manuel'!J85&lt;&gt;" ",'Enga manuel'!L85,0)</f>
        <v>0</v>
      </c>
      <c r="R586" s="269">
        <f>IF('Enga manuel'!J85&lt;&gt;" ",'Enga manuel'!M85,0)</f>
        <v>0</v>
      </c>
      <c r="S586" s="268">
        <f>IF('Enga manuel'!K85&lt;&gt;" ",'Enga manuel'!N85,0)</f>
        <v>0</v>
      </c>
      <c r="T586" s="268">
        <f>IF('Enga manuel'!M85&lt;&gt;" ",'Enga manuel'!P85,0)</f>
        <v>0</v>
      </c>
    </row>
    <row r="587" spans="3:20" ht="16.5" x14ac:dyDescent="0.2">
      <c r="C587" s="30"/>
      <c r="E587" s="32"/>
      <c r="F587" s="32"/>
      <c r="L587" s="27"/>
      <c r="M587" s="265">
        <f>IF(N587&gt;0,COUNTIF($N$7:N587,"&gt;0"),0)</f>
        <v>0</v>
      </c>
      <c r="N587" s="268">
        <f>IF('Enga manuel'!I86&lt;&gt;0,'Enga manuel'!G86,0)</f>
        <v>0</v>
      </c>
      <c r="O587" s="269">
        <f>IF('Enga manuel'!J86&lt;&gt;" ",'Enga manuel'!I86,0)</f>
        <v>0</v>
      </c>
      <c r="P587" s="269" t="str">
        <f>IF('Enga manuel'!J86&lt;&gt;" ",CONCATENATE('Enga manuel'!J86," ",'Enga manuel'!K86),0)</f>
        <v xml:space="preserve"> </v>
      </c>
      <c r="Q587" s="269">
        <f>IF('Enga manuel'!J86&lt;&gt;" ",'Enga manuel'!L86,0)</f>
        <v>0</v>
      </c>
      <c r="R587" s="269">
        <f>IF('Enga manuel'!J86&lt;&gt;" ",'Enga manuel'!M86,0)</f>
        <v>0</v>
      </c>
      <c r="S587" s="268">
        <f>IF('Enga manuel'!K86&lt;&gt;" ",'Enga manuel'!N86,0)</f>
        <v>0</v>
      </c>
      <c r="T587" s="268">
        <f>IF('Enga manuel'!M86&lt;&gt;" ",'Enga manuel'!P86,0)</f>
        <v>0</v>
      </c>
    </row>
    <row r="588" spans="3:20" ht="16.5" x14ac:dyDescent="0.2">
      <c r="C588" s="30"/>
      <c r="E588" s="32"/>
      <c r="F588" s="32"/>
      <c r="L588" s="27"/>
      <c r="M588" s="265">
        <f>IF(N588&gt;0,COUNTIF($N$7:N588,"&gt;0"),0)</f>
        <v>0</v>
      </c>
      <c r="N588" s="268">
        <f>IF('Enga manuel'!I87&lt;&gt;0,'Enga manuel'!G87,0)</f>
        <v>0</v>
      </c>
      <c r="O588" s="269">
        <f>IF('Enga manuel'!J87&lt;&gt;" ",'Enga manuel'!I87,0)</f>
        <v>0</v>
      </c>
      <c r="P588" s="269" t="str">
        <f>IF('Enga manuel'!J87&lt;&gt;" ",CONCATENATE('Enga manuel'!J87," ",'Enga manuel'!K87),0)</f>
        <v xml:space="preserve"> </v>
      </c>
      <c r="Q588" s="269">
        <f>IF('Enga manuel'!J87&lt;&gt;" ",'Enga manuel'!L87,0)</f>
        <v>0</v>
      </c>
      <c r="R588" s="269">
        <f>IF('Enga manuel'!J87&lt;&gt;" ",'Enga manuel'!M87,0)</f>
        <v>0</v>
      </c>
      <c r="S588" s="268">
        <f>IF('Enga manuel'!K87&lt;&gt;" ",'Enga manuel'!N87,0)</f>
        <v>0</v>
      </c>
      <c r="T588" s="268">
        <f>IF('Enga manuel'!M87&lt;&gt;" ",'Enga manuel'!P87,0)</f>
        <v>0</v>
      </c>
    </row>
    <row r="589" spans="3:20" ht="16.5" x14ac:dyDescent="0.2">
      <c r="C589" s="30"/>
      <c r="E589" s="32"/>
      <c r="F589" s="32"/>
      <c r="L589" s="27"/>
      <c r="M589" s="265">
        <f>IF(N589&gt;0,COUNTIF($N$7:N589,"&gt;0"),0)</f>
        <v>0</v>
      </c>
      <c r="N589" s="268">
        <f>IF('Enga manuel'!I88&lt;&gt;0,'Enga manuel'!G88,0)</f>
        <v>0</v>
      </c>
      <c r="O589" s="269">
        <f>IF('Enga manuel'!J88&lt;&gt;" ",'Enga manuel'!I88,0)</f>
        <v>0</v>
      </c>
      <c r="P589" s="269" t="str">
        <f>IF('Enga manuel'!J88&lt;&gt;" ",CONCATENATE('Enga manuel'!J88," ",'Enga manuel'!K88),0)</f>
        <v xml:space="preserve"> </v>
      </c>
      <c r="Q589" s="269">
        <f>IF('Enga manuel'!J88&lt;&gt;" ",'Enga manuel'!L88,0)</f>
        <v>0</v>
      </c>
      <c r="R589" s="269">
        <f>IF('Enga manuel'!J88&lt;&gt;" ",'Enga manuel'!M88,0)</f>
        <v>0</v>
      </c>
      <c r="S589" s="268">
        <f>IF('Enga manuel'!K88&lt;&gt;" ",'Enga manuel'!N88,0)</f>
        <v>0</v>
      </c>
      <c r="T589" s="268">
        <f>IF('Enga manuel'!M88&lt;&gt;" ",'Enga manuel'!P88,0)</f>
        <v>0</v>
      </c>
    </row>
    <row r="590" spans="3:20" ht="16.5" x14ac:dyDescent="0.2">
      <c r="C590" s="30"/>
      <c r="E590" s="32"/>
      <c r="F590" s="32"/>
      <c r="L590" s="27"/>
      <c r="M590" s="265">
        <f>IF(N590&gt;0,COUNTIF($N$7:N590,"&gt;0"),0)</f>
        <v>0</v>
      </c>
      <c r="N590" s="268">
        <f>IF('Enga manuel'!I89&lt;&gt;0,'Enga manuel'!G89,0)</f>
        <v>0</v>
      </c>
      <c r="O590" s="269">
        <f>IF('Enga manuel'!J89&lt;&gt;" ",'Enga manuel'!I89,0)</f>
        <v>0</v>
      </c>
      <c r="P590" s="269" t="str">
        <f>IF('Enga manuel'!J89&lt;&gt;" ",CONCATENATE('Enga manuel'!J89," ",'Enga manuel'!K89),0)</f>
        <v xml:space="preserve"> </v>
      </c>
      <c r="Q590" s="269">
        <f>IF('Enga manuel'!J89&lt;&gt;" ",'Enga manuel'!L89,0)</f>
        <v>0</v>
      </c>
      <c r="R590" s="269">
        <f>IF('Enga manuel'!J89&lt;&gt;" ",'Enga manuel'!M89,0)</f>
        <v>0</v>
      </c>
      <c r="S590" s="268">
        <f>IF('Enga manuel'!K89&lt;&gt;" ",'Enga manuel'!N89,0)</f>
        <v>0</v>
      </c>
      <c r="T590" s="268">
        <f>IF('Enga manuel'!M89&lt;&gt;" ",'Enga manuel'!P89,0)</f>
        <v>0</v>
      </c>
    </row>
    <row r="591" spans="3:20" ht="16.5" x14ac:dyDescent="0.2">
      <c r="C591" s="30"/>
      <c r="E591" s="32"/>
      <c r="F591" s="32"/>
      <c r="L591" s="27"/>
      <c r="M591" s="265">
        <f>IF(N591&gt;0,COUNTIF($N$7:N591,"&gt;0"),0)</f>
        <v>0</v>
      </c>
      <c r="N591" s="268">
        <f>IF('Enga manuel'!I90&lt;&gt;0,'Enga manuel'!G90,0)</f>
        <v>0</v>
      </c>
      <c r="O591" s="269">
        <f>IF('Enga manuel'!J90&lt;&gt;" ",'Enga manuel'!I90,0)</f>
        <v>0</v>
      </c>
      <c r="P591" s="269" t="str">
        <f>IF('Enga manuel'!J90&lt;&gt;" ",CONCATENATE('Enga manuel'!J90," ",'Enga manuel'!K90),0)</f>
        <v xml:space="preserve"> </v>
      </c>
      <c r="Q591" s="269">
        <f>IF('Enga manuel'!J90&lt;&gt;" ",'Enga manuel'!L90,0)</f>
        <v>0</v>
      </c>
      <c r="R591" s="269">
        <f>IF('Enga manuel'!J90&lt;&gt;" ",'Enga manuel'!M90,0)</f>
        <v>0</v>
      </c>
      <c r="S591" s="268">
        <f>IF('Enga manuel'!K90&lt;&gt;" ",'Enga manuel'!N90,0)</f>
        <v>0</v>
      </c>
      <c r="T591" s="268">
        <f>IF('Enga manuel'!M90&lt;&gt;" ",'Enga manuel'!P90,0)</f>
        <v>0</v>
      </c>
    </row>
    <row r="592" spans="3:20" ht="16.5" x14ac:dyDescent="0.2">
      <c r="C592" s="30"/>
      <c r="E592" s="32"/>
      <c r="F592" s="32"/>
      <c r="L592" s="27"/>
      <c r="M592" s="265">
        <f>IF(N592&gt;0,COUNTIF($N$7:N592,"&gt;0"),0)</f>
        <v>0</v>
      </c>
      <c r="N592" s="268">
        <f>IF('Enga manuel'!I91&lt;&gt;0,'Enga manuel'!G91,0)</f>
        <v>0</v>
      </c>
      <c r="O592" s="269">
        <f>IF('Enga manuel'!J91&lt;&gt;" ",'Enga manuel'!I91,0)</f>
        <v>0</v>
      </c>
      <c r="P592" s="269" t="str">
        <f>IF('Enga manuel'!J91&lt;&gt;" ",CONCATENATE('Enga manuel'!J91," ",'Enga manuel'!K91),0)</f>
        <v xml:space="preserve"> </v>
      </c>
      <c r="Q592" s="269">
        <f>IF('Enga manuel'!J91&lt;&gt;" ",'Enga manuel'!L91,0)</f>
        <v>0</v>
      </c>
      <c r="R592" s="269">
        <f>IF('Enga manuel'!J91&lt;&gt;" ",'Enga manuel'!M91,0)</f>
        <v>0</v>
      </c>
      <c r="S592" s="268">
        <f>IF('Enga manuel'!K91&lt;&gt;" ",'Enga manuel'!N91,0)</f>
        <v>0</v>
      </c>
      <c r="T592" s="268">
        <f>IF('Enga manuel'!M91&lt;&gt;" ",'Enga manuel'!P91,0)</f>
        <v>0</v>
      </c>
    </row>
    <row r="593" spans="3:20" ht="16.5" x14ac:dyDescent="0.2">
      <c r="C593" s="30"/>
      <c r="E593" s="32"/>
      <c r="F593" s="32"/>
      <c r="L593" s="27"/>
      <c r="M593" s="265">
        <f>IF(N593&gt;0,COUNTIF($N$7:N593,"&gt;0"),0)</f>
        <v>0</v>
      </c>
      <c r="N593" s="268">
        <f>IF('Enga manuel'!I92&lt;&gt;0,'Enga manuel'!G92,0)</f>
        <v>0</v>
      </c>
      <c r="O593" s="269">
        <f>IF('Enga manuel'!J92&lt;&gt;" ",'Enga manuel'!I92,0)</f>
        <v>0</v>
      </c>
      <c r="P593" s="269" t="str">
        <f>IF('Enga manuel'!J92&lt;&gt;" ",CONCATENATE('Enga manuel'!J92," ",'Enga manuel'!K92),0)</f>
        <v xml:space="preserve"> </v>
      </c>
      <c r="Q593" s="269">
        <f>IF('Enga manuel'!J92&lt;&gt;" ",'Enga manuel'!L92,0)</f>
        <v>0</v>
      </c>
      <c r="R593" s="269">
        <f>IF('Enga manuel'!J92&lt;&gt;" ",'Enga manuel'!M92,0)</f>
        <v>0</v>
      </c>
      <c r="S593" s="268">
        <f>IF('Enga manuel'!K92&lt;&gt;" ",'Enga manuel'!N92,0)</f>
        <v>0</v>
      </c>
      <c r="T593" s="268">
        <f>IF('Enga manuel'!M92&lt;&gt;" ",'Enga manuel'!P92,0)</f>
        <v>0</v>
      </c>
    </row>
    <row r="594" spans="3:20" ht="16.5" x14ac:dyDescent="0.2">
      <c r="C594" s="30"/>
      <c r="E594" s="32"/>
      <c r="F594" s="32"/>
      <c r="L594" s="27"/>
      <c r="M594" s="265">
        <f>IF(N594&gt;0,COUNTIF($N$7:N594,"&gt;0"),0)</f>
        <v>0</v>
      </c>
      <c r="N594" s="268">
        <f>IF('Enga manuel'!I93&lt;&gt;0,'Enga manuel'!G93,0)</f>
        <v>0</v>
      </c>
      <c r="O594" s="269">
        <f>IF('Enga manuel'!J93&lt;&gt;" ",'Enga manuel'!I93,0)</f>
        <v>0</v>
      </c>
      <c r="P594" s="269" t="str">
        <f>IF('Enga manuel'!J93&lt;&gt;" ",CONCATENATE('Enga manuel'!J93," ",'Enga manuel'!K93),0)</f>
        <v xml:space="preserve"> </v>
      </c>
      <c r="Q594" s="269">
        <f>IF('Enga manuel'!J93&lt;&gt;" ",'Enga manuel'!L93,0)</f>
        <v>0</v>
      </c>
      <c r="R594" s="269">
        <f>IF('Enga manuel'!J93&lt;&gt;" ",'Enga manuel'!M93,0)</f>
        <v>0</v>
      </c>
      <c r="S594" s="268">
        <f>IF('Enga manuel'!K93&lt;&gt;" ",'Enga manuel'!N93,0)</f>
        <v>0</v>
      </c>
      <c r="T594" s="268">
        <f>IF('Enga manuel'!M93&lt;&gt;" ",'Enga manuel'!P93,0)</f>
        <v>0</v>
      </c>
    </row>
    <row r="595" spans="3:20" ht="16.5" x14ac:dyDescent="0.2">
      <c r="C595" s="30"/>
      <c r="E595" s="32"/>
      <c r="F595" s="32"/>
      <c r="L595" s="27"/>
      <c r="M595" s="265">
        <f>IF(N595&gt;0,COUNTIF($N$7:N595,"&gt;0"),0)</f>
        <v>0</v>
      </c>
      <c r="N595" s="268">
        <f>IF('Enga manuel'!I94&lt;&gt;0,'Enga manuel'!G94,0)</f>
        <v>0</v>
      </c>
      <c r="O595" s="269">
        <f>IF('Enga manuel'!J94&lt;&gt;" ",'Enga manuel'!I94,0)</f>
        <v>0</v>
      </c>
      <c r="P595" s="269" t="str">
        <f>IF('Enga manuel'!J94&lt;&gt;" ",CONCATENATE('Enga manuel'!J94," ",'Enga manuel'!K94),0)</f>
        <v xml:space="preserve"> </v>
      </c>
      <c r="Q595" s="269">
        <f>IF('Enga manuel'!J94&lt;&gt;" ",'Enga manuel'!L94,0)</f>
        <v>0</v>
      </c>
      <c r="R595" s="269">
        <f>IF('Enga manuel'!J94&lt;&gt;" ",'Enga manuel'!M94,0)</f>
        <v>0</v>
      </c>
      <c r="S595" s="268">
        <f>IF('Enga manuel'!K94&lt;&gt;" ",'Enga manuel'!N94,0)</f>
        <v>0</v>
      </c>
      <c r="T595" s="268">
        <f>IF('Enga manuel'!M94&lt;&gt;" ",'Enga manuel'!P94,0)</f>
        <v>0</v>
      </c>
    </row>
    <row r="596" spans="3:20" ht="16.5" x14ac:dyDescent="0.2">
      <c r="C596" s="30"/>
      <c r="E596" s="32"/>
      <c r="F596" s="32"/>
      <c r="L596" s="27"/>
      <c r="M596" s="265">
        <f>IF(N596&gt;0,COUNTIF($N$7:N596,"&gt;0"),0)</f>
        <v>0</v>
      </c>
      <c r="N596" s="268">
        <f>IF('Enga manuel'!I95&lt;&gt;0,'Enga manuel'!G95,0)</f>
        <v>0</v>
      </c>
      <c r="O596" s="269">
        <f>IF('Enga manuel'!J95&lt;&gt;" ",'Enga manuel'!I95,0)</f>
        <v>0</v>
      </c>
      <c r="P596" s="269" t="str">
        <f>IF('Enga manuel'!J95&lt;&gt;" ",CONCATENATE('Enga manuel'!J95," ",'Enga manuel'!K95),0)</f>
        <v xml:space="preserve"> </v>
      </c>
      <c r="Q596" s="269">
        <f>IF('Enga manuel'!J95&lt;&gt;" ",'Enga manuel'!L95,0)</f>
        <v>0</v>
      </c>
      <c r="R596" s="269">
        <f>IF('Enga manuel'!J95&lt;&gt;" ",'Enga manuel'!M95,0)</f>
        <v>0</v>
      </c>
      <c r="S596" s="268">
        <f>IF('Enga manuel'!K95&lt;&gt;" ",'Enga manuel'!N95,0)</f>
        <v>0</v>
      </c>
      <c r="T596" s="268">
        <f>IF('Enga manuel'!M95&lt;&gt;" ",'Enga manuel'!P95,0)</f>
        <v>0</v>
      </c>
    </row>
    <row r="597" spans="3:20" ht="16.5" x14ac:dyDescent="0.2">
      <c r="C597" s="30"/>
      <c r="E597" s="32"/>
      <c r="F597" s="32"/>
      <c r="L597" s="27"/>
      <c r="M597" s="265">
        <f>IF(N597&gt;0,COUNTIF($N$7:N597,"&gt;0"),0)</f>
        <v>0</v>
      </c>
      <c r="N597" s="268">
        <f>IF('Enga manuel'!I96&lt;&gt;0,'Enga manuel'!G96,0)</f>
        <v>0</v>
      </c>
      <c r="O597" s="269">
        <f>IF('Enga manuel'!J96&lt;&gt;" ",'Enga manuel'!I96,0)</f>
        <v>0</v>
      </c>
      <c r="P597" s="269" t="str">
        <f>IF('Enga manuel'!J96&lt;&gt;" ",CONCATENATE('Enga manuel'!J96," ",'Enga manuel'!K96),0)</f>
        <v xml:space="preserve"> </v>
      </c>
      <c r="Q597" s="269">
        <f>IF('Enga manuel'!J96&lt;&gt;" ",'Enga manuel'!L96,0)</f>
        <v>0</v>
      </c>
      <c r="R597" s="269">
        <f>IF('Enga manuel'!J96&lt;&gt;" ",'Enga manuel'!M96,0)</f>
        <v>0</v>
      </c>
      <c r="S597" s="268">
        <f>IF('Enga manuel'!K96&lt;&gt;" ",'Enga manuel'!N96,0)</f>
        <v>0</v>
      </c>
      <c r="T597" s="268">
        <f>IF('Enga manuel'!M96&lt;&gt;" ",'Enga manuel'!P96,0)</f>
        <v>0</v>
      </c>
    </row>
    <row r="598" spans="3:20" ht="16.5" x14ac:dyDescent="0.2">
      <c r="C598" s="30"/>
      <c r="E598" s="32"/>
      <c r="F598" s="32"/>
      <c r="L598" s="27"/>
      <c r="M598" s="265">
        <f>IF(N598&gt;0,COUNTIF($N$7:N598,"&gt;0"),0)</f>
        <v>0</v>
      </c>
      <c r="N598" s="268">
        <f>IF('Enga manuel'!I97&lt;&gt;0,'Enga manuel'!G97,0)</f>
        <v>0</v>
      </c>
      <c r="O598" s="269">
        <f>IF('Enga manuel'!J97&lt;&gt;" ",'Enga manuel'!I97,0)</f>
        <v>0</v>
      </c>
      <c r="P598" s="269" t="str">
        <f>IF('Enga manuel'!J97&lt;&gt;" ",CONCATENATE('Enga manuel'!J97," ",'Enga manuel'!K97),0)</f>
        <v xml:space="preserve"> </v>
      </c>
      <c r="Q598" s="269">
        <f>IF('Enga manuel'!J97&lt;&gt;" ",'Enga manuel'!L97,0)</f>
        <v>0</v>
      </c>
      <c r="R598" s="269">
        <f>IF('Enga manuel'!J97&lt;&gt;" ",'Enga manuel'!M97,0)</f>
        <v>0</v>
      </c>
      <c r="S598" s="268">
        <f>IF('Enga manuel'!K97&lt;&gt;" ",'Enga manuel'!N97,0)</f>
        <v>0</v>
      </c>
      <c r="T598" s="268">
        <f>IF('Enga manuel'!M97&lt;&gt;" ",'Enga manuel'!P97,0)</f>
        <v>0</v>
      </c>
    </row>
    <row r="599" spans="3:20" ht="16.5" x14ac:dyDescent="0.2">
      <c r="C599" s="30"/>
      <c r="E599" s="32"/>
      <c r="F599" s="32"/>
      <c r="L599" s="27"/>
      <c r="M599" s="265">
        <f>IF(N599&gt;0,COUNTIF($N$7:N599,"&gt;0"),0)</f>
        <v>0</v>
      </c>
      <c r="N599" s="268">
        <f>IF('Enga manuel'!I98&lt;&gt;0,'Enga manuel'!G98,0)</f>
        <v>0</v>
      </c>
      <c r="O599" s="269">
        <f>IF('Enga manuel'!J98&lt;&gt;" ",'Enga manuel'!I98,0)</f>
        <v>0</v>
      </c>
      <c r="P599" s="269" t="str">
        <f>IF('Enga manuel'!J98&lt;&gt;" ",CONCATENATE('Enga manuel'!J98," ",'Enga manuel'!K98),0)</f>
        <v xml:space="preserve"> </v>
      </c>
      <c r="Q599" s="269">
        <f>IF('Enga manuel'!J98&lt;&gt;" ",'Enga manuel'!L98,0)</f>
        <v>0</v>
      </c>
      <c r="R599" s="269">
        <f>IF('Enga manuel'!J98&lt;&gt;" ",'Enga manuel'!M98,0)</f>
        <v>0</v>
      </c>
      <c r="S599" s="268">
        <f>IF('Enga manuel'!K98&lt;&gt;" ",'Enga manuel'!N98,0)</f>
        <v>0</v>
      </c>
      <c r="T599" s="268">
        <f>IF('Enga manuel'!M98&lt;&gt;" ",'Enga manuel'!P98,0)</f>
        <v>0</v>
      </c>
    </row>
    <row r="600" spans="3:20" ht="16.5" x14ac:dyDescent="0.2">
      <c r="C600" s="30"/>
      <c r="E600" s="32"/>
      <c r="F600" s="32"/>
      <c r="L600" s="27"/>
      <c r="M600" s="265">
        <f>IF(N600&gt;0,COUNTIF($N$7:N600,"&gt;0"),0)</f>
        <v>0</v>
      </c>
      <c r="N600" s="268">
        <f>IF('Enga manuel'!I99&lt;&gt;0,'Enga manuel'!G99,0)</f>
        <v>0</v>
      </c>
      <c r="O600" s="269">
        <f>IF('Enga manuel'!J99&lt;&gt;" ",'Enga manuel'!I99,0)</f>
        <v>0</v>
      </c>
      <c r="P600" s="269" t="str">
        <f>IF('Enga manuel'!J99&lt;&gt;" ",CONCATENATE('Enga manuel'!J99," ",'Enga manuel'!K99),0)</f>
        <v xml:space="preserve"> </v>
      </c>
      <c r="Q600" s="269">
        <f>IF('Enga manuel'!J99&lt;&gt;" ",'Enga manuel'!L99,0)</f>
        <v>0</v>
      </c>
      <c r="R600" s="269">
        <f>IF('Enga manuel'!J99&lt;&gt;" ",'Enga manuel'!M99,0)</f>
        <v>0</v>
      </c>
      <c r="S600" s="268">
        <f>IF('Enga manuel'!K99&lt;&gt;" ",'Enga manuel'!N99,0)</f>
        <v>0</v>
      </c>
      <c r="T600" s="268">
        <f>IF('Enga manuel'!M99&lt;&gt;" ",'Enga manuel'!P99,0)</f>
        <v>0</v>
      </c>
    </row>
    <row r="601" spans="3:20" ht="16.5" x14ac:dyDescent="0.2">
      <c r="C601" s="30"/>
      <c r="E601" s="32"/>
      <c r="F601" s="32"/>
      <c r="L601" s="27"/>
      <c r="M601" s="265">
        <f>IF(N601&gt;0,COUNTIF($N$7:N601,"&gt;0"),0)</f>
        <v>0</v>
      </c>
      <c r="N601" s="268">
        <f>IF('Enga manuel'!I100&lt;&gt;0,'Enga manuel'!G100,0)</f>
        <v>0</v>
      </c>
      <c r="O601" s="269">
        <f>IF('Enga manuel'!J100&lt;&gt;" ",'Enga manuel'!I100,0)</f>
        <v>0</v>
      </c>
      <c r="P601" s="269" t="str">
        <f>IF('Enga manuel'!J100&lt;&gt;" ",CONCATENATE('Enga manuel'!J100," ",'Enga manuel'!K100),0)</f>
        <v xml:space="preserve"> </v>
      </c>
      <c r="Q601" s="269">
        <f>IF('Enga manuel'!J100&lt;&gt;" ",'Enga manuel'!L100,0)</f>
        <v>0</v>
      </c>
      <c r="R601" s="269">
        <f>IF('Enga manuel'!J100&lt;&gt;" ",'Enga manuel'!M100,0)</f>
        <v>0</v>
      </c>
      <c r="S601" s="268">
        <f>IF('Enga manuel'!K100&lt;&gt;" ",'Enga manuel'!N100,0)</f>
        <v>0</v>
      </c>
      <c r="T601" s="268">
        <f>IF('Enga manuel'!M100&lt;&gt;" ",'Enga manuel'!P100,0)</f>
        <v>0</v>
      </c>
    </row>
    <row r="602" spans="3:20" ht="1.9" customHeight="1" x14ac:dyDescent="0.2">
      <c r="C602" s="30"/>
      <c r="E602" s="32"/>
      <c r="F602" s="32"/>
      <c r="L602" s="27"/>
      <c r="M602" s="265">
        <f>IF(N602&gt;0,COUNTIF($N$7:N602,"&gt;0"),0)</f>
        <v>0</v>
      </c>
      <c r="N602" s="268">
        <f>IF('Enga manuel'!I101&lt;&gt;0,'Enga manuel'!G101,0)</f>
        <v>0</v>
      </c>
      <c r="O602" s="269">
        <f>IF('Enga manuel'!J101&lt;&gt;" ",'Enga manuel'!I101,0)</f>
        <v>0</v>
      </c>
      <c r="P602" s="269" t="str">
        <f>IF('Enga manuel'!J101&lt;&gt;" ",CONCATENATE('Enga manuel'!J101," ",'Enga manuel'!K101),0)</f>
        <v xml:space="preserve"> </v>
      </c>
      <c r="Q602" s="269">
        <f>IF('Enga manuel'!J101&lt;&gt;" ",'Enga manuel'!L101,0)</f>
        <v>0</v>
      </c>
      <c r="R602" s="269">
        <f>IF('Enga manuel'!J101&lt;&gt;" ",'Enga manuel'!M101,0)</f>
        <v>0</v>
      </c>
      <c r="S602" s="268">
        <f>IF('Enga manuel'!K101&lt;&gt;" ",'Enga manuel'!N101,0)</f>
        <v>0</v>
      </c>
      <c r="T602" s="268">
        <f>IF('Enga manuel'!M101&lt;&gt;" ",'Enga manuel'!P101,0)</f>
        <v>0</v>
      </c>
    </row>
    <row r="603" spans="3:20" ht="16.5" x14ac:dyDescent="0.2">
      <c r="C603" s="30"/>
      <c r="E603" s="32"/>
      <c r="F603" s="32"/>
      <c r="L603" s="27"/>
      <c r="M603" s="265">
        <f>IF(N603&gt;0,COUNTIF($N$7:N603,"&gt;0"),0)</f>
        <v>0</v>
      </c>
      <c r="N603" s="268">
        <f>IF('Enga manuel'!I102&lt;&gt;0,'Enga manuel'!G102,0)</f>
        <v>0</v>
      </c>
      <c r="O603" s="269">
        <f>IF('Enga manuel'!J102&lt;&gt;" ",'Enga manuel'!I102,0)</f>
        <v>0</v>
      </c>
      <c r="P603" s="269" t="str">
        <f>IF('Enga manuel'!J102&lt;&gt;" ",CONCATENATE('Enga manuel'!J102," ",'Enga manuel'!K102),0)</f>
        <v xml:space="preserve"> </v>
      </c>
      <c r="Q603" s="269">
        <f>IF('Enga manuel'!J102&lt;&gt;" ",'Enga manuel'!L102,0)</f>
        <v>0</v>
      </c>
      <c r="R603" s="269">
        <f>IF('Enga manuel'!J102&lt;&gt;" ",'Enga manuel'!M102,0)</f>
        <v>0</v>
      </c>
      <c r="S603" s="268">
        <f>IF('Enga manuel'!K102&lt;&gt;" ",'Enga manuel'!N102,0)</f>
        <v>0</v>
      </c>
      <c r="T603" s="268">
        <f>IF('Enga manuel'!M102&lt;&gt;" ",'Enga manuel'!P102,0)</f>
        <v>0</v>
      </c>
    </row>
    <row r="604" spans="3:20" ht="16.5" x14ac:dyDescent="0.2">
      <c r="C604" s="30"/>
      <c r="E604" s="32"/>
      <c r="F604" s="32"/>
      <c r="L604" s="27"/>
      <c r="M604" s="265">
        <f>IF(N604&gt;0,COUNTIF($N$7:N604,"&gt;0"),0)</f>
        <v>0</v>
      </c>
      <c r="N604" s="268">
        <f>IF('Enga manuel'!I103&lt;&gt;0,'Enga manuel'!G103,0)</f>
        <v>0</v>
      </c>
      <c r="O604" s="269">
        <f>IF('Enga manuel'!J103&lt;&gt;" ",'Enga manuel'!I103,0)</f>
        <v>0</v>
      </c>
      <c r="P604" s="269" t="str">
        <f>IF('Enga manuel'!J103&lt;&gt;" ",CONCATENATE('Enga manuel'!J103," ",'Enga manuel'!K103),0)</f>
        <v xml:space="preserve"> </v>
      </c>
      <c r="Q604" s="269">
        <f>IF('Enga manuel'!J103&lt;&gt;" ",'Enga manuel'!L103,0)</f>
        <v>0</v>
      </c>
      <c r="R604" s="269">
        <f>IF('Enga manuel'!J103&lt;&gt;" ",'Enga manuel'!M103,0)</f>
        <v>0</v>
      </c>
      <c r="S604" s="268">
        <f>IF('Enga manuel'!K103&lt;&gt;" ",'Enga manuel'!N103,0)</f>
        <v>0</v>
      </c>
      <c r="T604" s="268">
        <f>IF('Enga manuel'!M103&lt;&gt;" ",'Enga manuel'!P103,0)</f>
        <v>0</v>
      </c>
    </row>
    <row r="605" spans="3:20" ht="16.5" x14ac:dyDescent="0.2">
      <c r="C605" s="30"/>
      <c r="E605" s="32"/>
      <c r="F605" s="32"/>
      <c r="L605" s="27"/>
      <c r="M605" s="265">
        <f>IF(N605&gt;0,COUNTIF($N$7:N605,"&gt;0"),0)</f>
        <v>0</v>
      </c>
      <c r="N605" s="268">
        <f>IF('Enga manuel'!I104&lt;&gt;0,'Enga manuel'!G104,0)</f>
        <v>0</v>
      </c>
      <c r="O605" s="269">
        <f>IF('Enga manuel'!J104&lt;&gt;" ",'Enga manuel'!I104,0)</f>
        <v>0</v>
      </c>
      <c r="P605" s="269" t="str">
        <f>IF('Enga manuel'!J104&lt;&gt;" ",CONCATENATE('Enga manuel'!J104," ",'Enga manuel'!K104),0)</f>
        <v xml:space="preserve"> </v>
      </c>
      <c r="Q605" s="269">
        <f>IF('Enga manuel'!J104&lt;&gt;" ",'Enga manuel'!L104,0)</f>
        <v>0</v>
      </c>
      <c r="R605" s="269">
        <f>IF('Enga manuel'!J104&lt;&gt;" ",'Enga manuel'!M104,0)</f>
        <v>0</v>
      </c>
      <c r="S605" s="268">
        <f>IF('Enga manuel'!K104&lt;&gt;" ",'Enga manuel'!N104,0)</f>
        <v>0</v>
      </c>
      <c r="T605" s="268">
        <f>IF('Enga manuel'!M104&lt;&gt;" ",'Enga manuel'!P104,0)</f>
        <v>0</v>
      </c>
    </row>
    <row r="606" spans="3:20" ht="16.5" x14ac:dyDescent="0.2">
      <c r="C606" s="30"/>
      <c r="E606" s="32"/>
      <c r="F606" s="32"/>
      <c r="L606" s="27"/>
      <c r="M606" s="265">
        <f>IF(N606&gt;0,COUNTIF($N$7:N606,"&gt;0"),0)</f>
        <v>0</v>
      </c>
      <c r="N606" s="268">
        <f>IF('Enga manuel'!I105&lt;&gt;0,'Enga manuel'!G105,0)</f>
        <v>0</v>
      </c>
      <c r="O606" s="269">
        <f>IF('Enga manuel'!J105&lt;&gt;" ",'Enga manuel'!I105,0)</f>
        <v>0</v>
      </c>
      <c r="P606" s="269" t="str">
        <f>IF('Enga manuel'!J105&lt;&gt;" ",CONCATENATE('Enga manuel'!J105," ",'Enga manuel'!K105),0)</f>
        <v xml:space="preserve"> </v>
      </c>
      <c r="Q606" s="269">
        <f>IF('Enga manuel'!J105&lt;&gt;" ",'Enga manuel'!L105,0)</f>
        <v>0</v>
      </c>
      <c r="R606" s="269">
        <f>IF('Enga manuel'!J105&lt;&gt;" ",'Enga manuel'!M105,0)</f>
        <v>0</v>
      </c>
      <c r="S606" s="268">
        <f>IF('Enga manuel'!K105&lt;&gt;" ",'Enga manuel'!N105,0)</f>
        <v>0</v>
      </c>
      <c r="T606" s="268">
        <f>IF('Enga manuel'!M105&lt;&gt;" ",'Enga manuel'!P105,0)</f>
        <v>0</v>
      </c>
    </row>
    <row r="607" spans="3:20" ht="16.5" x14ac:dyDescent="0.2">
      <c r="C607" s="30"/>
      <c r="E607" s="32"/>
      <c r="F607" s="32"/>
      <c r="L607" s="27"/>
      <c r="M607" s="265">
        <f>IF(N607&gt;0,COUNTIF($N$7:N607,"&gt;0"),0)</f>
        <v>0</v>
      </c>
      <c r="N607" s="268">
        <f>IF('Enga manuel'!I106&lt;&gt;0,'Enga manuel'!G106,0)</f>
        <v>0</v>
      </c>
      <c r="O607" s="269">
        <f>IF('Enga manuel'!J106&lt;&gt;" ",'Enga manuel'!I106,0)</f>
        <v>0</v>
      </c>
      <c r="P607" s="269" t="str">
        <f>IF('Enga manuel'!J106&lt;&gt;" ",CONCATENATE('Enga manuel'!J106," ",'Enga manuel'!K106),0)</f>
        <v xml:space="preserve"> </v>
      </c>
      <c r="Q607" s="269">
        <f>IF('Enga manuel'!J106&lt;&gt;" ",'Enga manuel'!L106,0)</f>
        <v>0</v>
      </c>
      <c r="R607" s="269">
        <f>IF('Enga manuel'!J106&lt;&gt;" ",'Enga manuel'!M106,0)</f>
        <v>0</v>
      </c>
      <c r="S607" s="268">
        <f>IF('Enga manuel'!K106&lt;&gt;" ",'Enga manuel'!N106,0)</f>
        <v>0</v>
      </c>
      <c r="T607" s="268">
        <f>IF('Enga manuel'!M106&lt;&gt;" ",'Enga manuel'!P106,0)</f>
        <v>0</v>
      </c>
    </row>
    <row r="608" spans="3:20" ht="16.5" x14ac:dyDescent="0.2">
      <c r="C608" s="30"/>
      <c r="E608" s="32"/>
      <c r="F608" s="32"/>
      <c r="L608" s="27"/>
      <c r="M608" s="265">
        <f>IF(N608&gt;0,COUNTIF($N$7:N608,"&gt;0"),0)</f>
        <v>0</v>
      </c>
      <c r="N608" s="268">
        <f>IF('Enga manuel'!I107&lt;&gt;0,'Enga manuel'!G107,0)</f>
        <v>0</v>
      </c>
      <c r="O608" s="269">
        <f>IF('Enga manuel'!J107&lt;&gt;" ",'Enga manuel'!I107,0)</f>
        <v>0</v>
      </c>
      <c r="P608" s="269" t="str">
        <f>IF('Enga manuel'!J107&lt;&gt;" ",CONCATENATE('Enga manuel'!J107," ",'Enga manuel'!K107),0)</f>
        <v xml:space="preserve"> </v>
      </c>
      <c r="Q608" s="269">
        <f>IF('Enga manuel'!J107&lt;&gt;" ",'Enga manuel'!L107,0)</f>
        <v>0</v>
      </c>
      <c r="R608" s="269">
        <f>IF('Enga manuel'!J107&lt;&gt;" ",'Enga manuel'!M107,0)</f>
        <v>0</v>
      </c>
      <c r="S608" s="268">
        <f>IF('Enga manuel'!K107&lt;&gt;" ",'Enga manuel'!N107,0)</f>
        <v>0</v>
      </c>
      <c r="T608" s="268">
        <f>IF('Enga manuel'!M107&lt;&gt;" ",'Enga manuel'!P107,0)</f>
        <v>0</v>
      </c>
    </row>
    <row r="609" spans="3:20" ht="16.5" x14ac:dyDescent="0.2">
      <c r="C609" s="30"/>
      <c r="E609" s="32"/>
      <c r="F609" s="32"/>
      <c r="L609" s="27"/>
      <c r="M609" s="265">
        <f>IF(N609&gt;0,COUNTIF($N$7:N609,"&gt;0"),0)</f>
        <v>0</v>
      </c>
      <c r="N609" s="268">
        <f>IF('Enga manuel'!I108&lt;&gt;0,'Enga manuel'!G108,0)</f>
        <v>0</v>
      </c>
      <c r="O609" s="269">
        <f>IF('Enga manuel'!J108&lt;&gt;" ",'Enga manuel'!I108,0)</f>
        <v>0</v>
      </c>
      <c r="P609" s="269" t="str">
        <f>IF('Enga manuel'!J108&lt;&gt;" ",CONCATENATE('Enga manuel'!J108," ",'Enga manuel'!K108),0)</f>
        <v xml:space="preserve"> </v>
      </c>
      <c r="Q609" s="269">
        <f>IF('Enga manuel'!J108&lt;&gt;" ",'Enga manuel'!L108,0)</f>
        <v>0</v>
      </c>
      <c r="R609" s="269">
        <f>IF('Enga manuel'!J108&lt;&gt;" ",'Enga manuel'!M108,0)</f>
        <v>0</v>
      </c>
      <c r="S609" s="268">
        <f>IF('Enga manuel'!K108&lt;&gt;" ",'Enga manuel'!N108,0)</f>
        <v>0</v>
      </c>
      <c r="T609" s="268">
        <f>IF('Enga manuel'!M108&lt;&gt;" ",'Enga manuel'!P108,0)</f>
        <v>0</v>
      </c>
    </row>
    <row r="610" spans="3:20" ht="16.5" x14ac:dyDescent="0.2">
      <c r="C610" s="30"/>
      <c r="E610" s="32"/>
      <c r="F610" s="32"/>
      <c r="L610" s="27"/>
      <c r="M610" s="265">
        <f>IF(N610&gt;0,COUNTIF($N$7:N610,"&gt;0"),0)</f>
        <v>0</v>
      </c>
      <c r="N610" s="268">
        <f>IF('Enga manuel'!I109&lt;&gt;0,'Enga manuel'!G109,0)</f>
        <v>0</v>
      </c>
      <c r="O610" s="269">
        <f>IF('Enga manuel'!J109&lt;&gt;" ",'Enga manuel'!I109,0)</f>
        <v>0</v>
      </c>
      <c r="P610" s="269" t="str">
        <f>IF('Enga manuel'!J109&lt;&gt;" ",CONCATENATE('Enga manuel'!J109," ",'Enga manuel'!K109),0)</f>
        <v xml:space="preserve"> </v>
      </c>
      <c r="Q610" s="269">
        <f>IF('Enga manuel'!J109&lt;&gt;" ",'Enga manuel'!L109,0)</f>
        <v>0</v>
      </c>
      <c r="R610" s="269">
        <f>IF('Enga manuel'!J109&lt;&gt;" ",'Enga manuel'!M109,0)</f>
        <v>0</v>
      </c>
      <c r="S610" s="268">
        <f>IF('Enga manuel'!K109&lt;&gt;" ",'Enga manuel'!N109,0)</f>
        <v>0</v>
      </c>
      <c r="T610" s="268">
        <f>IF('Enga manuel'!M109&lt;&gt;" ",'Enga manuel'!P109,0)</f>
        <v>0</v>
      </c>
    </row>
    <row r="611" spans="3:20" ht="16.5" x14ac:dyDescent="0.2">
      <c r="C611" s="30"/>
      <c r="E611" s="32"/>
      <c r="F611" s="32"/>
      <c r="L611" s="27"/>
      <c r="M611" s="265">
        <f>IF(N611&gt;0,COUNTIF($N$7:N611,"&gt;0"),0)</f>
        <v>0</v>
      </c>
      <c r="N611" s="268">
        <f>IF('Enga manuel'!I110&lt;&gt;0,'Enga manuel'!G110,0)</f>
        <v>0</v>
      </c>
      <c r="O611" s="269">
        <f>IF('Enga manuel'!J110&lt;&gt;" ",'Enga manuel'!I110,0)</f>
        <v>0</v>
      </c>
      <c r="P611" s="269" t="str">
        <f>IF('Enga manuel'!J110&lt;&gt;" ",CONCATENATE('Enga manuel'!J110," ",'Enga manuel'!K110),0)</f>
        <v xml:space="preserve"> </v>
      </c>
      <c r="Q611" s="269">
        <f>IF('Enga manuel'!J110&lt;&gt;" ",'Enga manuel'!L110,0)</f>
        <v>0</v>
      </c>
      <c r="R611" s="269">
        <f>IF('Enga manuel'!J110&lt;&gt;" ",'Enga manuel'!M110,0)</f>
        <v>0</v>
      </c>
      <c r="S611" s="268">
        <f>IF('Enga manuel'!K110&lt;&gt;" ",'Enga manuel'!N110,0)</f>
        <v>0</v>
      </c>
      <c r="T611" s="268">
        <f>IF('Enga manuel'!M110&lt;&gt;" ",'Enga manuel'!P110,0)</f>
        <v>0</v>
      </c>
    </row>
    <row r="612" spans="3:20" ht="16.5" x14ac:dyDescent="0.2">
      <c r="C612" s="30"/>
      <c r="E612" s="32"/>
      <c r="F612" s="32"/>
      <c r="L612" s="27"/>
      <c r="M612" s="265">
        <f>IF(N612&gt;0,COUNTIF($N$7:N612,"&gt;0"),0)</f>
        <v>0</v>
      </c>
      <c r="N612" s="268">
        <f>IF('Enga manuel'!I111&lt;&gt;0,'Enga manuel'!G111,0)</f>
        <v>0</v>
      </c>
      <c r="O612" s="269">
        <f>IF('Enga manuel'!J111&lt;&gt;" ",'Enga manuel'!I111,0)</f>
        <v>0</v>
      </c>
      <c r="P612" s="269" t="str">
        <f>IF('Enga manuel'!J111&lt;&gt;" ",CONCATENATE('Enga manuel'!J111," ",'Enga manuel'!K111),0)</f>
        <v xml:space="preserve"> </v>
      </c>
      <c r="Q612" s="269">
        <f>IF('Enga manuel'!J111&lt;&gt;" ",'Enga manuel'!L111,0)</f>
        <v>0</v>
      </c>
      <c r="R612" s="269">
        <f>IF('Enga manuel'!J111&lt;&gt;" ",'Enga manuel'!M111,0)</f>
        <v>0</v>
      </c>
      <c r="S612" s="268">
        <f>IF('Enga manuel'!K111&lt;&gt;" ",'Enga manuel'!N111,0)</f>
        <v>0</v>
      </c>
      <c r="T612" s="268">
        <f>IF('Enga manuel'!M111&lt;&gt;" ",'Enga manuel'!P111,0)</f>
        <v>0</v>
      </c>
    </row>
    <row r="613" spans="3:20" ht="16.5" x14ac:dyDescent="0.2">
      <c r="C613" s="30"/>
      <c r="E613" s="32"/>
      <c r="F613" s="32"/>
      <c r="L613" s="27"/>
      <c r="M613" s="265">
        <f>IF(N613&gt;0,COUNTIF($N$7:N613,"&gt;0"),0)</f>
        <v>0</v>
      </c>
      <c r="N613" s="268">
        <f>IF('Enga manuel'!I112&lt;&gt;0,'Enga manuel'!G112,0)</f>
        <v>0</v>
      </c>
      <c r="O613" s="269">
        <f>IF('Enga manuel'!J112&lt;&gt;" ",'Enga manuel'!I112,0)</f>
        <v>0</v>
      </c>
      <c r="P613" s="269" t="str">
        <f>IF('Enga manuel'!J112&lt;&gt;" ",CONCATENATE('Enga manuel'!J112," ",'Enga manuel'!K112),0)</f>
        <v xml:space="preserve"> </v>
      </c>
      <c r="Q613" s="269">
        <f>IF('Enga manuel'!J112&lt;&gt;" ",'Enga manuel'!L112,0)</f>
        <v>0</v>
      </c>
      <c r="R613" s="269">
        <f>IF('Enga manuel'!J112&lt;&gt;" ",'Enga manuel'!M112,0)</f>
        <v>0</v>
      </c>
      <c r="S613" s="268">
        <f>IF('Enga manuel'!K112&lt;&gt;" ",'Enga manuel'!N112,0)</f>
        <v>0</v>
      </c>
      <c r="T613" s="268">
        <f>IF('Enga manuel'!M112&lt;&gt;" ",'Enga manuel'!P112,0)</f>
        <v>0</v>
      </c>
    </row>
    <row r="614" spans="3:20" ht="16.5" x14ac:dyDescent="0.2">
      <c r="C614" s="30"/>
      <c r="E614" s="32"/>
      <c r="F614" s="32"/>
      <c r="L614" s="27"/>
      <c r="M614" s="265">
        <f>IF(N614&gt;0,COUNTIF($N$7:N614,"&gt;0"),0)</f>
        <v>0</v>
      </c>
      <c r="N614" s="268">
        <f>IF('Enga manuel'!I113&lt;&gt;0,'Enga manuel'!G113,0)</f>
        <v>0</v>
      </c>
      <c r="O614" s="269">
        <f>IF('Enga manuel'!J113&lt;&gt;" ",'Enga manuel'!I113,0)</f>
        <v>0</v>
      </c>
      <c r="P614" s="269" t="str">
        <f>IF('Enga manuel'!J113&lt;&gt;" ",CONCATENATE('Enga manuel'!J113," ",'Enga manuel'!K113),0)</f>
        <v xml:space="preserve"> </v>
      </c>
      <c r="Q614" s="269">
        <f>IF('Enga manuel'!J113&lt;&gt;" ",'Enga manuel'!L113,0)</f>
        <v>0</v>
      </c>
      <c r="R614" s="269">
        <f>IF('Enga manuel'!J113&lt;&gt;" ",'Enga manuel'!M113,0)</f>
        <v>0</v>
      </c>
      <c r="S614" s="268">
        <f>IF('Enga manuel'!K113&lt;&gt;" ",'Enga manuel'!N113,0)</f>
        <v>0</v>
      </c>
      <c r="T614" s="268">
        <f>IF('Enga manuel'!M113&lt;&gt;" ",'Enga manuel'!P113,0)</f>
        <v>0</v>
      </c>
    </row>
    <row r="615" spans="3:20" ht="16.5" x14ac:dyDescent="0.2">
      <c r="C615" s="30"/>
      <c r="E615" s="32"/>
      <c r="F615" s="32"/>
      <c r="L615" s="27"/>
      <c r="M615" s="265">
        <f>IF(N615&gt;0,COUNTIF($N$7:N615,"&gt;0"),0)</f>
        <v>0</v>
      </c>
      <c r="N615" s="268">
        <f>IF('Enga manuel'!I114&lt;&gt;0,'Enga manuel'!G114,0)</f>
        <v>0</v>
      </c>
      <c r="O615" s="269">
        <f>IF('Enga manuel'!J114&lt;&gt;" ",'Enga manuel'!I114,0)</f>
        <v>0</v>
      </c>
      <c r="P615" s="269" t="str">
        <f>IF('Enga manuel'!J114&lt;&gt;" ",CONCATENATE('Enga manuel'!J114," ",'Enga manuel'!K114),0)</f>
        <v xml:space="preserve"> </v>
      </c>
      <c r="Q615" s="269">
        <f>IF('Enga manuel'!J114&lt;&gt;" ",'Enga manuel'!L114,0)</f>
        <v>0</v>
      </c>
      <c r="R615" s="269">
        <f>IF('Enga manuel'!J114&lt;&gt;" ",'Enga manuel'!M114,0)</f>
        <v>0</v>
      </c>
      <c r="S615" s="268">
        <f>IF('Enga manuel'!K114&lt;&gt;" ",'Enga manuel'!N114,0)</f>
        <v>0</v>
      </c>
      <c r="T615" s="268">
        <f>IF('Enga manuel'!M114&lt;&gt;" ",'Enga manuel'!P114,0)</f>
        <v>0</v>
      </c>
    </row>
    <row r="616" spans="3:20" ht="16.5" x14ac:dyDescent="0.2">
      <c r="C616" s="30"/>
      <c r="E616" s="32"/>
      <c r="F616" s="32"/>
      <c r="L616" s="27"/>
      <c r="M616" s="265">
        <f>IF(N616&gt;0,COUNTIF($N$7:N616,"&gt;0"),0)</f>
        <v>0</v>
      </c>
      <c r="N616" s="268">
        <f>IF('Enga manuel'!I115&lt;&gt;0,'Enga manuel'!G115,0)</f>
        <v>0</v>
      </c>
      <c r="O616" s="269">
        <f>IF('Enga manuel'!J115&lt;&gt;" ",'Enga manuel'!I115,0)</f>
        <v>0</v>
      </c>
      <c r="P616" s="269" t="str">
        <f>IF('Enga manuel'!J115&lt;&gt;" ",CONCATENATE('Enga manuel'!J115," ",'Enga manuel'!K115),0)</f>
        <v xml:space="preserve"> </v>
      </c>
      <c r="Q616" s="269">
        <f>IF('Enga manuel'!J115&lt;&gt;" ",'Enga manuel'!L115,0)</f>
        <v>0</v>
      </c>
      <c r="R616" s="269">
        <f>IF('Enga manuel'!J115&lt;&gt;" ",'Enga manuel'!M115,0)</f>
        <v>0</v>
      </c>
      <c r="S616" s="268">
        <f>IF('Enga manuel'!K115&lt;&gt;" ",'Enga manuel'!N115,0)</f>
        <v>0</v>
      </c>
      <c r="T616" s="268">
        <f>IF('Enga manuel'!M115&lt;&gt;" ",'Enga manuel'!P115,0)</f>
        <v>0</v>
      </c>
    </row>
    <row r="617" spans="3:20" ht="16.5" x14ac:dyDescent="0.2">
      <c r="C617" s="30"/>
      <c r="E617" s="32"/>
      <c r="F617" s="32"/>
      <c r="L617" s="27"/>
      <c r="M617" s="265">
        <f>IF(N617&gt;0,COUNTIF($N$7:N617,"&gt;0"),0)</f>
        <v>0</v>
      </c>
      <c r="N617" s="268">
        <f>IF('Enga manuel'!I116&lt;&gt;0,'Enga manuel'!G116,0)</f>
        <v>0</v>
      </c>
      <c r="O617" s="269">
        <f>IF('Enga manuel'!J116&lt;&gt;" ",'Enga manuel'!I116,0)</f>
        <v>0</v>
      </c>
      <c r="P617" s="269" t="str">
        <f>IF('Enga manuel'!J116&lt;&gt;" ",CONCATENATE('Enga manuel'!J116," ",'Enga manuel'!K116),0)</f>
        <v xml:space="preserve"> </v>
      </c>
      <c r="Q617" s="269">
        <f>IF('Enga manuel'!J116&lt;&gt;" ",'Enga manuel'!L116,0)</f>
        <v>0</v>
      </c>
      <c r="R617" s="269">
        <f>IF('Enga manuel'!J116&lt;&gt;" ",'Enga manuel'!M116,0)</f>
        <v>0</v>
      </c>
      <c r="S617" s="268">
        <f>IF('Enga manuel'!K116&lt;&gt;" ",'Enga manuel'!N116,0)</f>
        <v>0</v>
      </c>
      <c r="T617" s="268">
        <f>IF('Enga manuel'!M116&lt;&gt;" ",'Enga manuel'!P116,0)</f>
        <v>0</v>
      </c>
    </row>
    <row r="618" spans="3:20" ht="16.5" x14ac:dyDescent="0.2">
      <c r="C618" s="30"/>
      <c r="E618" s="32"/>
      <c r="F618" s="32"/>
      <c r="L618" s="27"/>
      <c r="M618" s="265">
        <f>IF(N618&gt;0,COUNTIF($N$7:N618,"&gt;0"),0)</f>
        <v>0</v>
      </c>
      <c r="N618" s="268">
        <f>IF('Enga manuel'!I117&lt;&gt;0,'Enga manuel'!G117,0)</f>
        <v>0</v>
      </c>
      <c r="O618" s="269">
        <f>IF('Enga manuel'!J117&lt;&gt;" ",'Enga manuel'!I117,0)</f>
        <v>0</v>
      </c>
      <c r="P618" s="269" t="str">
        <f>IF('Enga manuel'!J117&lt;&gt;" ",CONCATENATE('Enga manuel'!J117," ",'Enga manuel'!K117),0)</f>
        <v xml:space="preserve"> </v>
      </c>
      <c r="Q618" s="269">
        <f>IF('Enga manuel'!J117&lt;&gt;" ",'Enga manuel'!L117,0)</f>
        <v>0</v>
      </c>
      <c r="R618" s="269">
        <f>IF('Enga manuel'!J117&lt;&gt;" ",'Enga manuel'!M117,0)</f>
        <v>0</v>
      </c>
      <c r="S618" s="268">
        <f>IF('Enga manuel'!K117&lt;&gt;" ",'Enga manuel'!N117,0)</f>
        <v>0</v>
      </c>
      <c r="T618" s="268">
        <f>IF('Enga manuel'!M117&lt;&gt;" ",'Enga manuel'!P117,0)</f>
        <v>0</v>
      </c>
    </row>
    <row r="619" spans="3:20" ht="16.5" x14ac:dyDescent="0.2">
      <c r="C619" s="30"/>
      <c r="E619" s="32"/>
      <c r="F619" s="32"/>
      <c r="L619" s="27"/>
      <c r="M619" s="265">
        <f>IF(N619&gt;0,COUNTIF($N$7:N619,"&gt;0"),0)</f>
        <v>0</v>
      </c>
      <c r="N619" s="268">
        <f>IF('Enga manuel'!I118&lt;&gt;0,'Enga manuel'!G118,0)</f>
        <v>0</v>
      </c>
      <c r="O619" s="269">
        <f>IF('Enga manuel'!J118&lt;&gt;" ",'Enga manuel'!I118,0)</f>
        <v>0</v>
      </c>
      <c r="P619" s="269" t="str">
        <f>IF('Enga manuel'!J118&lt;&gt;" ",CONCATENATE('Enga manuel'!J118," ",'Enga manuel'!K118),0)</f>
        <v xml:space="preserve"> </v>
      </c>
      <c r="Q619" s="269">
        <f>IF('Enga manuel'!J118&lt;&gt;" ",'Enga manuel'!L118,0)</f>
        <v>0</v>
      </c>
      <c r="R619" s="269">
        <f>IF('Enga manuel'!J118&lt;&gt;" ",'Enga manuel'!M118,0)</f>
        <v>0</v>
      </c>
      <c r="S619" s="268">
        <f>IF('Enga manuel'!K118&lt;&gt;" ",'Enga manuel'!N118,0)</f>
        <v>0</v>
      </c>
      <c r="T619" s="268">
        <f>IF('Enga manuel'!M118&lt;&gt;" ",'Enga manuel'!P118,0)</f>
        <v>0</v>
      </c>
    </row>
    <row r="620" spans="3:20" ht="16.5" x14ac:dyDescent="0.2">
      <c r="C620" s="30"/>
      <c r="E620" s="32"/>
      <c r="F620" s="32"/>
      <c r="L620" s="27"/>
      <c r="M620" s="265">
        <f>IF(N620&gt;0,COUNTIF($N$7:N620,"&gt;0"),0)</f>
        <v>0</v>
      </c>
      <c r="N620" s="268">
        <f>IF('Enga manuel'!I119&lt;&gt;0,'Enga manuel'!G119,0)</f>
        <v>0</v>
      </c>
      <c r="O620" s="269">
        <f>IF('Enga manuel'!J119&lt;&gt;" ",'Enga manuel'!I119,0)</f>
        <v>0</v>
      </c>
      <c r="P620" s="269" t="str">
        <f>IF('Enga manuel'!J119&lt;&gt;" ",CONCATENATE('Enga manuel'!J119," ",'Enga manuel'!K119),0)</f>
        <v xml:space="preserve"> </v>
      </c>
      <c r="Q620" s="269">
        <f>IF('Enga manuel'!J119&lt;&gt;" ",'Enga manuel'!L119,0)</f>
        <v>0</v>
      </c>
      <c r="R620" s="269">
        <f>IF('Enga manuel'!J119&lt;&gt;" ",'Enga manuel'!M119,0)</f>
        <v>0</v>
      </c>
      <c r="S620" s="268">
        <f>IF('Enga manuel'!K119&lt;&gt;" ",'Enga manuel'!N119,0)</f>
        <v>0</v>
      </c>
      <c r="T620" s="268">
        <f>IF('Enga manuel'!M119&lt;&gt;" ",'Enga manuel'!P119,0)</f>
        <v>0</v>
      </c>
    </row>
    <row r="621" spans="3:20" ht="16.5" x14ac:dyDescent="0.2">
      <c r="C621" s="30"/>
      <c r="E621" s="32"/>
      <c r="F621" s="32"/>
      <c r="L621" s="27"/>
      <c r="M621" s="265">
        <f>IF(N621&gt;0,COUNTIF($N$7:N621,"&gt;0"),0)</f>
        <v>0</v>
      </c>
      <c r="N621" s="268">
        <f>IF('Enga manuel'!I120&lt;&gt;0,'Enga manuel'!G120,0)</f>
        <v>0</v>
      </c>
      <c r="O621" s="269">
        <f>IF('Enga manuel'!J120&lt;&gt;" ",'Enga manuel'!I120,0)</f>
        <v>0</v>
      </c>
      <c r="P621" s="269" t="str">
        <f>IF('Enga manuel'!J120&lt;&gt;" ",CONCATENATE('Enga manuel'!J120," ",'Enga manuel'!K120),0)</f>
        <v xml:space="preserve"> </v>
      </c>
      <c r="Q621" s="269">
        <f>IF('Enga manuel'!J120&lt;&gt;" ",'Enga manuel'!L120,0)</f>
        <v>0</v>
      </c>
      <c r="R621" s="269">
        <f>IF('Enga manuel'!J120&lt;&gt;" ",'Enga manuel'!M120,0)</f>
        <v>0</v>
      </c>
      <c r="S621" s="268">
        <f>IF('Enga manuel'!K120&lt;&gt;" ",'Enga manuel'!N120,0)</f>
        <v>0</v>
      </c>
      <c r="T621" s="268">
        <f>IF('Enga manuel'!M120&lt;&gt;" ",'Enga manuel'!P120,0)</f>
        <v>0</v>
      </c>
    </row>
    <row r="622" spans="3:20" ht="16.5" x14ac:dyDescent="0.2">
      <c r="C622" s="30"/>
      <c r="E622" s="32"/>
      <c r="F622" s="32"/>
      <c r="L622" s="27"/>
      <c r="M622" s="265">
        <f>IF(N622&gt;0,COUNTIF($N$7:N622,"&gt;0"),0)</f>
        <v>0</v>
      </c>
      <c r="N622" s="268">
        <f>IF('Enga manuel'!I121&lt;&gt;0,'Enga manuel'!G121,0)</f>
        <v>0</v>
      </c>
      <c r="O622" s="269">
        <f>IF('Enga manuel'!J121&lt;&gt;" ",'Enga manuel'!I121,0)</f>
        <v>0</v>
      </c>
      <c r="P622" s="269" t="str">
        <f>IF('Enga manuel'!J121&lt;&gt;" ",CONCATENATE('Enga manuel'!J121," ",'Enga manuel'!K121),0)</f>
        <v xml:space="preserve"> </v>
      </c>
      <c r="Q622" s="269">
        <f>IF('Enga manuel'!J121&lt;&gt;" ",'Enga manuel'!L121,0)</f>
        <v>0</v>
      </c>
      <c r="R622" s="269">
        <f>IF('Enga manuel'!J121&lt;&gt;" ",'Enga manuel'!M121,0)</f>
        <v>0</v>
      </c>
      <c r="S622" s="268">
        <f>IF('Enga manuel'!K121&lt;&gt;" ",'Enga manuel'!N121,0)</f>
        <v>0</v>
      </c>
      <c r="T622" s="268">
        <f>IF('Enga manuel'!M121&lt;&gt;" ",'Enga manuel'!P121,0)</f>
        <v>0</v>
      </c>
    </row>
    <row r="623" spans="3:20" ht="16.5" x14ac:dyDescent="0.2">
      <c r="C623" s="30"/>
      <c r="E623" s="32"/>
      <c r="F623" s="32"/>
      <c r="L623" s="27"/>
      <c r="M623" s="265">
        <f>IF(N623&gt;0,COUNTIF($N$7:N623,"&gt;0"),0)</f>
        <v>0</v>
      </c>
      <c r="N623" s="268">
        <f>IF('Enga manuel'!I122&lt;&gt;0,'Enga manuel'!G122,0)</f>
        <v>0</v>
      </c>
      <c r="O623" s="269">
        <f>IF('Enga manuel'!J122&lt;&gt;" ",'Enga manuel'!I122,0)</f>
        <v>0</v>
      </c>
      <c r="P623" s="269" t="str">
        <f>IF('Enga manuel'!J122&lt;&gt;" ",CONCATENATE('Enga manuel'!J122," ",'Enga manuel'!K122),0)</f>
        <v xml:space="preserve"> </v>
      </c>
      <c r="Q623" s="269">
        <f>IF('Enga manuel'!J122&lt;&gt;" ",'Enga manuel'!L122,0)</f>
        <v>0</v>
      </c>
      <c r="R623" s="269">
        <f>IF('Enga manuel'!J122&lt;&gt;" ",'Enga manuel'!M122,0)</f>
        <v>0</v>
      </c>
      <c r="S623" s="268">
        <f>IF('Enga manuel'!K122&lt;&gt;" ",'Enga manuel'!N122,0)</f>
        <v>0</v>
      </c>
      <c r="T623" s="268">
        <f>IF('Enga manuel'!M122&lt;&gt;" ",'Enga manuel'!P122,0)</f>
        <v>0</v>
      </c>
    </row>
    <row r="624" spans="3:20" ht="16.5" x14ac:dyDescent="0.2">
      <c r="C624" s="30"/>
      <c r="E624" s="32"/>
      <c r="F624" s="32"/>
      <c r="L624" s="27"/>
      <c r="M624" s="265">
        <f>IF(N624&gt;0,COUNTIF($N$7:N624,"&gt;0"),0)</f>
        <v>0</v>
      </c>
      <c r="N624" s="268">
        <f>IF('Enga manuel'!I123&lt;&gt;0,'Enga manuel'!G123,0)</f>
        <v>0</v>
      </c>
      <c r="O624" s="269">
        <f>IF('Enga manuel'!J123&lt;&gt;" ",'Enga manuel'!I123,0)</f>
        <v>0</v>
      </c>
      <c r="P624" s="269" t="str">
        <f>IF('Enga manuel'!J123&lt;&gt;" ",CONCATENATE('Enga manuel'!J123," ",'Enga manuel'!K123),0)</f>
        <v xml:space="preserve"> </v>
      </c>
      <c r="Q624" s="269">
        <f>IF('Enga manuel'!J123&lt;&gt;" ",'Enga manuel'!L123,0)</f>
        <v>0</v>
      </c>
      <c r="R624" s="269">
        <f>IF('Enga manuel'!J123&lt;&gt;" ",'Enga manuel'!M123,0)</f>
        <v>0</v>
      </c>
      <c r="S624" s="268">
        <f>IF('Enga manuel'!K123&lt;&gt;" ",'Enga manuel'!N123,0)</f>
        <v>0</v>
      </c>
      <c r="T624" s="268">
        <f>IF('Enga manuel'!M123&lt;&gt;" ",'Enga manuel'!P123,0)</f>
        <v>0</v>
      </c>
    </row>
    <row r="625" spans="3:20" ht="16.5" x14ac:dyDescent="0.2">
      <c r="C625" s="30"/>
      <c r="E625" s="32"/>
      <c r="F625" s="32"/>
      <c r="L625" s="27"/>
      <c r="M625" s="265">
        <f>IF(N625&gt;0,COUNTIF($N$7:N625,"&gt;0"),0)</f>
        <v>0</v>
      </c>
      <c r="N625" s="268">
        <f>IF('Enga manuel'!I124&lt;&gt;0,'Enga manuel'!G124,0)</f>
        <v>0</v>
      </c>
      <c r="O625" s="269">
        <f>IF('Enga manuel'!J124&lt;&gt;" ",'Enga manuel'!I124,0)</f>
        <v>0</v>
      </c>
      <c r="P625" s="269" t="str">
        <f>IF('Enga manuel'!J124&lt;&gt;" ",CONCATENATE('Enga manuel'!J124," ",'Enga manuel'!K124),0)</f>
        <v xml:space="preserve"> </v>
      </c>
      <c r="Q625" s="269">
        <f>IF('Enga manuel'!J124&lt;&gt;" ",'Enga manuel'!L124,0)</f>
        <v>0</v>
      </c>
      <c r="R625" s="269">
        <f>IF('Enga manuel'!J124&lt;&gt;" ",'Enga manuel'!M124,0)</f>
        <v>0</v>
      </c>
      <c r="S625" s="268">
        <f>IF('Enga manuel'!K124&lt;&gt;" ",'Enga manuel'!N124,0)</f>
        <v>0</v>
      </c>
      <c r="T625" s="268">
        <f>IF('Enga manuel'!M124&lt;&gt;" ",'Enga manuel'!P124,0)</f>
        <v>0</v>
      </c>
    </row>
    <row r="626" spans="3:20" ht="16.5" x14ac:dyDescent="0.2">
      <c r="C626" s="30"/>
      <c r="E626" s="32"/>
      <c r="F626" s="32"/>
      <c r="L626" s="27"/>
      <c r="M626" s="265">
        <f>IF(N626&gt;0,COUNTIF($N$7:N626,"&gt;0"),0)</f>
        <v>0</v>
      </c>
      <c r="N626" s="268">
        <f>IF('Enga manuel'!I125&lt;&gt;0,'Enga manuel'!G125,0)</f>
        <v>0</v>
      </c>
      <c r="O626" s="269">
        <f>IF('Enga manuel'!J125&lt;&gt;" ",'Enga manuel'!I125,0)</f>
        <v>0</v>
      </c>
      <c r="P626" s="269" t="str">
        <f>IF('Enga manuel'!J125&lt;&gt;" ",CONCATENATE('Enga manuel'!J125," ",'Enga manuel'!K125),0)</f>
        <v xml:space="preserve"> </v>
      </c>
      <c r="Q626" s="269">
        <f>IF('Enga manuel'!J125&lt;&gt;" ",'Enga manuel'!L125,0)</f>
        <v>0</v>
      </c>
      <c r="R626" s="269">
        <f>IF('Enga manuel'!J125&lt;&gt;" ",'Enga manuel'!M125,0)</f>
        <v>0</v>
      </c>
      <c r="S626" s="268">
        <f>IF('Enga manuel'!K125&lt;&gt;" ",'Enga manuel'!N125,0)</f>
        <v>0</v>
      </c>
      <c r="T626" s="268">
        <f>IF('Enga manuel'!M125&lt;&gt;" ",'Enga manuel'!P125,0)</f>
        <v>0</v>
      </c>
    </row>
    <row r="627" spans="3:20" ht="16.5" x14ac:dyDescent="0.2">
      <c r="C627" s="30"/>
      <c r="E627" s="32"/>
      <c r="F627" s="32"/>
      <c r="L627" s="27"/>
      <c r="M627" s="265">
        <f>IF(N627&gt;0,COUNTIF($N$7:N627,"&gt;0"),0)</f>
        <v>0</v>
      </c>
      <c r="N627" s="268">
        <f>IF('Enga manuel'!I126&lt;&gt;0,'Enga manuel'!G126,0)</f>
        <v>0</v>
      </c>
      <c r="O627" s="269">
        <f>IF('Enga manuel'!J126&lt;&gt;" ",'Enga manuel'!I126,0)</f>
        <v>0</v>
      </c>
      <c r="P627" s="269" t="str">
        <f>IF('Enga manuel'!J126&lt;&gt;" ",CONCATENATE('Enga manuel'!J126," ",'Enga manuel'!K126),0)</f>
        <v xml:space="preserve"> </v>
      </c>
      <c r="Q627" s="269">
        <f>IF('Enga manuel'!J126&lt;&gt;" ",'Enga manuel'!L126,0)</f>
        <v>0</v>
      </c>
      <c r="R627" s="269">
        <f>IF('Enga manuel'!J126&lt;&gt;" ",'Enga manuel'!M126,0)</f>
        <v>0</v>
      </c>
      <c r="S627" s="268">
        <f>IF('Enga manuel'!K126&lt;&gt;" ",'Enga manuel'!N126,0)</f>
        <v>0</v>
      </c>
      <c r="T627" s="268">
        <f>IF('Enga manuel'!M126&lt;&gt;" ",'Enga manuel'!P126,0)</f>
        <v>0</v>
      </c>
    </row>
    <row r="628" spans="3:20" ht="16.5" x14ac:dyDescent="0.2">
      <c r="C628" s="30"/>
      <c r="E628" s="32"/>
      <c r="F628" s="32"/>
      <c r="L628" s="27"/>
      <c r="M628" s="265">
        <f>IF(N628&gt;0,COUNTIF($N$7:N628,"&gt;0"),0)</f>
        <v>0</v>
      </c>
      <c r="N628" s="268">
        <f>IF('Enga manuel'!I127&lt;&gt;0,'Enga manuel'!G127,0)</f>
        <v>0</v>
      </c>
      <c r="O628" s="269">
        <f>IF('Enga manuel'!J127&lt;&gt;" ",'Enga manuel'!I127,0)</f>
        <v>0</v>
      </c>
      <c r="P628" s="269" t="str">
        <f>IF('Enga manuel'!J127&lt;&gt;" ",CONCATENATE('Enga manuel'!J127," ",'Enga manuel'!K127),0)</f>
        <v xml:space="preserve"> </v>
      </c>
      <c r="Q628" s="269">
        <f>IF('Enga manuel'!J127&lt;&gt;" ",'Enga manuel'!L127,0)</f>
        <v>0</v>
      </c>
      <c r="R628" s="269">
        <f>IF('Enga manuel'!J127&lt;&gt;" ",'Enga manuel'!M127,0)</f>
        <v>0</v>
      </c>
      <c r="S628" s="268">
        <f>IF('Enga manuel'!K127&lt;&gt;" ",'Enga manuel'!N127,0)</f>
        <v>0</v>
      </c>
      <c r="T628" s="268">
        <f>IF('Enga manuel'!M127&lt;&gt;" ",'Enga manuel'!P127,0)</f>
        <v>0</v>
      </c>
    </row>
    <row r="629" spans="3:20" ht="16.5" x14ac:dyDescent="0.2">
      <c r="C629" s="30"/>
      <c r="E629" s="32"/>
      <c r="F629" s="32"/>
      <c r="L629" s="27"/>
      <c r="M629" s="265">
        <f>IF(N629&gt;0,COUNTIF($N$7:N629,"&gt;0"),0)</f>
        <v>0</v>
      </c>
      <c r="N629" s="268">
        <f>IF('Enga manuel'!I128&lt;&gt;0,'Enga manuel'!G128,0)</f>
        <v>0</v>
      </c>
      <c r="O629" s="269">
        <f>IF('Enga manuel'!J128&lt;&gt;" ",'Enga manuel'!I128,0)</f>
        <v>0</v>
      </c>
      <c r="P629" s="269" t="str">
        <f>IF('Enga manuel'!J128&lt;&gt;" ",CONCATENATE('Enga manuel'!J128," ",'Enga manuel'!K128),0)</f>
        <v xml:space="preserve"> </v>
      </c>
      <c r="Q629" s="269">
        <f>IF('Enga manuel'!J128&lt;&gt;" ",'Enga manuel'!L128,0)</f>
        <v>0</v>
      </c>
      <c r="R629" s="269">
        <f>IF('Enga manuel'!J128&lt;&gt;" ",'Enga manuel'!M128,0)</f>
        <v>0</v>
      </c>
      <c r="S629" s="268">
        <f>IF('Enga manuel'!K128&lt;&gt;" ",'Enga manuel'!N128,0)</f>
        <v>0</v>
      </c>
      <c r="T629" s="268">
        <f>IF('Enga manuel'!M128&lt;&gt;" ",'Enga manuel'!P128,0)</f>
        <v>0</v>
      </c>
    </row>
    <row r="630" spans="3:20" ht="16.5" x14ac:dyDescent="0.2">
      <c r="C630" s="30"/>
      <c r="E630" s="32"/>
      <c r="F630" s="32"/>
      <c r="L630" s="27"/>
      <c r="M630" s="265">
        <f>IF(N630&gt;0,COUNTIF($N$7:N630,"&gt;0"),0)</f>
        <v>0</v>
      </c>
      <c r="N630" s="268">
        <f>IF('Enga manuel'!I129&lt;&gt;0,'Enga manuel'!G129,0)</f>
        <v>0</v>
      </c>
      <c r="O630" s="269">
        <f>IF('Enga manuel'!J129&lt;&gt;" ",'Enga manuel'!I129,0)</f>
        <v>0</v>
      </c>
      <c r="P630" s="269" t="str">
        <f>IF('Enga manuel'!J129&lt;&gt;" ",CONCATENATE('Enga manuel'!J129," ",'Enga manuel'!K129),0)</f>
        <v xml:space="preserve"> </v>
      </c>
      <c r="Q630" s="269">
        <f>IF('Enga manuel'!J129&lt;&gt;" ",'Enga manuel'!L129,0)</f>
        <v>0</v>
      </c>
      <c r="R630" s="269">
        <f>IF('Enga manuel'!J129&lt;&gt;" ",'Enga manuel'!M129,0)</f>
        <v>0</v>
      </c>
      <c r="S630" s="268">
        <f>IF('Enga manuel'!K129&lt;&gt;" ",'Enga manuel'!N129,0)</f>
        <v>0</v>
      </c>
      <c r="T630" s="268">
        <f>IF('Enga manuel'!M129&lt;&gt;" ",'Enga manuel'!P129,0)</f>
        <v>0</v>
      </c>
    </row>
    <row r="631" spans="3:20" ht="16.5" x14ac:dyDescent="0.2">
      <c r="C631" s="30"/>
      <c r="E631" s="32"/>
      <c r="F631" s="32"/>
      <c r="L631" s="27"/>
      <c r="M631" s="265">
        <f>IF(N631&gt;0,COUNTIF($N$7:N631,"&gt;0"),0)</f>
        <v>0</v>
      </c>
      <c r="N631" s="268">
        <f>IF('Enga manuel'!I130&lt;&gt;0,'Enga manuel'!G130,0)</f>
        <v>0</v>
      </c>
      <c r="O631" s="269">
        <f>IF('Enga manuel'!J130&lt;&gt;" ",'Enga manuel'!I130,0)</f>
        <v>0</v>
      </c>
      <c r="P631" s="269" t="str">
        <f>IF('Enga manuel'!J130&lt;&gt;" ",CONCATENATE('Enga manuel'!J130," ",'Enga manuel'!K130),0)</f>
        <v xml:space="preserve"> </v>
      </c>
      <c r="Q631" s="269">
        <f>IF('Enga manuel'!J130&lt;&gt;" ",'Enga manuel'!L130,0)</f>
        <v>0</v>
      </c>
      <c r="R631" s="269">
        <f>IF('Enga manuel'!J130&lt;&gt;" ",'Enga manuel'!M130,0)</f>
        <v>0</v>
      </c>
      <c r="S631" s="268">
        <f>IF('Enga manuel'!K130&lt;&gt;" ",'Enga manuel'!N130,0)</f>
        <v>0</v>
      </c>
      <c r="T631" s="268">
        <f>IF('Enga manuel'!M130&lt;&gt;" ",'Enga manuel'!P130,0)</f>
        <v>0</v>
      </c>
    </row>
    <row r="632" spans="3:20" ht="16.5" x14ac:dyDescent="0.2">
      <c r="C632" s="30"/>
      <c r="E632" s="32"/>
      <c r="F632" s="32"/>
      <c r="L632" s="27"/>
      <c r="M632" s="265">
        <f>IF(N632&gt;0,COUNTIF($N$7:N632,"&gt;0"),0)</f>
        <v>0</v>
      </c>
      <c r="N632" s="268">
        <f>IF('Enga manuel'!I131&lt;&gt;0,'Enga manuel'!G131,0)</f>
        <v>0</v>
      </c>
      <c r="O632" s="269">
        <f>IF('Enga manuel'!J131&lt;&gt;" ",'Enga manuel'!I131,0)</f>
        <v>0</v>
      </c>
      <c r="P632" s="269" t="str">
        <f>IF('Enga manuel'!J131&lt;&gt;" ",CONCATENATE('Enga manuel'!J131," ",'Enga manuel'!K131),0)</f>
        <v xml:space="preserve"> </v>
      </c>
      <c r="Q632" s="269">
        <f>IF('Enga manuel'!J131&lt;&gt;" ",'Enga manuel'!L131,0)</f>
        <v>0</v>
      </c>
      <c r="R632" s="269">
        <f>IF('Enga manuel'!J131&lt;&gt;" ",'Enga manuel'!M131,0)</f>
        <v>0</v>
      </c>
      <c r="S632" s="268">
        <f>IF('Enga manuel'!K131&lt;&gt;" ",'Enga manuel'!N131,0)</f>
        <v>0</v>
      </c>
      <c r="T632" s="268">
        <f>IF('Enga manuel'!M131&lt;&gt;" ",'Enga manuel'!P131,0)</f>
        <v>0</v>
      </c>
    </row>
    <row r="633" spans="3:20" ht="16.5" x14ac:dyDescent="0.2">
      <c r="C633" s="30"/>
      <c r="E633" s="32"/>
      <c r="F633" s="32"/>
      <c r="L633" s="27"/>
      <c r="M633" s="265">
        <f>IF(N633&gt;0,COUNTIF($N$7:N633,"&gt;0"),0)</f>
        <v>0</v>
      </c>
      <c r="N633" s="268">
        <f>IF('Enga manuel'!I132&lt;&gt;0,'Enga manuel'!G132,0)</f>
        <v>0</v>
      </c>
      <c r="O633" s="269">
        <f>IF('Enga manuel'!J132&lt;&gt;" ",'Enga manuel'!I132,0)</f>
        <v>0</v>
      </c>
      <c r="P633" s="269" t="str">
        <f>IF('Enga manuel'!J132&lt;&gt;" ",CONCATENATE('Enga manuel'!J132," ",'Enga manuel'!K132),0)</f>
        <v xml:space="preserve"> </v>
      </c>
      <c r="Q633" s="269">
        <f>IF('Enga manuel'!J132&lt;&gt;" ",'Enga manuel'!L132,0)</f>
        <v>0</v>
      </c>
      <c r="R633" s="269">
        <f>IF('Enga manuel'!J132&lt;&gt;" ",'Enga manuel'!M132,0)</f>
        <v>0</v>
      </c>
      <c r="S633" s="268">
        <f>IF('Enga manuel'!K132&lt;&gt;" ",'Enga manuel'!N132,0)</f>
        <v>0</v>
      </c>
      <c r="T633" s="268">
        <f>IF('Enga manuel'!M132&lt;&gt;" ",'Enga manuel'!P132,0)</f>
        <v>0</v>
      </c>
    </row>
    <row r="634" spans="3:20" ht="16.5" x14ac:dyDescent="0.2">
      <c r="C634" s="30"/>
      <c r="E634" s="32"/>
      <c r="F634" s="32"/>
      <c r="L634" s="27"/>
      <c r="M634" s="265">
        <f>IF(N634&gt;0,COUNTIF($N$7:N634,"&gt;0"),0)</f>
        <v>0</v>
      </c>
      <c r="N634" s="268">
        <f>IF('Enga manuel'!I133&lt;&gt;0,'Enga manuel'!G133,0)</f>
        <v>0</v>
      </c>
      <c r="O634" s="269">
        <f>IF('Enga manuel'!J133&lt;&gt;" ",'Enga manuel'!I133,0)</f>
        <v>0</v>
      </c>
      <c r="P634" s="269" t="str">
        <f>IF('Enga manuel'!J133&lt;&gt;" ",CONCATENATE('Enga manuel'!J133," ",'Enga manuel'!K133),0)</f>
        <v xml:space="preserve"> </v>
      </c>
      <c r="Q634" s="269">
        <f>IF('Enga manuel'!J133&lt;&gt;" ",'Enga manuel'!L133,0)</f>
        <v>0</v>
      </c>
      <c r="R634" s="269">
        <f>IF('Enga manuel'!J133&lt;&gt;" ",'Enga manuel'!M133,0)</f>
        <v>0</v>
      </c>
      <c r="S634" s="268">
        <f>IF('Enga manuel'!K133&lt;&gt;" ",'Enga manuel'!N133,0)</f>
        <v>0</v>
      </c>
      <c r="T634" s="268">
        <f>IF('Enga manuel'!M133&lt;&gt;" ",'Enga manuel'!P133,0)</f>
        <v>0</v>
      </c>
    </row>
    <row r="635" spans="3:20" ht="16.5" x14ac:dyDescent="0.2">
      <c r="C635" s="30"/>
      <c r="E635" s="32"/>
      <c r="F635" s="32"/>
      <c r="L635" s="27"/>
      <c r="M635" s="265">
        <f>IF(N635&gt;0,COUNTIF($N$7:N635,"&gt;0"),0)</f>
        <v>0</v>
      </c>
      <c r="N635" s="268">
        <f>IF('Enga manuel'!I134&lt;&gt;0,'Enga manuel'!G134,0)</f>
        <v>0</v>
      </c>
      <c r="O635" s="269">
        <f>IF('Enga manuel'!J134&lt;&gt;" ",'Enga manuel'!I134,0)</f>
        <v>0</v>
      </c>
      <c r="P635" s="269" t="str">
        <f>IF('Enga manuel'!J134&lt;&gt;" ",CONCATENATE('Enga manuel'!J134," ",'Enga manuel'!K134),0)</f>
        <v xml:space="preserve"> </v>
      </c>
      <c r="Q635" s="269">
        <f>IF('Enga manuel'!J134&lt;&gt;" ",'Enga manuel'!L134,0)</f>
        <v>0</v>
      </c>
      <c r="R635" s="269">
        <f>IF('Enga manuel'!J134&lt;&gt;" ",'Enga manuel'!M134,0)</f>
        <v>0</v>
      </c>
      <c r="S635" s="268">
        <f>IF('Enga manuel'!K134&lt;&gt;" ",'Enga manuel'!N134,0)</f>
        <v>0</v>
      </c>
      <c r="T635" s="268">
        <f>IF('Enga manuel'!M134&lt;&gt;" ",'Enga manuel'!P134,0)</f>
        <v>0</v>
      </c>
    </row>
    <row r="636" spans="3:20" ht="16.5" x14ac:dyDescent="0.2">
      <c r="C636" s="30"/>
      <c r="E636" s="32"/>
      <c r="F636" s="32"/>
      <c r="L636" s="27"/>
      <c r="M636" s="265">
        <f>IF(N636&gt;0,COUNTIF($N$7:N636,"&gt;0"),0)</f>
        <v>0</v>
      </c>
      <c r="N636" s="268">
        <f>IF('Enga manuel'!I135&lt;&gt;0,'Enga manuel'!G135,0)</f>
        <v>0</v>
      </c>
      <c r="O636" s="269">
        <f>IF('Enga manuel'!J135&lt;&gt;" ",'Enga manuel'!I135,0)</f>
        <v>0</v>
      </c>
      <c r="P636" s="269" t="str">
        <f>IF('Enga manuel'!J135&lt;&gt;" ",CONCATENATE('Enga manuel'!J135," ",'Enga manuel'!K135),0)</f>
        <v xml:space="preserve"> </v>
      </c>
      <c r="Q636" s="269">
        <f>IF('Enga manuel'!J135&lt;&gt;" ",'Enga manuel'!L135,0)</f>
        <v>0</v>
      </c>
      <c r="R636" s="269">
        <f>IF('Enga manuel'!J135&lt;&gt;" ",'Enga manuel'!M135,0)</f>
        <v>0</v>
      </c>
      <c r="S636" s="268">
        <f>IF('Enga manuel'!K135&lt;&gt;" ",'Enga manuel'!N135,0)</f>
        <v>0</v>
      </c>
      <c r="T636" s="268">
        <f>IF('Enga manuel'!M135&lt;&gt;" ",'Enga manuel'!P135,0)</f>
        <v>0</v>
      </c>
    </row>
    <row r="637" spans="3:20" ht="16.5" x14ac:dyDescent="0.2">
      <c r="C637" s="30"/>
      <c r="E637" s="32"/>
      <c r="F637" s="32"/>
      <c r="L637" s="27"/>
      <c r="M637" s="265">
        <f>IF(N637&gt;0,COUNTIF($N$7:N637,"&gt;0"),0)</f>
        <v>0</v>
      </c>
      <c r="N637" s="268">
        <f>IF('Enga manuel'!I136&lt;&gt;0,'Enga manuel'!G136,0)</f>
        <v>0</v>
      </c>
      <c r="O637" s="269">
        <f>IF('Enga manuel'!J136&lt;&gt;" ",'Enga manuel'!I136,0)</f>
        <v>0</v>
      </c>
      <c r="P637" s="269" t="str">
        <f>IF('Enga manuel'!J136&lt;&gt;" ",CONCATENATE('Enga manuel'!J136," ",'Enga manuel'!K136),0)</f>
        <v xml:space="preserve"> </v>
      </c>
      <c r="Q637" s="269">
        <f>IF('Enga manuel'!J136&lt;&gt;" ",'Enga manuel'!L136,0)</f>
        <v>0</v>
      </c>
      <c r="R637" s="269">
        <f>IF('Enga manuel'!J136&lt;&gt;" ",'Enga manuel'!M136,0)</f>
        <v>0</v>
      </c>
      <c r="S637" s="268">
        <f>IF('Enga manuel'!K136&lt;&gt;" ",'Enga manuel'!N136,0)</f>
        <v>0</v>
      </c>
      <c r="T637" s="268">
        <f>IF('Enga manuel'!M136&lt;&gt;" ",'Enga manuel'!P136,0)</f>
        <v>0</v>
      </c>
    </row>
    <row r="638" spans="3:20" ht="16.5" x14ac:dyDescent="0.2">
      <c r="C638" s="30"/>
      <c r="E638" s="32"/>
      <c r="F638" s="32"/>
      <c r="L638" s="27"/>
      <c r="M638" s="265">
        <f>IF(N638&gt;0,COUNTIF($N$7:N638,"&gt;0"),0)</f>
        <v>0</v>
      </c>
      <c r="N638" s="268">
        <f>IF('Enga manuel'!I137&lt;&gt;0,'Enga manuel'!G137,0)</f>
        <v>0</v>
      </c>
      <c r="O638" s="269">
        <f>IF('Enga manuel'!J137&lt;&gt;" ",'Enga manuel'!I137,0)</f>
        <v>0</v>
      </c>
      <c r="P638" s="269" t="str">
        <f>IF('Enga manuel'!J137&lt;&gt;" ",CONCATENATE('Enga manuel'!J137," ",'Enga manuel'!K137),0)</f>
        <v xml:space="preserve"> </v>
      </c>
      <c r="Q638" s="269">
        <f>IF('Enga manuel'!J137&lt;&gt;" ",'Enga manuel'!L137,0)</f>
        <v>0</v>
      </c>
      <c r="R638" s="269">
        <f>IF('Enga manuel'!J137&lt;&gt;" ",'Enga manuel'!M137,0)</f>
        <v>0</v>
      </c>
      <c r="S638" s="268">
        <f>IF('Enga manuel'!K137&lt;&gt;" ",'Enga manuel'!N137,0)</f>
        <v>0</v>
      </c>
      <c r="T638" s="268">
        <f>IF('Enga manuel'!M137&lt;&gt;" ",'Enga manuel'!P137,0)</f>
        <v>0</v>
      </c>
    </row>
    <row r="639" spans="3:20" ht="16.5" x14ac:dyDescent="0.2">
      <c r="C639" s="30"/>
      <c r="E639" s="32"/>
      <c r="F639" s="32"/>
      <c r="L639" s="27"/>
      <c r="M639" s="265">
        <f>IF(N639&gt;0,COUNTIF($N$7:N639,"&gt;0"),0)</f>
        <v>0</v>
      </c>
      <c r="N639" s="268">
        <f>IF('Enga manuel'!I138&lt;&gt;0,'Enga manuel'!G138,0)</f>
        <v>0</v>
      </c>
      <c r="O639" s="269">
        <f>IF('Enga manuel'!J138&lt;&gt;" ",'Enga manuel'!I138,0)</f>
        <v>0</v>
      </c>
      <c r="P639" s="269" t="str">
        <f>IF('Enga manuel'!J138&lt;&gt;" ",CONCATENATE('Enga manuel'!J138," ",'Enga manuel'!K138),0)</f>
        <v xml:space="preserve"> </v>
      </c>
      <c r="Q639" s="269">
        <f>IF('Enga manuel'!J138&lt;&gt;" ",'Enga manuel'!L138,0)</f>
        <v>0</v>
      </c>
      <c r="R639" s="269">
        <f>IF('Enga manuel'!J138&lt;&gt;" ",'Enga manuel'!M138,0)</f>
        <v>0</v>
      </c>
      <c r="S639" s="268">
        <f>IF('Enga manuel'!K138&lt;&gt;" ",'Enga manuel'!N138,0)</f>
        <v>0</v>
      </c>
      <c r="T639" s="268">
        <f>IF('Enga manuel'!M138&lt;&gt;" ",'Enga manuel'!P138,0)</f>
        <v>0</v>
      </c>
    </row>
    <row r="640" spans="3:20" ht="16.5" x14ac:dyDescent="0.2">
      <c r="C640" s="30"/>
      <c r="E640" s="32"/>
      <c r="F640" s="32"/>
      <c r="L640" s="27"/>
      <c r="M640" s="265">
        <f>IF(N640&gt;0,COUNTIF($N$7:N640,"&gt;0"),0)</f>
        <v>0</v>
      </c>
      <c r="N640" s="268">
        <f>IF('Enga manuel'!I139&lt;&gt;0,'Enga manuel'!G139,0)</f>
        <v>0</v>
      </c>
      <c r="O640" s="269">
        <f>IF('Enga manuel'!J139&lt;&gt;" ",'Enga manuel'!I139,0)</f>
        <v>0</v>
      </c>
      <c r="P640" s="269" t="str">
        <f>IF('Enga manuel'!J139&lt;&gt;" ",CONCATENATE('Enga manuel'!J139," ",'Enga manuel'!K139),0)</f>
        <v xml:space="preserve"> </v>
      </c>
      <c r="Q640" s="269">
        <f>IF('Enga manuel'!J139&lt;&gt;" ",'Enga manuel'!L139,0)</f>
        <v>0</v>
      </c>
      <c r="R640" s="269">
        <f>IF('Enga manuel'!J139&lt;&gt;" ",'Enga manuel'!M139,0)</f>
        <v>0</v>
      </c>
      <c r="S640" s="268">
        <f>IF('Enga manuel'!K139&lt;&gt;" ",'Enga manuel'!N139,0)</f>
        <v>0</v>
      </c>
      <c r="T640" s="268">
        <f>IF('Enga manuel'!M139&lt;&gt;" ",'Enga manuel'!P139,0)</f>
        <v>0</v>
      </c>
    </row>
    <row r="641" spans="3:20" ht="16.5" x14ac:dyDescent="0.2">
      <c r="C641" s="30"/>
      <c r="E641" s="32"/>
      <c r="F641" s="32"/>
      <c r="L641" s="27"/>
      <c r="M641" s="265">
        <f>IF(N641&gt;0,COUNTIF($N$7:N641,"&gt;0"),0)</f>
        <v>0</v>
      </c>
      <c r="N641" s="268">
        <f>IF('Enga manuel'!I140&lt;&gt;0,'Enga manuel'!G140,0)</f>
        <v>0</v>
      </c>
      <c r="O641" s="269">
        <f>IF('Enga manuel'!J140&lt;&gt;" ",'Enga manuel'!I140,0)</f>
        <v>0</v>
      </c>
      <c r="P641" s="269" t="str">
        <f>IF('Enga manuel'!J140&lt;&gt;" ",CONCATENATE('Enga manuel'!J140," ",'Enga manuel'!K140),0)</f>
        <v xml:space="preserve"> </v>
      </c>
      <c r="Q641" s="269">
        <f>IF('Enga manuel'!J140&lt;&gt;" ",'Enga manuel'!L140,0)</f>
        <v>0</v>
      </c>
      <c r="R641" s="269">
        <f>IF('Enga manuel'!J140&lt;&gt;" ",'Enga manuel'!M140,0)</f>
        <v>0</v>
      </c>
      <c r="S641" s="268">
        <f>IF('Enga manuel'!K140&lt;&gt;" ",'Enga manuel'!N140,0)</f>
        <v>0</v>
      </c>
      <c r="T641" s="268">
        <f>IF('Enga manuel'!M140&lt;&gt;" ",'Enga manuel'!P140,0)</f>
        <v>0</v>
      </c>
    </row>
    <row r="642" spans="3:20" ht="16.5" x14ac:dyDescent="0.2">
      <c r="C642" s="30"/>
      <c r="E642" s="32"/>
      <c r="F642" s="32"/>
      <c r="L642" s="27"/>
      <c r="M642" s="265">
        <f>IF(N642&gt;0,COUNTIF($N$7:N642,"&gt;0"),0)</f>
        <v>0</v>
      </c>
      <c r="N642" s="268">
        <f>IF('Enga manuel'!I141&lt;&gt;0,'Enga manuel'!G141,0)</f>
        <v>0</v>
      </c>
      <c r="O642" s="269">
        <f>IF('Enga manuel'!J141&lt;&gt;" ",'Enga manuel'!I141,0)</f>
        <v>0</v>
      </c>
      <c r="P642" s="269" t="str">
        <f>IF('Enga manuel'!J141&lt;&gt;" ",CONCATENATE('Enga manuel'!J141," ",'Enga manuel'!K141),0)</f>
        <v xml:space="preserve"> </v>
      </c>
      <c r="Q642" s="269">
        <f>IF('Enga manuel'!J141&lt;&gt;" ",'Enga manuel'!L141,0)</f>
        <v>0</v>
      </c>
      <c r="R642" s="269">
        <f>IF('Enga manuel'!J141&lt;&gt;" ",'Enga manuel'!M141,0)</f>
        <v>0</v>
      </c>
      <c r="S642" s="268">
        <f>IF('Enga manuel'!K141&lt;&gt;" ",'Enga manuel'!N141,0)</f>
        <v>0</v>
      </c>
      <c r="T642" s="268">
        <f>IF('Enga manuel'!M141&lt;&gt;" ",'Enga manuel'!P141,0)</f>
        <v>0</v>
      </c>
    </row>
    <row r="643" spans="3:20" ht="16.5" x14ac:dyDescent="0.2">
      <c r="C643" s="30"/>
      <c r="E643" s="32"/>
      <c r="F643" s="32"/>
      <c r="L643" s="27"/>
      <c r="M643" s="265">
        <f>IF(N643&gt;0,COUNTIF($N$7:N643,"&gt;0"),0)</f>
        <v>0</v>
      </c>
      <c r="N643" s="268">
        <f>IF('Enga manuel'!I142&lt;&gt;0,'Enga manuel'!G142,0)</f>
        <v>0</v>
      </c>
      <c r="O643" s="269">
        <f>IF('Enga manuel'!J142&lt;&gt;" ",'Enga manuel'!I142,0)</f>
        <v>0</v>
      </c>
      <c r="P643" s="269" t="str">
        <f>IF('Enga manuel'!J142&lt;&gt;" ",CONCATENATE('Enga manuel'!J142," ",'Enga manuel'!K142),0)</f>
        <v xml:space="preserve"> </v>
      </c>
      <c r="Q643" s="269">
        <f>IF('Enga manuel'!J142&lt;&gt;" ",'Enga manuel'!L142,0)</f>
        <v>0</v>
      </c>
      <c r="R643" s="269">
        <f>IF('Enga manuel'!J142&lt;&gt;" ",'Enga manuel'!M142,0)</f>
        <v>0</v>
      </c>
      <c r="S643" s="268">
        <f>IF('Enga manuel'!K142&lt;&gt;" ",'Enga manuel'!N142,0)</f>
        <v>0</v>
      </c>
      <c r="T643" s="268">
        <f>IF('Enga manuel'!M142&lt;&gt;" ",'Enga manuel'!P142,0)</f>
        <v>0</v>
      </c>
    </row>
    <row r="644" spans="3:20" ht="16.5" x14ac:dyDescent="0.2">
      <c r="C644" s="30"/>
      <c r="E644" s="32"/>
      <c r="F644" s="32"/>
      <c r="L644" s="27"/>
      <c r="M644" s="265">
        <f>IF(N644&gt;0,COUNTIF($N$7:N644,"&gt;0"),0)</f>
        <v>0</v>
      </c>
      <c r="N644" s="268">
        <f>IF('Enga manuel'!I143&lt;&gt;0,'Enga manuel'!G143,0)</f>
        <v>0</v>
      </c>
      <c r="O644" s="269">
        <f>IF('Enga manuel'!J143&lt;&gt;" ",'Enga manuel'!I143,0)</f>
        <v>0</v>
      </c>
      <c r="P644" s="269" t="str">
        <f>IF('Enga manuel'!J143&lt;&gt;" ",CONCATENATE('Enga manuel'!J143," ",'Enga manuel'!K143),0)</f>
        <v xml:space="preserve"> </v>
      </c>
      <c r="Q644" s="269">
        <f>IF('Enga manuel'!J143&lt;&gt;" ",'Enga manuel'!L143,0)</f>
        <v>0</v>
      </c>
      <c r="R644" s="269">
        <f>IF('Enga manuel'!J143&lt;&gt;" ",'Enga manuel'!M143,0)</f>
        <v>0</v>
      </c>
      <c r="S644" s="268">
        <f>IF('Enga manuel'!K143&lt;&gt;" ",'Enga manuel'!N143,0)</f>
        <v>0</v>
      </c>
      <c r="T644" s="268">
        <f>IF('Enga manuel'!M143&lt;&gt;" ",'Enga manuel'!P143,0)</f>
        <v>0</v>
      </c>
    </row>
    <row r="645" spans="3:20" ht="16.5" x14ac:dyDescent="0.2">
      <c r="C645" s="30"/>
      <c r="E645" s="32"/>
      <c r="F645" s="32"/>
      <c r="M645" s="265">
        <f>IF(N645&gt;0,COUNTIF($N$7:N645,"&gt;0"),0)</f>
        <v>0</v>
      </c>
      <c r="N645" s="268">
        <f>IF('Enga manuel'!I144&lt;&gt;0,'Enga manuel'!G144,0)</f>
        <v>0</v>
      </c>
      <c r="O645" s="269">
        <f>IF('Enga manuel'!J144&lt;&gt;" ",'Enga manuel'!I144,0)</f>
        <v>0</v>
      </c>
      <c r="P645" s="269" t="str">
        <f>IF('Enga manuel'!J144&lt;&gt;" ",CONCATENATE('Enga manuel'!J144," ",'Enga manuel'!K144),0)</f>
        <v xml:space="preserve"> </v>
      </c>
      <c r="Q645" s="269">
        <f>IF('Enga manuel'!J144&lt;&gt;" ",'Enga manuel'!L144,0)</f>
        <v>0</v>
      </c>
      <c r="R645" s="269">
        <f>IF('Enga manuel'!J144&lt;&gt;" ",'Enga manuel'!M144,0)</f>
        <v>0</v>
      </c>
      <c r="S645" s="268">
        <f>IF('Enga manuel'!K144&lt;&gt;" ",'Enga manuel'!N144,0)</f>
        <v>0</v>
      </c>
      <c r="T645" s="268">
        <f>IF('Enga manuel'!M144&lt;&gt;" ",'Enga manuel'!P144,0)</f>
        <v>0</v>
      </c>
    </row>
    <row r="646" spans="3:20" ht="16.5" x14ac:dyDescent="0.2">
      <c r="C646" s="30"/>
      <c r="E646" s="32"/>
      <c r="F646" s="32"/>
      <c r="M646" s="265">
        <f>IF(N646&gt;0,COUNTIF($N$7:N646,"&gt;0"),0)</f>
        <v>0</v>
      </c>
      <c r="N646" s="268">
        <f>IF('Enga manuel'!I145&lt;&gt;0,'Enga manuel'!G145,0)</f>
        <v>0</v>
      </c>
      <c r="O646" s="269">
        <f>IF('Enga manuel'!J145&lt;&gt;" ",'Enga manuel'!I145,0)</f>
        <v>0</v>
      </c>
      <c r="P646" s="269" t="str">
        <f>IF('Enga manuel'!J145&lt;&gt;" ",CONCATENATE('Enga manuel'!J145," ",'Enga manuel'!K145),0)</f>
        <v xml:space="preserve"> </v>
      </c>
      <c r="Q646" s="269">
        <f>IF('Enga manuel'!J145&lt;&gt;" ",'Enga manuel'!L145,0)</f>
        <v>0</v>
      </c>
      <c r="R646" s="269">
        <f>IF('Enga manuel'!J145&lt;&gt;" ",'Enga manuel'!M145,0)</f>
        <v>0</v>
      </c>
      <c r="S646" s="268">
        <f>IF('Enga manuel'!K145&lt;&gt;" ",'Enga manuel'!N145,0)</f>
        <v>0</v>
      </c>
      <c r="T646" s="268">
        <f>IF('Enga manuel'!M145&lt;&gt;" ",'Enga manuel'!P145,0)</f>
        <v>0</v>
      </c>
    </row>
    <row r="647" spans="3:20" ht="16.5" x14ac:dyDescent="0.2">
      <c r="C647" s="30"/>
      <c r="E647" s="32"/>
      <c r="F647" s="32"/>
      <c r="M647" s="265">
        <f>IF(N647&gt;0,COUNTIF($N$7:N647,"&gt;0"),0)</f>
        <v>0</v>
      </c>
      <c r="N647" s="268">
        <f>IF('Enga manuel'!I146&lt;&gt;0,'Enga manuel'!G146,0)</f>
        <v>0</v>
      </c>
      <c r="O647" s="269">
        <f>IF('Enga manuel'!J146&lt;&gt;" ",'Enga manuel'!I146,0)</f>
        <v>0</v>
      </c>
      <c r="P647" s="269" t="str">
        <f>IF('Enga manuel'!J146&lt;&gt;" ",CONCATENATE('Enga manuel'!J146," ",'Enga manuel'!K146),0)</f>
        <v xml:space="preserve"> </v>
      </c>
      <c r="Q647" s="269">
        <f>IF('Enga manuel'!J146&lt;&gt;" ",'Enga manuel'!L146,0)</f>
        <v>0</v>
      </c>
      <c r="R647" s="269">
        <f>IF('Enga manuel'!J146&lt;&gt;" ",'Enga manuel'!M146,0)</f>
        <v>0</v>
      </c>
      <c r="S647" s="268">
        <f>IF('Enga manuel'!K146&lt;&gt;" ",'Enga manuel'!N146,0)</f>
        <v>0</v>
      </c>
      <c r="T647" s="268">
        <f>IF('Enga manuel'!M146&lt;&gt;" ",'Enga manuel'!P146,0)</f>
        <v>0</v>
      </c>
    </row>
    <row r="648" spans="3:20" ht="16.5" x14ac:dyDescent="0.2">
      <c r="C648" s="30"/>
      <c r="E648" s="32"/>
      <c r="F648" s="32"/>
      <c r="M648" s="265">
        <f>IF(N648&gt;0,COUNTIF($N$7:N648,"&gt;0"),0)</f>
        <v>0</v>
      </c>
      <c r="N648" s="268">
        <f>IF('Enga manuel'!I147&lt;&gt;0,'Enga manuel'!G147,0)</f>
        <v>0</v>
      </c>
      <c r="O648" s="269">
        <f>IF('Enga manuel'!J147&lt;&gt;" ",'Enga manuel'!I147,0)</f>
        <v>0</v>
      </c>
      <c r="P648" s="269" t="str">
        <f>IF('Enga manuel'!J147&lt;&gt;" ",CONCATENATE('Enga manuel'!J147," ",'Enga manuel'!K147),0)</f>
        <v xml:space="preserve"> </v>
      </c>
      <c r="Q648" s="269">
        <f>IF('Enga manuel'!J147&lt;&gt;" ",'Enga manuel'!L147,0)</f>
        <v>0</v>
      </c>
      <c r="R648" s="269">
        <f>IF('Enga manuel'!J147&lt;&gt;" ",'Enga manuel'!M147,0)</f>
        <v>0</v>
      </c>
      <c r="S648" s="268">
        <f>IF('Enga manuel'!K147&lt;&gt;" ",'Enga manuel'!N147,0)</f>
        <v>0</v>
      </c>
      <c r="T648" s="268">
        <f>IF('Enga manuel'!M147&lt;&gt;" ",'Enga manuel'!P147,0)</f>
        <v>0</v>
      </c>
    </row>
    <row r="649" spans="3:20" ht="16.5" x14ac:dyDescent="0.2">
      <c r="C649" s="30"/>
      <c r="E649" s="32"/>
      <c r="F649" s="32"/>
      <c r="M649" s="265">
        <f>IF(N649&gt;0,COUNTIF($N$7:N649,"&gt;0"),0)</f>
        <v>0</v>
      </c>
      <c r="N649" s="268">
        <f>IF('Enga manuel'!I148&lt;&gt;0,'Enga manuel'!G148,0)</f>
        <v>0</v>
      </c>
      <c r="O649" s="269">
        <f>IF('Enga manuel'!J148&lt;&gt;" ",'Enga manuel'!I148,0)</f>
        <v>0</v>
      </c>
      <c r="P649" s="269" t="str">
        <f>IF('Enga manuel'!J148&lt;&gt;" ",CONCATENATE('Enga manuel'!J148," ",'Enga manuel'!K148),0)</f>
        <v xml:space="preserve"> </v>
      </c>
      <c r="Q649" s="269">
        <f>IF('Enga manuel'!J148&lt;&gt;" ",'Enga manuel'!L148,0)</f>
        <v>0</v>
      </c>
      <c r="R649" s="269">
        <f>IF('Enga manuel'!J148&lt;&gt;" ",'Enga manuel'!M148,0)</f>
        <v>0</v>
      </c>
      <c r="S649" s="268">
        <f>IF('Enga manuel'!K148&lt;&gt;" ",'Enga manuel'!N148,0)</f>
        <v>0</v>
      </c>
      <c r="T649" s="268">
        <f>IF('Enga manuel'!M148&lt;&gt;" ",'Enga manuel'!P148,0)</f>
        <v>0</v>
      </c>
    </row>
    <row r="650" spans="3:20" ht="16.5" x14ac:dyDescent="0.2">
      <c r="C650" s="30"/>
      <c r="E650" s="32"/>
      <c r="F650" s="32"/>
      <c r="M650" s="265">
        <f>IF(N650&gt;0,COUNTIF($N$7:N650,"&gt;0"),0)</f>
        <v>0</v>
      </c>
      <c r="N650" s="268">
        <f>IF('Enga manuel'!I149&lt;&gt;0,'Enga manuel'!G149,0)</f>
        <v>0</v>
      </c>
      <c r="O650" s="269">
        <f>IF('Enga manuel'!J149&lt;&gt;" ",'Enga manuel'!I149,0)</f>
        <v>0</v>
      </c>
      <c r="P650" s="269" t="str">
        <f>IF('Enga manuel'!J149&lt;&gt;" ",CONCATENATE('Enga manuel'!J149," ",'Enga manuel'!K149),0)</f>
        <v xml:space="preserve"> </v>
      </c>
      <c r="Q650" s="269">
        <f>IF('Enga manuel'!J149&lt;&gt;" ",'Enga manuel'!L149,0)</f>
        <v>0</v>
      </c>
      <c r="R650" s="269">
        <f>IF('Enga manuel'!J149&lt;&gt;" ",'Enga manuel'!M149,0)</f>
        <v>0</v>
      </c>
      <c r="S650" s="268">
        <f>IF('Enga manuel'!K149&lt;&gt;" ",'Enga manuel'!N149,0)</f>
        <v>0</v>
      </c>
      <c r="T650" s="268">
        <f>IF('Enga manuel'!M149&lt;&gt;" ",'Enga manuel'!P149,0)</f>
        <v>0</v>
      </c>
    </row>
    <row r="651" spans="3:20" ht="16.5" x14ac:dyDescent="0.2">
      <c r="C651" s="30"/>
      <c r="E651" s="32"/>
      <c r="F651" s="32"/>
      <c r="M651" s="265">
        <f>IF(N651&gt;0,COUNTIF($N$7:N651,"&gt;0"),0)</f>
        <v>0</v>
      </c>
      <c r="N651" s="268">
        <f>IF('Enga manuel'!I150&lt;&gt;0,'Enga manuel'!G150,0)</f>
        <v>0</v>
      </c>
      <c r="O651" s="269">
        <f>IF('Enga manuel'!J150&lt;&gt;" ",'Enga manuel'!I150,0)</f>
        <v>0</v>
      </c>
      <c r="P651" s="269" t="str">
        <f>IF('Enga manuel'!J150&lt;&gt;" ",CONCATENATE('Enga manuel'!J150," ",'Enga manuel'!K150),0)</f>
        <v xml:space="preserve"> </v>
      </c>
      <c r="Q651" s="269">
        <f>IF('Enga manuel'!J150&lt;&gt;" ",'Enga manuel'!L150,0)</f>
        <v>0</v>
      </c>
      <c r="R651" s="269">
        <f>IF('Enga manuel'!J150&lt;&gt;" ",'Enga manuel'!M150,0)</f>
        <v>0</v>
      </c>
      <c r="S651" s="268">
        <f>IF('Enga manuel'!K150&lt;&gt;" ",'Enga manuel'!N150,0)</f>
        <v>0</v>
      </c>
      <c r="T651" s="268">
        <f>IF('Enga manuel'!M150&lt;&gt;" ",'Enga manuel'!P150,0)</f>
        <v>0</v>
      </c>
    </row>
    <row r="652" spans="3:20" ht="16.5" x14ac:dyDescent="0.2">
      <c r="C652" s="30"/>
      <c r="E652" s="32"/>
      <c r="F652" s="32"/>
      <c r="M652" s="265">
        <f>IF(N652&gt;0,COUNTIF($N$7:N652,"&gt;0"),0)</f>
        <v>0</v>
      </c>
      <c r="N652" s="268">
        <f>IF('Enga manuel'!I151&lt;&gt;0,'Enga manuel'!G151,0)</f>
        <v>0</v>
      </c>
      <c r="O652" s="269">
        <f>IF('Enga manuel'!J151&lt;&gt;" ",'Enga manuel'!I151,0)</f>
        <v>0</v>
      </c>
      <c r="P652" s="269" t="str">
        <f>IF('Enga manuel'!J151&lt;&gt;" ",CONCATENATE('Enga manuel'!J151," ",'Enga manuel'!K151),0)</f>
        <v xml:space="preserve"> </v>
      </c>
      <c r="Q652" s="269">
        <f>IF('Enga manuel'!J151&lt;&gt;" ",'Enga manuel'!L151,0)</f>
        <v>0</v>
      </c>
      <c r="R652" s="269">
        <f>IF('Enga manuel'!J151&lt;&gt;" ",'Enga manuel'!M151,0)</f>
        <v>0</v>
      </c>
      <c r="S652" s="268">
        <f>IF('Enga manuel'!K151&lt;&gt;" ",'Enga manuel'!N151,0)</f>
        <v>0</v>
      </c>
      <c r="T652" s="268">
        <f>IF('Enga manuel'!M151&lt;&gt;" ",'Enga manuel'!P151,0)</f>
        <v>0</v>
      </c>
    </row>
    <row r="653" spans="3:20" ht="16.5" x14ac:dyDescent="0.2">
      <c r="C653" s="30"/>
      <c r="E653" s="32"/>
      <c r="F653" s="32"/>
      <c r="M653" s="265">
        <f>IF(N653&gt;0,COUNTIF($N$7:N653,"&gt;0"),0)</f>
        <v>0</v>
      </c>
      <c r="N653" s="268">
        <f>IF('Enga manuel'!I152&lt;&gt;0,'Enga manuel'!G152,0)</f>
        <v>0</v>
      </c>
      <c r="O653" s="269">
        <f>IF('Enga manuel'!J152&lt;&gt;" ",'Enga manuel'!I152,0)</f>
        <v>0</v>
      </c>
      <c r="P653" s="269" t="str">
        <f>IF('Enga manuel'!J152&lt;&gt;" ",CONCATENATE('Enga manuel'!J152," ",'Enga manuel'!K152),0)</f>
        <v xml:space="preserve"> </v>
      </c>
      <c r="Q653" s="269">
        <f>IF('Enga manuel'!J152&lt;&gt;" ",'Enga manuel'!L152,0)</f>
        <v>0</v>
      </c>
      <c r="R653" s="269">
        <f>IF('Enga manuel'!J152&lt;&gt;" ",'Enga manuel'!M152,0)</f>
        <v>0</v>
      </c>
      <c r="S653" s="268">
        <f>IF('Enga manuel'!K152&lt;&gt;" ",'Enga manuel'!N152,0)</f>
        <v>0</v>
      </c>
      <c r="T653" s="268">
        <f>IF('Enga manuel'!M152&lt;&gt;" ",'Enga manuel'!P152,0)</f>
        <v>0</v>
      </c>
    </row>
    <row r="654" spans="3:20" ht="16.5" x14ac:dyDescent="0.2">
      <c r="C654" s="30"/>
      <c r="E654" s="32"/>
      <c r="F654" s="32"/>
      <c r="M654" s="265">
        <f>IF(N654&gt;0,COUNTIF($N$7:N654,"&gt;0"),0)</f>
        <v>0</v>
      </c>
      <c r="N654" s="268">
        <f>IF('Enga manuel'!I153&lt;&gt;0,'Enga manuel'!G153,0)</f>
        <v>0</v>
      </c>
      <c r="O654" s="269">
        <f>IF('Enga manuel'!J153&lt;&gt;" ",'Enga manuel'!I153,0)</f>
        <v>0</v>
      </c>
      <c r="P654" s="269" t="str">
        <f>IF('Enga manuel'!J153&lt;&gt;" ",CONCATENATE('Enga manuel'!J153," ",'Enga manuel'!K153),0)</f>
        <v xml:space="preserve"> </v>
      </c>
      <c r="Q654" s="269">
        <f>IF('Enga manuel'!J153&lt;&gt;" ",'Enga manuel'!L153,0)</f>
        <v>0</v>
      </c>
      <c r="R654" s="269">
        <f>IF('Enga manuel'!J153&lt;&gt;" ",'Enga manuel'!M153,0)</f>
        <v>0</v>
      </c>
      <c r="S654" s="268">
        <f>IF('Enga manuel'!K153&lt;&gt;" ",'Enga manuel'!N153,0)</f>
        <v>0</v>
      </c>
      <c r="T654" s="268">
        <f>IF('Enga manuel'!M153&lt;&gt;" ",'Enga manuel'!P153,0)</f>
        <v>0</v>
      </c>
    </row>
    <row r="655" spans="3:20" ht="16.5" x14ac:dyDescent="0.2">
      <c r="C655" s="30"/>
      <c r="E655" s="32"/>
      <c r="F655" s="32"/>
      <c r="M655" s="265">
        <f>IF(N655&gt;0,COUNTIF($N$7:N655,"&gt;0"),0)</f>
        <v>0</v>
      </c>
      <c r="N655" s="268">
        <f>IF('Enga manuel'!I154&lt;&gt;0,'Enga manuel'!G154,0)</f>
        <v>0</v>
      </c>
      <c r="O655" s="269">
        <f>IF('Enga manuel'!J154&lt;&gt;" ",'Enga manuel'!I154,0)</f>
        <v>0</v>
      </c>
      <c r="P655" s="269" t="str">
        <f>IF('Enga manuel'!J154&lt;&gt;" ",CONCATENATE('Enga manuel'!J154," ",'Enga manuel'!K154),0)</f>
        <v xml:space="preserve"> </v>
      </c>
      <c r="Q655" s="269">
        <f>IF('Enga manuel'!J154&lt;&gt;" ",'Enga manuel'!L154,0)</f>
        <v>0</v>
      </c>
      <c r="R655" s="269">
        <f>IF('Enga manuel'!J154&lt;&gt;" ",'Enga manuel'!M154,0)</f>
        <v>0</v>
      </c>
      <c r="S655" s="268">
        <f>IF('Enga manuel'!K154&lt;&gt;" ",'Enga manuel'!N154,0)</f>
        <v>0</v>
      </c>
      <c r="T655" s="268">
        <f>IF('Enga manuel'!M154&lt;&gt;" ",'Enga manuel'!P154,0)</f>
        <v>0</v>
      </c>
    </row>
    <row r="656" spans="3:20" ht="16.5" x14ac:dyDescent="0.2">
      <c r="C656" s="30"/>
      <c r="E656" s="32"/>
      <c r="F656" s="32"/>
      <c r="M656" s="265">
        <f>IF(N656&gt;0,COUNTIF($N$7:N656,"&gt;0"),0)</f>
        <v>0</v>
      </c>
      <c r="N656" s="268">
        <f>IF('Enga manuel'!I155&lt;&gt;0,'Enga manuel'!G155,0)</f>
        <v>0</v>
      </c>
      <c r="O656" s="269">
        <f>IF('Enga manuel'!J155&lt;&gt;" ",'Enga manuel'!I155,0)</f>
        <v>0</v>
      </c>
      <c r="P656" s="269" t="str">
        <f>IF('Enga manuel'!J155&lt;&gt;" ",CONCATENATE('Enga manuel'!J155," ",'Enga manuel'!K155),0)</f>
        <v xml:space="preserve"> </v>
      </c>
      <c r="Q656" s="269">
        <f>IF('Enga manuel'!J155&lt;&gt;" ",'Enga manuel'!L155,0)</f>
        <v>0</v>
      </c>
      <c r="R656" s="269">
        <f>IF('Enga manuel'!J155&lt;&gt;" ",'Enga manuel'!M155,0)</f>
        <v>0</v>
      </c>
      <c r="S656" s="268">
        <f>IF('Enga manuel'!K155&lt;&gt;" ",'Enga manuel'!N155,0)</f>
        <v>0</v>
      </c>
      <c r="T656" s="268">
        <f>IF('Enga manuel'!M155&lt;&gt;" ",'Enga manuel'!P155,0)</f>
        <v>0</v>
      </c>
    </row>
    <row r="657" spans="3:20" ht="16.5" x14ac:dyDescent="0.2">
      <c r="C657" s="30"/>
      <c r="E657" s="32"/>
      <c r="F657" s="32"/>
      <c r="M657" s="265">
        <f>IF(N657&gt;0,COUNTIF($N$7:N657,"&gt;0"),0)</f>
        <v>0</v>
      </c>
      <c r="N657" s="268">
        <f>IF('Enga manuel'!I156&lt;&gt;0,'Enga manuel'!G156,0)</f>
        <v>0</v>
      </c>
      <c r="O657" s="269">
        <f>IF('Enga manuel'!J156&lt;&gt;" ",'Enga manuel'!I156,0)</f>
        <v>0</v>
      </c>
      <c r="P657" s="269" t="str">
        <f>IF('Enga manuel'!J156&lt;&gt;" ",CONCATENATE('Enga manuel'!J156," ",'Enga manuel'!K156),0)</f>
        <v xml:space="preserve"> </v>
      </c>
      <c r="Q657" s="269">
        <f>IF('Enga manuel'!J156&lt;&gt;" ",'Enga manuel'!L156,0)</f>
        <v>0</v>
      </c>
      <c r="R657" s="269">
        <f>IF('Enga manuel'!J156&lt;&gt;" ",'Enga manuel'!M156,0)</f>
        <v>0</v>
      </c>
      <c r="S657" s="268">
        <f>IF('Enga manuel'!K156&lt;&gt;" ",'Enga manuel'!N156,0)</f>
        <v>0</v>
      </c>
      <c r="T657" s="268">
        <f>IF('Enga manuel'!M156&lt;&gt;" ",'Enga manuel'!P156,0)</f>
        <v>0</v>
      </c>
    </row>
    <row r="658" spans="3:20" ht="16.5" x14ac:dyDescent="0.2">
      <c r="C658" s="30"/>
      <c r="E658" s="32"/>
      <c r="F658" s="32"/>
      <c r="M658" s="265">
        <f>IF(N658&gt;0,COUNTIF($N$7:N658,"&gt;0"),0)</f>
        <v>0</v>
      </c>
      <c r="N658" s="268">
        <f>IF('Enga manuel'!I157&lt;&gt;0,'Enga manuel'!G157,0)</f>
        <v>0</v>
      </c>
      <c r="O658" s="269">
        <f>IF('Enga manuel'!J157&lt;&gt;" ",'Enga manuel'!I157,0)</f>
        <v>0</v>
      </c>
      <c r="P658" s="269" t="str">
        <f>IF('Enga manuel'!J157&lt;&gt;" ",CONCATENATE('Enga manuel'!J157," ",'Enga manuel'!K157),0)</f>
        <v xml:space="preserve"> </v>
      </c>
      <c r="Q658" s="269">
        <f>IF('Enga manuel'!J157&lt;&gt;" ",'Enga manuel'!L157,0)</f>
        <v>0</v>
      </c>
      <c r="R658" s="269">
        <f>IF('Enga manuel'!J157&lt;&gt;" ",'Enga manuel'!M157,0)</f>
        <v>0</v>
      </c>
      <c r="S658" s="268">
        <f>IF('Enga manuel'!K157&lt;&gt;" ",'Enga manuel'!N157,0)</f>
        <v>0</v>
      </c>
      <c r="T658" s="268">
        <f>IF('Enga manuel'!M157&lt;&gt;" ",'Enga manuel'!P157,0)</f>
        <v>0</v>
      </c>
    </row>
    <row r="659" spans="3:20" ht="16.5" x14ac:dyDescent="0.2">
      <c r="C659" s="30"/>
      <c r="E659" s="32"/>
      <c r="F659" s="32"/>
      <c r="M659" s="265">
        <f>IF(N659&gt;0,COUNTIF($N$7:N659,"&gt;0"),0)</f>
        <v>0</v>
      </c>
      <c r="N659" s="268">
        <f>IF('Enga manuel'!I158&lt;&gt;0,'Enga manuel'!G158,0)</f>
        <v>0</v>
      </c>
      <c r="O659" s="269">
        <f>IF('Enga manuel'!J158&lt;&gt;" ",'Enga manuel'!I158,0)</f>
        <v>0</v>
      </c>
      <c r="P659" s="269" t="str">
        <f>IF('Enga manuel'!J158&lt;&gt;" ",CONCATENATE('Enga manuel'!J158," ",'Enga manuel'!K158),0)</f>
        <v xml:space="preserve"> </v>
      </c>
      <c r="Q659" s="269">
        <f>IF('Enga manuel'!J158&lt;&gt;" ",'Enga manuel'!L158,0)</f>
        <v>0</v>
      </c>
      <c r="R659" s="269">
        <f>IF('Enga manuel'!J158&lt;&gt;" ",'Enga manuel'!M158,0)</f>
        <v>0</v>
      </c>
      <c r="S659" s="268">
        <f>IF('Enga manuel'!K158&lt;&gt;" ",'Enga manuel'!N158,0)</f>
        <v>0</v>
      </c>
      <c r="T659" s="268">
        <f>IF('Enga manuel'!M158&lt;&gt;" ",'Enga manuel'!P158,0)</f>
        <v>0</v>
      </c>
    </row>
    <row r="660" spans="3:20" ht="16.5" x14ac:dyDescent="0.2">
      <c r="C660" s="30"/>
      <c r="E660" s="32"/>
      <c r="F660" s="32"/>
      <c r="M660" s="265">
        <f>IF(N660&gt;0,COUNTIF($N$7:N660,"&gt;0"),0)</f>
        <v>0</v>
      </c>
      <c r="N660" s="268">
        <f>IF('Enga manuel'!I159&lt;&gt;0,'Enga manuel'!G159,0)</f>
        <v>0</v>
      </c>
      <c r="O660" s="269">
        <f>IF('Enga manuel'!J159&lt;&gt;" ",'Enga manuel'!I159,0)</f>
        <v>0</v>
      </c>
      <c r="P660" s="269" t="str">
        <f>IF('Enga manuel'!J159&lt;&gt;" ",CONCATENATE('Enga manuel'!J159," ",'Enga manuel'!K159),0)</f>
        <v xml:space="preserve"> </v>
      </c>
      <c r="Q660" s="269">
        <f>IF('Enga manuel'!J159&lt;&gt;" ",'Enga manuel'!L159,0)</f>
        <v>0</v>
      </c>
      <c r="R660" s="269">
        <f>IF('Enga manuel'!J159&lt;&gt;" ",'Enga manuel'!M159,0)</f>
        <v>0</v>
      </c>
      <c r="S660" s="268">
        <f>IF('Enga manuel'!K159&lt;&gt;" ",'Enga manuel'!N159,0)</f>
        <v>0</v>
      </c>
      <c r="T660" s="268">
        <f>IF('Enga manuel'!M159&lt;&gt;" ",'Enga manuel'!P159,0)</f>
        <v>0</v>
      </c>
    </row>
    <row r="661" spans="3:20" ht="16.5" x14ac:dyDescent="0.2">
      <c r="C661" s="30"/>
      <c r="E661" s="32"/>
      <c r="F661" s="32"/>
      <c r="M661" s="265">
        <f>IF(N661&gt;0,COUNTIF($N$7:N661,"&gt;0"),0)</f>
        <v>0</v>
      </c>
      <c r="N661" s="268">
        <f>IF('Enga manuel'!I160&lt;&gt;0,'Enga manuel'!G160,0)</f>
        <v>0</v>
      </c>
      <c r="O661" s="269">
        <f>IF('Enga manuel'!J160&lt;&gt;" ",'Enga manuel'!I160,0)</f>
        <v>0</v>
      </c>
      <c r="P661" s="269" t="str">
        <f>IF('Enga manuel'!J160&lt;&gt;" ",CONCATENATE('Enga manuel'!J160," ",'Enga manuel'!K160),0)</f>
        <v xml:space="preserve"> </v>
      </c>
      <c r="Q661" s="269">
        <f>IF('Enga manuel'!J160&lt;&gt;" ",'Enga manuel'!L160,0)</f>
        <v>0</v>
      </c>
      <c r="R661" s="269">
        <f>IF('Enga manuel'!J160&lt;&gt;" ",'Enga manuel'!M160,0)</f>
        <v>0</v>
      </c>
      <c r="S661" s="268">
        <f>IF('Enga manuel'!K160&lt;&gt;" ",'Enga manuel'!N160,0)</f>
        <v>0</v>
      </c>
      <c r="T661" s="268">
        <f>IF('Enga manuel'!M160&lt;&gt;" ",'Enga manuel'!P160,0)</f>
        <v>0</v>
      </c>
    </row>
    <row r="662" spans="3:20" ht="16.5" x14ac:dyDescent="0.2">
      <c r="C662" s="30"/>
      <c r="E662" s="32"/>
      <c r="F662" s="32"/>
      <c r="M662" s="265">
        <f>IF(N662&gt;0,COUNTIF($N$7:N662,"&gt;0"),0)</f>
        <v>0</v>
      </c>
      <c r="N662" s="268">
        <f>IF('Enga manuel'!I161&lt;&gt;0,'Enga manuel'!G161,0)</f>
        <v>0</v>
      </c>
      <c r="O662" s="269">
        <f>IF('Enga manuel'!J161&lt;&gt;" ",'Enga manuel'!I161,0)</f>
        <v>0</v>
      </c>
      <c r="P662" s="269" t="str">
        <f>IF('Enga manuel'!J161&lt;&gt;" ",CONCATENATE('Enga manuel'!J161," ",'Enga manuel'!K161),0)</f>
        <v xml:space="preserve"> </v>
      </c>
      <c r="Q662" s="269">
        <f>IF('Enga manuel'!J161&lt;&gt;" ",'Enga manuel'!L161,0)</f>
        <v>0</v>
      </c>
      <c r="R662" s="269">
        <f>IF('Enga manuel'!J161&lt;&gt;" ",'Enga manuel'!M161,0)</f>
        <v>0</v>
      </c>
      <c r="S662" s="268">
        <f>IF('Enga manuel'!K161&lt;&gt;" ",'Enga manuel'!N161,0)</f>
        <v>0</v>
      </c>
      <c r="T662" s="268">
        <f>IF('Enga manuel'!M161&lt;&gt;" ",'Enga manuel'!P161,0)</f>
        <v>0</v>
      </c>
    </row>
    <row r="663" spans="3:20" ht="16.5" x14ac:dyDescent="0.2">
      <c r="C663" s="30"/>
      <c r="E663" s="32"/>
      <c r="F663" s="32"/>
      <c r="M663" s="265">
        <f>IF(N663&gt;0,COUNTIF($N$7:N663,"&gt;0"),0)</f>
        <v>0</v>
      </c>
      <c r="N663" s="268">
        <f>IF('Enga manuel'!I162&lt;&gt;0,'Enga manuel'!G162,0)</f>
        <v>0</v>
      </c>
      <c r="O663" s="269">
        <f>IF('Enga manuel'!J162&lt;&gt;" ",'Enga manuel'!I162,0)</f>
        <v>0</v>
      </c>
      <c r="P663" s="269" t="str">
        <f>IF('Enga manuel'!J162&lt;&gt;" ",CONCATENATE('Enga manuel'!J162," ",'Enga manuel'!K162),0)</f>
        <v xml:space="preserve"> </v>
      </c>
      <c r="Q663" s="269">
        <f>IF('Enga manuel'!J162&lt;&gt;" ",'Enga manuel'!L162,0)</f>
        <v>0</v>
      </c>
      <c r="R663" s="269">
        <f>IF('Enga manuel'!J162&lt;&gt;" ",'Enga manuel'!M162,0)</f>
        <v>0</v>
      </c>
      <c r="S663" s="268">
        <f>IF('Enga manuel'!K162&lt;&gt;" ",'Enga manuel'!N162,0)</f>
        <v>0</v>
      </c>
      <c r="T663" s="268">
        <f>IF('Enga manuel'!M162&lt;&gt;" ",'Enga manuel'!P162,0)</f>
        <v>0</v>
      </c>
    </row>
    <row r="664" spans="3:20" ht="16.5" x14ac:dyDescent="0.2">
      <c r="C664" s="30"/>
      <c r="E664" s="32"/>
      <c r="F664" s="32"/>
      <c r="M664" s="265">
        <f>IF(N664&gt;0,COUNTIF($N$7:N664,"&gt;0"),0)</f>
        <v>0</v>
      </c>
      <c r="N664" s="268">
        <f>IF('Enga manuel'!I163&lt;&gt;0,'Enga manuel'!G163,0)</f>
        <v>0</v>
      </c>
      <c r="O664" s="269">
        <f>IF('Enga manuel'!J163&lt;&gt;" ",'Enga manuel'!I163,0)</f>
        <v>0</v>
      </c>
      <c r="P664" s="269" t="str">
        <f>IF('Enga manuel'!J163&lt;&gt;" ",CONCATENATE('Enga manuel'!J163," ",'Enga manuel'!K163),0)</f>
        <v xml:space="preserve"> </v>
      </c>
      <c r="Q664" s="269">
        <f>IF('Enga manuel'!J163&lt;&gt;" ",'Enga manuel'!L163,0)</f>
        <v>0</v>
      </c>
      <c r="R664" s="269">
        <f>IF('Enga manuel'!J163&lt;&gt;" ",'Enga manuel'!M163,0)</f>
        <v>0</v>
      </c>
      <c r="S664" s="268">
        <f>IF('Enga manuel'!K163&lt;&gt;" ",'Enga manuel'!N163,0)</f>
        <v>0</v>
      </c>
      <c r="T664" s="268">
        <f>IF('Enga manuel'!M163&lt;&gt;" ",'Enga manuel'!P163,0)</f>
        <v>0</v>
      </c>
    </row>
    <row r="665" spans="3:20" ht="16.5" x14ac:dyDescent="0.2">
      <c r="C665" s="30"/>
      <c r="E665" s="32"/>
      <c r="F665" s="32"/>
      <c r="M665" s="265">
        <f>IF(N665&gt;0,COUNTIF($N$7:N665,"&gt;0"),0)</f>
        <v>0</v>
      </c>
      <c r="N665" s="268">
        <f>IF('Enga manuel'!I164&lt;&gt;0,'Enga manuel'!G164,0)</f>
        <v>0</v>
      </c>
      <c r="O665" s="269">
        <f>IF('Enga manuel'!J164&lt;&gt;" ",'Enga manuel'!I164,0)</f>
        <v>0</v>
      </c>
      <c r="P665" s="269" t="str">
        <f>IF('Enga manuel'!J164&lt;&gt;" ",CONCATENATE('Enga manuel'!J164," ",'Enga manuel'!K164),0)</f>
        <v xml:space="preserve"> </v>
      </c>
      <c r="Q665" s="269">
        <f>IF('Enga manuel'!J164&lt;&gt;" ",'Enga manuel'!L164,0)</f>
        <v>0</v>
      </c>
      <c r="R665" s="269">
        <f>IF('Enga manuel'!J164&lt;&gt;" ",'Enga manuel'!M164,0)</f>
        <v>0</v>
      </c>
      <c r="S665" s="268">
        <f>IF('Enga manuel'!K164&lt;&gt;" ",'Enga manuel'!N164,0)</f>
        <v>0</v>
      </c>
      <c r="T665" s="268">
        <f>IF('Enga manuel'!M164&lt;&gt;" ",'Enga manuel'!P164,0)</f>
        <v>0</v>
      </c>
    </row>
    <row r="666" spans="3:20" ht="16.5" x14ac:dyDescent="0.2">
      <c r="C666" s="30"/>
      <c r="E666" s="32"/>
      <c r="F666" s="32"/>
      <c r="M666" s="265">
        <f>IF(N666&gt;0,COUNTIF($N$7:N666,"&gt;0"),0)</f>
        <v>0</v>
      </c>
      <c r="N666" s="268">
        <f>IF('Enga manuel'!I165&lt;&gt;0,'Enga manuel'!G165,0)</f>
        <v>0</v>
      </c>
      <c r="O666" s="269">
        <f>IF('Enga manuel'!J165&lt;&gt;" ",'Enga manuel'!I165,0)</f>
        <v>0</v>
      </c>
      <c r="P666" s="269" t="str">
        <f>IF('Enga manuel'!J165&lt;&gt;" ",CONCATENATE('Enga manuel'!J165," ",'Enga manuel'!K165),0)</f>
        <v xml:space="preserve"> </v>
      </c>
      <c r="Q666" s="269">
        <f>IF('Enga manuel'!J165&lt;&gt;" ",'Enga manuel'!L165,0)</f>
        <v>0</v>
      </c>
      <c r="R666" s="269">
        <f>IF('Enga manuel'!J165&lt;&gt;" ",'Enga manuel'!M165,0)</f>
        <v>0</v>
      </c>
      <c r="S666" s="268">
        <f>IF('Enga manuel'!K165&lt;&gt;" ",'Enga manuel'!N165,0)</f>
        <v>0</v>
      </c>
      <c r="T666" s="268">
        <f>IF('Enga manuel'!M165&lt;&gt;" ",'Enga manuel'!P165,0)</f>
        <v>0</v>
      </c>
    </row>
    <row r="667" spans="3:20" ht="16.5" x14ac:dyDescent="0.2">
      <c r="C667" s="30"/>
      <c r="E667" s="32"/>
      <c r="F667" s="32"/>
      <c r="M667" s="265">
        <f>IF(N667&gt;0,COUNTIF($N$7:N667,"&gt;0"),0)</f>
        <v>0</v>
      </c>
      <c r="N667" s="268">
        <f>IF('Enga manuel'!I166&lt;&gt;0,'Enga manuel'!G166,0)</f>
        <v>0</v>
      </c>
      <c r="O667" s="269">
        <f>IF('Enga manuel'!J166&lt;&gt;" ",'Enga manuel'!I166,0)</f>
        <v>0</v>
      </c>
      <c r="P667" s="269" t="str">
        <f>IF('Enga manuel'!J166&lt;&gt;" ",CONCATENATE('Enga manuel'!J166," ",'Enga manuel'!K166),0)</f>
        <v xml:space="preserve"> </v>
      </c>
      <c r="Q667" s="269">
        <f>IF('Enga manuel'!J166&lt;&gt;" ",'Enga manuel'!L166,0)</f>
        <v>0</v>
      </c>
      <c r="R667" s="269">
        <f>IF('Enga manuel'!J166&lt;&gt;" ",'Enga manuel'!M166,0)</f>
        <v>0</v>
      </c>
      <c r="S667" s="268">
        <f>IF('Enga manuel'!K166&lt;&gt;" ",'Enga manuel'!N166,0)</f>
        <v>0</v>
      </c>
      <c r="T667" s="268">
        <f>IF('Enga manuel'!M166&lt;&gt;" ",'Enga manuel'!P166,0)</f>
        <v>0</v>
      </c>
    </row>
    <row r="668" spans="3:20" ht="16.5" x14ac:dyDescent="0.2">
      <c r="C668" s="30"/>
      <c r="E668" s="32"/>
      <c r="F668" s="32"/>
      <c r="M668" s="265">
        <f>IF(N668&gt;0,COUNTIF($N$7:N668,"&gt;0"),0)</f>
        <v>0</v>
      </c>
      <c r="N668" s="268">
        <f>IF('Enga manuel'!I167&lt;&gt;0,'Enga manuel'!G167,0)</f>
        <v>0</v>
      </c>
      <c r="O668" s="269">
        <f>IF('Enga manuel'!J167&lt;&gt;" ",'Enga manuel'!I167,0)</f>
        <v>0</v>
      </c>
      <c r="P668" s="269" t="str">
        <f>IF('Enga manuel'!J167&lt;&gt;" ",CONCATENATE('Enga manuel'!J167," ",'Enga manuel'!K167),0)</f>
        <v xml:space="preserve"> </v>
      </c>
      <c r="Q668" s="269">
        <f>IF('Enga manuel'!J167&lt;&gt;" ",'Enga manuel'!L167,0)</f>
        <v>0</v>
      </c>
      <c r="R668" s="269">
        <f>IF('Enga manuel'!J167&lt;&gt;" ",'Enga manuel'!M167,0)</f>
        <v>0</v>
      </c>
      <c r="S668" s="268">
        <f>IF('Enga manuel'!K167&lt;&gt;" ",'Enga manuel'!N167,0)</f>
        <v>0</v>
      </c>
      <c r="T668" s="268">
        <f>IF('Enga manuel'!M167&lt;&gt;" ",'Enga manuel'!P167,0)</f>
        <v>0</v>
      </c>
    </row>
    <row r="669" spans="3:20" ht="16.5" x14ac:dyDescent="0.2">
      <c r="C669" s="30"/>
      <c r="E669" s="32"/>
      <c r="F669" s="32"/>
      <c r="M669" s="265">
        <f>IF(N669&gt;0,COUNTIF($N$7:N669,"&gt;0"),0)</f>
        <v>0</v>
      </c>
      <c r="N669" s="268">
        <f>IF('Enga manuel'!I168&lt;&gt;0,'Enga manuel'!G168,0)</f>
        <v>0</v>
      </c>
      <c r="O669" s="269">
        <f>IF('Enga manuel'!J168&lt;&gt;" ",'Enga manuel'!I168,0)</f>
        <v>0</v>
      </c>
      <c r="P669" s="269" t="str">
        <f>IF('Enga manuel'!J168&lt;&gt;" ",CONCATENATE('Enga manuel'!J168," ",'Enga manuel'!K168),0)</f>
        <v xml:space="preserve"> </v>
      </c>
      <c r="Q669" s="269">
        <f>IF('Enga manuel'!J168&lt;&gt;" ",'Enga manuel'!L168,0)</f>
        <v>0</v>
      </c>
      <c r="R669" s="269">
        <f>IF('Enga manuel'!J168&lt;&gt;" ",'Enga manuel'!M168,0)</f>
        <v>0</v>
      </c>
      <c r="S669" s="268">
        <f>IF('Enga manuel'!K168&lt;&gt;" ",'Enga manuel'!N168,0)</f>
        <v>0</v>
      </c>
      <c r="T669" s="268">
        <f>IF('Enga manuel'!M168&lt;&gt;" ",'Enga manuel'!P168,0)</f>
        <v>0</v>
      </c>
    </row>
    <row r="670" spans="3:20" ht="16.5" x14ac:dyDescent="0.2">
      <c r="C670" s="30"/>
      <c r="E670" s="32"/>
      <c r="F670" s="32"/>
      <c r="M670" s="265">
        <f>IF(N670&gt;0,COUNTIF($N$7:N670,"&gt;0"),0)</f>
        <v>0</v>
      </c>
      <c r="N670" s="268">
        <f>IF('Enga manuel'!I169&lt;&gt;0,'Enga manuel'!G169,0)</f>
        <v>0</v>
      </c>
      <c r="O670" s="269">
        <f>IF('Enga manuel'!J169&lt;&gt;" ",'Enga manuel'!I169,0)</f>
        <v>0</v>
      </c>
      <c r="P670" s="269" t="str">
        <f>IF('Enga manuel'!J169&lt;&gt;" ",CONCATENATE('Enga manuel'!J169," ",'Enga manuel'!K169),0)</f>
        <v xml:space="preserve"> </v>
      </c>
      <c r="Q670" s="269">
        <f>IF('Enga manuel'!J169&lt;&gt;" ",'Enga manuel'!L169,0)</f>
        <v>0</v>
      </c>
      <c r="R670" s="269">
        <f>IF('Enga manuel'!J169&lt;&gt;" ",'Enga manuel'!M169,0)</f>
        <v>0</v>
      </c>
      <c r="S670" s="268">
        <f>IF('Enga manuel'!K169&lt;&gt;" ",'Enga manuel'!N169,0)</f>
        <v>0</v>
      </c>
      <c r="T670" s="268">
        <f>IF('Enga manuel'!M169&lt;&gt;" ",'Enga manuel'!P169,0)</f>
        <v>0</v>
      </c>
    </row>
    <row r="671" spans="3:20" ht="16.5" x14ac:dyDescent="0.2">
      <c r="C671" s="30"/>
      <c r="E671" s="32"/>
      <c r="F671" s="32"/>
      <c r="M671" s="265">
        <f>IF(N671&gt;0,COUNTIF($N$7:N671,"&gt;0"),0)</f>
        <v>0</v>
      </c>
      <c r="N671" s="268">
        <f>IF('Enga manuel'!I170&lt;&gt;0,'Enga manuel'!G170,0)</f>
        <v>0</v>
      </c>
      <c r="O671" s="269">
        <f>IF('Enga manuel'!J170&lt;&gt;" ",'Enga manuel'!I170,0)</f>
        <v>0</v>
      </c>
      <c r="P671" s="269" t="str">
        <f>IF('Enga manuel'!J170&lt;&gt;" ",CONCATENATE('Enga manuel'!J170," ",'Enga manuel'!K170),0)</f>
        <v xml:space="preserve"> </v>
      </c>
      <c r="Q671" s="269">
        <f>IF('Enga manuel'!J170&lt;&gt;" ",'Enga manuel'!L170,0)</f>
        <v>0</v>
      </c>
      <c r="R671" s="269">
        <f>IF('Enga manuel'!J170&lt;&gt;" ",'Enga manuel'!M170,0)</f>
        <v>0</v>
      </c>
      <c r="S671" s="268">
        <f>IF('Enga manuel'!K170&lt;&gt;" ",'Enga manuel'!N170,0)</f>
        <v>0</v>
      </c>
      <c r="T671" s="268">
        <f>IF('Enga manuel'!M170&lt;&gt;" ",'Enga manuel'!P170,0)</f>
        <v>0</v>
      </c>
    </row>
    <row r="672" spans="3:20" ht="16.5" x14ac:dyDescent="0.2">
      <c r="C672" s="30"/>
      <c r="E672" s="32"/>
      <c r="F672" s="32"/>
      <c r="M672" s="265">
        <f>IF(N672&gt;0,COUNTIF($N$7:N672,"&gt;0"),0)</f>
        <v>0</v>
      </c>
      <c r="N672" s="268">
        <f>IF('Enga manuel'!I171&lt;&gt;0,'Enga manuel'!G171,0)</f>
        <v>0</v>
      </c>
      <c r="O672" s="269">
        <f>IF('Enga manuel'!J171&lt;&gt;" ",'Enga manuel'!I171,0)</f>
        <v>0</v>
      </c>
      <c r="P672" s="269" t="str">
        <f>IF('Enga manuel'!J171&lt;&gt;" ",CONCATENATE('Enga manuel'!J171," ",'Enga manuel'!K171),0)</f>
        <v xml:space="preserve"> </v>
      </c>
      <c r="Q672" s="269">
        <f>IF('Enga manuel'!J171&lt;&gt;" ",'Enga manuel'!L171,0)</f>
        <v>0</v>
      </c>
      <c r="R672" s="269">
        <f>IF('Enga manuel'!J171&lt;&gt;" ",'Enga manuel'!M171,0)</f>
        <v>0</v>
      </c>
      <c r="S672" s="268">
        <f>IF('Enga manuel'!K171&lt;&gt;" ",'Enga manuel'!N171,0)</f>
        <v>0</v>
      </c>
      <c r="T672" s="268">
        <f>IF('Enga manuel'!M171&lt;&gt;" ",'Enga manuel'!P171,0)</f>
        <v>0</v>
      </c>
    </row>
    <row r="673" spans="3:20" ht="16.5" x14ac:dyDescent="0.2">
      <c r="C673" s="30"/>
      <c r="E673" s="32"/>
      <c r="F673" s="32"/>
      <c r="M673" s="265">
        <f>IF(N673&gt;0,COUNTIF($N$7:N673,"&gt;0"),0)</f>
        <v>0</v>
      </c>
      <c r="N673" s="268">
        <f>IF('Enga manuel'!I172&lt;&gt;0,'Enga manuel'!G172,0)</f>
        <v>0</v>
      </c>
      <c r="O673" s="269">
        <f>IF('Enga manuel'!J172&lt;&gt;" ",'Enga manuel'!I172,0)</f>
        <v>0</v>
      </c>
      <c r="P673" s="269" t="str">
        <f>IF('Enga manuel'!J172&lt;&gt;" ",CONCATENATE('Enga manuel'!J172," ",'Enga manuel'!K172),0)</f>
        <v xml:space="preserve"> </v>
      </c>
      <c r="Q673" s="269">
        <f>IF('Enga manuel'!J172&lt;&gt;" ",'Enga manuel'!L172,0)</f>
        <v>0</v>
      </c>
      <c r="R673" s="269">
        <f>IF('Enga manuel'!J172&lt;&gt;" ",'Enga manuel'!M172,0)</f>
        <v>0</v>
      </c>
      <c r="S673" s="268">
        <f>IF('Enga manuel'!K172&lt;&gt;" ",'Enga manuel'!N172,0)</f>
        <v>0</v>
      </c>
      <c r="T673" s="268">
        <f>IF('Enga manuel'!M172&lt;&gt;" ",'Enga manuel'!P172,0)</f>
        <v>0</v>
      </c>
    </row>
    <row r="674" spans="3:20" ht="16.5" x14ac:dyDescent="0.2">
      <c r="C674" s="30"/>
      <c r="E674" s="32"/>
      <c r="F674" s="32"/>
      <c r="M674" s="265">
        <f>IF(N674&gt;0,COUNTIF($N$7:N674,"&gt;0"),0)</f>
        <v>0</v>
      </c>
      <c r="N674" s="268">
        <f>IF('Enga manuel'!I173&lt;&gt;0,'Enga manuel'!G173,0)</f>
        <v>0</v>
      </c>
      <c r="O674" s="269">
        <f>IF('Enga manuel'!J173&lt;&gt;" ",'Enga manuel'!I173,0)</f>
        <v>0</v>
      </c>
      <c r="P674" s="269" t="str">
        <f>IF('Enga manuel'!J173&lt;&gt;" ",CONCATENATE('Enga manuel'!J173," ",'Enga manuel'!K173),0)</f>
        <v xml:space="preserve"> </v>
      </c>
      <c r="Q674" s="269">
        <f>IF('Enga manuel'!J173&lt;&gt;" ",'Enga manuel'!L173,0)</f>
        <v>0</v>
      </c>
      <c r="R674" s="269">
        <f>IF('Enga manuel'!J173&lt;&gt;" ",'Enga manuel'!M173,0)</f>
        <v>0</v>
      </c>
      <c r="S674" s="268">
        <f>IF('Enga manuel'!K173&lt;&gt;" ",'Enga manuel'!N173,0)</f>
        <v>0</v>
      </c>
      <c r="T674" s="268">
        <f>IF('Enga manuel'!M173&lt;&gt;" ",'Enga manuel'!P173,0)</f>
        <v>0</v>
      </c>
    </row>
    <row r="675" spans="3:20" ht="16.5" x14ac:dyDescent="0.2">
      <c r="C675" s="30"/>
      <c r="E675" s="32"/>
      <c r="F675" s="32"/>
      <c r="M675" s="265">
        <f>IF(N675&gt;0,COUNTIF($N$7:N675,"&gt;0"),0)</f>
        <v>0</v>
      </c>
      <c r="N675" s="268">
        <f>IF('Enga manuel'!I174&lt;&gt;0,'Enga manuel'!G174,0)</f>
        <v>0</v>
      </c>
      <c r="O675" s="269">
        <f>IF('Enga manuel'!J174&lt;&gt;" ",'Enga manuel'!I174,0)</f>
        <v>0</v>
      </c>
      <c r="P675" s="269" t="str">
        <f>IF('Enga manuel'!J174&lt;&gt;" ",CONCATENATE('Enga manuel'!J174," ",'Enga manuel'!K174),0)</f>
        <v xml:space="preserve"> </v>
      </c>
      <c r="Q675" s="269">
        <f>IF('Enga manuel'!J174&lt;&gt;" ",'Enga manuel'!L174,0)</f>
        <v>0</v>
      </c>
      <c r="R675" s="269">
        <f>IF('Enga manuel'!J174&lt;&gt;" ",'Enga manuel'!M174,0)</f>
        <v>0</v>
      </c>
      <c r="S675" s="268">
        <f>IF('Enga manuel'!K174&lt;&gt;" ",'Enga manuel'!N174,0)</f>
        <v>0</v>
      </c>
      <c r="T675" s="268">
        <f>IF('Enga manuel'!M174&lt;&gt;" ",'Enga manuel'!P174,0)</f>
        <v>0</v>
      </c>
    </row>
    <row r="676" spans="3:20" ht="16.5" x14ac:dyDescent="0.2">
      <c r="C676" s="30"/>
      <c r="E676" s="32"/>
      <c r="F676" s="32"/>
      <c r="M676" s="265">
        <f>IF(N676&gt;0,COUNTIF($N$7:N676,"&gt;0"),0)</f>
        <v>0</v>
      </c>
      <c r="N676" s="268">
        <f>IF('Enga manuel'!I175&lt;&gt;0,'Enga manuel'!G175,0)</f>
        <v>0</v>
      </c>
      <c r="O676" s="269">
        <f>IF('Enga manuel'!J175&lt;&gt;" ",'Enga manuel'!I175,0)</f>
        <v>0</v>
      </c>
      <c r="P676" s="269" t="str">
        <f>IF('Enga manuel'!J175&lt;&gt;" ",CONCATENATE('Enga manuel'!J175," ",'Enga manuel'!K175),0)</f>
        <v xml:space="preserve"> </v>
      </c>
      <c r="Q676" s="269">
        <f>IF('Enga manuel'!J175&lt;&gt;" ",'Enga manuel'!L175,0)</f>
        <v>0</v>
      </c>
      <c r="R676" s="269">
        <f>IF('Enga manuel'!J175&lt;&gt;" ",'Enga manuel'!M175,0)</f>
        <v>0</v>
      </c>
      <c r="S676" s="268">
        <f>IF('Enga manuel'!K175&lt;&gt;" ",'Enga manuel'!N175,0)</f>
        <v>0</v>
      </c>
      <c r="T676" s="268">
        <f>IF('Enga manuel'!M175&lt;&gt;" ",'Enga manuel'!P175,0)</f>
        <v>0</v>
      </c>
    </row>
    <row r="677" spans="3:20" ht="16.5" x14ac:dyDescent="0.2">
      <c r="C677" s="30"/>
      <c r="E677" s="32"/>
      <c r="F677" s="32"/>
      <c r="M677" s="265">
        <f>IF(N677&gt;0,COUNTIF($N$7:N677,"&gt;0"),0)</f>
        <v>0</v>
      </c>
      <c r="N677" s="268">
        <f>IF('Enga manuel'!I176&lt;&gt;0,'Enga manuel'!G176,0)</f>
        <v>0</v>
      </c>
      <c r="O677" s="269">
        <f>IF('Enga manuel'!J176&lt;&gt;" ",'Enga manuel'!I176,0)</f>
        <v>0</v>
      </c>
      <c r="P677" s="269" t="str">
        <f>IF('Enga manuel'!J176&lt;&gt;" ",CONCATENATE('Enga manuel'!J176," ",'Enga manuel'!K176),0)</f>
        <v xml:space="preserve"> </v>
      </c>
      <c r="Q677" s="269">
        <f>IF('Enga manuel'!J176&lt;&gt;" ",'Enga manuel'!L176,0)</f>
        <v>0</v>
      </c>
      <c r="R677" s="269">
        <f>IF('Enga manuel'!J176&lt;&gt;" ",'Enga manuel'!M176,0)</f>
        <v>0</v>
      </c>
      <c r="S677" s="268">
        <f>IF('Enga manuel'!K176&lt;&gt;" ",'Enga manuel'!N176,0)</f>
        <v>0</v>
      </c>
      <c r="T677" s="268">
        <f>IF('Enga manuel'!M176&lt;&gt;" ",'Enga manuel'!P176,0)</f>
        <v>0</v>
      </c>
    </row>
    <row r="678" spans="3:20" ht="16.5" x14ac:dyDescent="0.2">
      <c r="C678" s="30"/>
      <c r="E678" s="32"/>
      <c r="F678" s="32"/>
      <c r="M678" s="265">
        <f>IF(N678&gt;0,COUNTIF($N$7:N678,"&gt;0"),0)</f>
        <v>0</v>
      </c>
      <c r="N678" s="268">
        <f>IF('Enga manuel'!I177&lt;&gt;0,'Enga manuel'!G177,0)</f>
        <v>0</v>
      </c>
      <c r="O678" s="269">
        <f>IF('Enga manuel'!J177&lt;&gt;" ",'Enga manuel'!I177,0)</f>
        <v>0</v>
      </c>
      <c r="P678" s="269" t="str">
        <f>IF('Enga manuel'!J177&lt;&gt;" ",CONCATENATE('Enga manuel'!J177," ",'Enga manuel'!K177),0)</f>
        <v xml:space="preserve"> </v>
      </c>
      <c r="Q678" s="269">
        <f>IF('Enga manuel'!J177&lt;&gt;" ",'Enga manuel'!L177,0)</f>
        <v>0</v>
      </c>
      <c r="R678" s="269">
        <f>IF('Enga manuel'!J177&lt;&gt;" ",'Enga manuel'!M177,0)</f>
        <v>0</v>
      </c>
      <c r="S678" s="268">
        <f>IF('Enga manuel'!K177&lt;&gt;" ",'Enga manuel'!N177,0)</f>
        <v>0</v>
      </c>
      <c r="T678" s="268">
        <f>IF('Enga manuel'!M177&lt;&gt;" ",'Enga manuel'!P177,0)</f>
        <v>0</v>
      </c>
    </row>
    <row r="679" spans="3:20" ht="16.5" x14ac:dyDescent="0.2">
      <c r="C679" s="30"/>
      <c r="E679" s="32"/>
      <c r="F679" s="32"/>
      <c r="M679" s="265">
        <f>IF(N679&gt;0,COUNTIF($N$7:N679,"&gt;0"),0)</f>
        <v>0</v>
      </c>
      <c r="N679" s="268">
        <f>IF('Enga manuel'!I178&lt;&gt;0,'Enga manuel'!G178,0)</f>
        <v>0</v>
      </c>
      <c r="O679" s="269">
        <f>IF('Enga manuel'!J178&lt;&gt;" ",'Enga manuel'!I178,0)</f>
        <v>0</v>
      </c>
      <c r="P679" s="269" t="str">
        <f>IF('Enga manuel'!J178&lt;&gt;" ",CONCATENATE('Enga manuel'!J178," ",'Enga manuel'!K178),0)</f>
        <v xml:space="preserve"> </v>
      </c>
      <c r="Q679" s="269">
        <f>IF('Enga manuel'!J178&lt;&gt;" ",'Enga manuel'!L178,0)</f>
        <v>0</v>
      </c>
      <c r="R679" s="269">
        <f>IF('Enga manuel'!J178&lt;&gt;" ",'Enga manuel'!M178,0)</f>
        <v>0</v>
      </c>
      <c r="S679" s="268">
        <f>IF('Enga manuel'!K178&lt;&gt;" ",'Enga manuel'!N178,0)</f>
        <v>0</v>
      </c>
      <c r="T679" s="268">
        <f>IF('Enga manuel'!M178&lt;&gt;" ",'Enga manuel'!P178,0)</f>
        <v>0</v>
      </c>
    </row>
    <row r="680" spans="3:20" ht="16.5" x14ac:dyDescent="0.2">
      <c r="C680" s="30"/>
      <c r="E680" s="32"/>
      <c r="F680" s="32"/>
      <c r="M680" s="265">
        <f>IF(N680&gt;0,COUNTIF($N$7:N680,"&gt;0"),0)</f>
        <v>0</v>
      </c>
      <c r="N680" s="268">
        <f>IF('Enga manuel'!I179&lt;&gt;0,'Enga manuel'!G179,0)</f>
        <v>0</v>
      </c>
      <c r="O680" s="269">
        <f>IF('Enga manuel'!J179&lt;&gt;" ",'Enga manuel'!I179,0)</f>
        <v>0</v>
      </c>
      <c r="P680" s="269" t="str">
        <f>IF('Enga manuel'!J179&lt;&gt;" ",CONCATENATE('Enga manuel'!J179," ",'Enga manuel'!K179),0)</f>
        <v xml:space="preserve"> </v>
      </c>
      <c r="Q680" s="269">
        <f>IF('Enga manuel'!J179&lt;&gt;" ",'Enga manuel'!L179,0)</f>
        <v>0</v>
      </c>
      <c r="R680" s="269">
        <f>IF('Enga manuel'!J179&lt;&gt;" ",'Enga manuel'!M179,0)</f>
        <v>0</v>
      </c>
      <c r="S680" s="268">
        <f>IF('Enga manuel'!K179&lt;&gt;" ",'Enga manuel'!N179,0)</f>
        <v>0</v>
      </c>
      <c r="T680" s="268">
        <f>IF('Enga manuel'!M179&lt;&gt;" ",'Enga manuel'!P179,0)</f>
        <v>0</v>
      </c>
    </row>
    <row r="681" spans="3:20" ht="16.5" x14ac:dyDescent="0.2">
      <c r="C681" s="30"/>
      <c r="E681" s="32"/>
      <c r="F681" s="32"/>
      <c r="M681" s="265">
        <f>IF(N681&gt;0,COUNTIF($N$7:N681,"&gt;0"),0)</f>
        <v>0</v>
      </c>
      <c r="N681" s="268">
        <f>IF('Enga manuel'!I180&lt;&gt;0,'Enga manuel'!G180,0)</f>
        <v>0</v>
      </c>
      <c r="O681" s="269">
        <f>IF('Enga manuel'!J180&lt;&gt;" ",'Enga manuel'!I180,0)</f>
        <v>0</v>
      </c>
      <c r="P681" s="269" t="str">
        <f>IF('Enga manuel'!J180&lt;&gt;" ",CONCATENATE('Enga manuel'!J180," ",'Enga manuel'!K180),0)</f>
        <v xml:space="preserve"> </v>
      </c>
      <c r="Q681" s="269">
        <f>IF('Enga manuel'!J180&lt;&gt;" ",'Enga manuel'!L180,0)</f>
        <v>0</v>
      </c>
      <c r="R681" s="269">
        <f>IF('Enga manuel'!J180&lt;&gt;" ",'Enga manuel'!M180,0)</f>
        <v>0</v>
      </c>
      <c r="S681" s="268">
        <f>IF('Enga manuel'!K180&lt;&gt;" ",'Enga manuel'!N180,0)</f>
        <v>0</v>
      </c>
      <c r="T681" s="268">
        <f>IF('Enga manuel'!M180&lt;&gt;" ",'Enga manuel'!P180,0)</f>
        <v>0</v>
      </c>
    </row>
    <row r="682" spans="3:20" ht="16.5" x14ac:dyDescent="0.2">
      <c r="C682" s="30"/>
      <c r="E682" s="32"/>
      <c r="F682" s="32"/>
      <c r="M682" s="265">
        <f>IF(N682&gt;0,COUNTIF($N$7:N682,"&gt;0"),0)</f>
        <v>0</v>
      </c>
      <c r="N682" s="268">
        <f>IF('Enga manuel'!I181&lt;&gt;0,'Enga manuel'!G181,0)</f>
        <v>0</v>
      </c>
      <c r="O682" s="269">
        <f>IF('Enga manuel'!J181&lt;&gt;" ",'Enga manuel'!I181,0)</f>
        <v>0</v>
      </c>
      <c r="P682" s="269" t="str">
        <f>IF('Enga manuel'!J181&lt;&gt;" ",CONCATENATE('Enga manuel'!J181," ",'Enga manuel'!K181),0)</f>
        <v xml:space="preserve"> </v>
      </c>
      <c r="Q682" s="269">
        <f>IF('Enga manuel'!J181&lt;&gt;" ",'Enga manuel'!L181,0)</f>
        <v>0</v>
      </c>
      <c r="R682" s="269">
        <f>IF('Enga manuel'!J181&lt;&gt;" ",'Enga manuel'!M181,0)</f>
        <v>0</v>
      </c>
      <c r="S682" s="268">
        <f>IF('Enga manuel'!K181&lt;&gt;" ",'Enga manuel'!N181,0)</f>
        <v>0</v>
      </c>
      <c r="T682" s="268">
        <f>IF('Enga manuel'!M181&lt;&gt;" ",'Enga manuel'!P181,0)</f>
        <v>0</v>
      </c>
    </row>
    <row r="683" spans="3:20" ht="16.5" x14ac:dyDescent="0.2">
      <c r="C683" s="30"/>
      <c r="E683" s="32"/>
      <c r="F683" s="32"/>
      <c r="M683" s="265">
        <f>IF(N683&gt;0,COUNTIF($N$7:N683,"&gt;0"),0)</f>
        <v>0</v>
      </c>
      <c r="N683" s="268">
        <f>IF('Enga manuel'!I182&lt;&gt;0,'Enga manuel'!G182,0)</f>
        <v>0</v>
      </c>
      <c r="O683" s="269">
        <f>IF('Enga manuel'!J182&lt;&gt;" ",'Enga manuel'!I182,0)</f>
        <v>0</v>
      </c>
      <c r="P683" s="269" t="str">
        <f>IF('Enga manuel'!J182&lt;&gt;" ",CONCATENATE('Enga manuel'!J182," ",'Enga manuel'!K182),0)</f>
        <v xml:space="preserve"> </v>
      </c>
      <c r="Q683" s="269">
        <f>IF('Enga manuel'!J182&lt;&gt;" ",'Enga manuel'!L182,0)</f>
        <v>0</v>
      </c>
      <c r="R683" s="269">
        <f>IF('Enga manuel'!J182&lt;&gt;" ",'Enga manuel'!M182,0)</f>
        <v>0</v>
      </c>
      <c r="S683" s="268">
        <f>IF('Enga manuel'!K182&lt;&gt;" ",'Enga manuel'!N182,0)</f>
        <v>0</v>
      </c>
      <c r="T683" s="268">
        <f>IF('Enga manuel'!M182&lt;&gt;" ",'Enga manuel'!P182,0)</f>
        <v>0</v>
      </c>
    </row>
    <row r="684" spans="3:20" ht="16.5" x14ac:dyDescent="0.2">
      <c r="C684" s="30"/>
      <c r="E684" s="32"/>
      <c r="F684" s="32"/>
      <c r="M684" s="265">
        <f>IF(N684&gt;0,COUNTIF($N$7:N684,"&gt;0"),0)</f>
        <v>0</v>
      </c>
      <c r="N684" s="268">
        <f>IF('Enga manuel'!I183&lt;&gt;0,'Enga manuel'!G183,0)</f>
        <v>0</v>
      </c>
      <c r="O684" s="269">
        <f>IF('Enga manuel'!J183&lt;&gt;" ",'Enga manuel'!I183,0)</f>
        <v>0</v>
      </c>
      <c r="P684" s="269" t="str">
        <f>IF('Enga manuel'!J183&lt;&gt;" ",CONCATENATE('Enga manuel'!J183," ",'Enga manuel'!K183),0)</f>
        <v xml:space="preserve"> </v>
      </c>
      <c r="Q684" s="269">
        <f>IF('Enga manuel'!J183&lt;&gt;" ",'Enga manuel'!L183,0)</f>
        <v>0</v>
      </c>
      <c r="R684" s="269">
        <f>IF('Enga manuel'!J183&lt;&gt;" ",'Enga manuel'!M183,0)</f>
        <v>0</v>
      </c>
      <c r="S684" s="268">
        <f>IF('Enga manuel'!K183&lt;&gt;" ",'Enga manuel'!N183,0)</f>
        <v>0</v>
      </c>
      <c r="T684" s="268">
        <f>IF('Enga manuel'!M183&lt;&gt;" ",'Enga manuel'!P183,0)</f>
        <v>0</v>
      </c>
    </row>
    <row r="685" spans="3:20" ht="16.5" x14ac:dyDescent="0.2">
      <c r="C685" s="30"/>
      <c r="E685" s="32"/>
      <c r="F685" s="32"/>
      <c r="M685" s="265">
        <f>IF(N685&gt;0,COUNTIF($N$7:N685,"&gt;0"),0)</f>
        <v>0</v>
      </c>
      <c r="N685" s="268">
        <f>IF('Enga manuel'!I184&lt;&gt;0,'Enga manuel'!G184,0)</f>
        <v>0</v>
      </c>
      <c r="O685" s="269">
        <f>IF('Enga manuel'!J184&lt;&gt;" ",'Enga manuel'!I184,0)</f>
        <v>0</v>
      </c>
      <c r="P685" s="269" t="str">
        <f>IF('Enga manuel'!J184&lt;&gt;" ",CONCATENATE('Enga manuel'!J184," ",'Enga manuel'!K184),0)</f>
        <v xml:space="preserve"> </v>
      </c>
      <c r="Q685" s="269">
        <f>IF('Enga manuel'!J184&lt;&gt;" ",'Enga manuel'!L184,0)</f>
        <v>0</v>
      </c>
      <c r="R685" s="269">
        <f>IF('Enga manuel'!J184&lt;&gt;" ",'Enga manuel'!M184,0)</f>
        <v>0</v>
      </c>
      <c r="S685" s="268">
        <f>IF('Enga manuel'!K184&lt;&gt;" ",'Enga manuel'!N184,0)</f>
        <v>0</v>
      </c>
      <c r="T685" s="268">
        <f>IF('Enga manuel'!M184&lt;&gt;" ",'Enga manuel'!P184,0)</f>
        <v>0</v>
      </c>
    </row>
    <row r="686" spans="3:20" ht="16.5" x14ac:dyDescent="0.2">
      <c r="C686" s="30"/>
      <c r="E686" s="32"/>
      <c r="F686" s="32"/>
      <c r="M686" s="265">
        <f>IF(N686&gt;0,COUNTIF($N$7:N686,"&gt;0"),0)</f>
        <v>0</v>
      </c>
      <c r="N686" s="268">
        <f>IF('Enga manuel'!I185&lt;&gt;0,'Enga manuel'!G185,0)</f>
        <v>0</v>
      </c>
      <c r="O686" s="269">
        <f>IF('Enga manuel'!J185&lt;&gt;" ",'Enga manuel'!I185,0)</f>
        <v>0</v>
      </c>
      <c r="P686" s="269" t="str">
        <f>IF('Enga manuel'!J185&lt;&gt;" ",CONCATENATE('Enga manuel'!J185," ",'Enga manuel'!K185),0)</f>
        <v xml:space="preserve"> </v>
      </c>
      <c r="Q686" s="269">
        <f>IF('Enga manuel'!J185&lt;&gt;" ",'Enga manuel'!L185,0)</f>
        <v>0</v>
      </c>
      <c r="R686" s="269">
        <f>IF('Enga manuel'!J185&lt;&gt;" ",'Enga manuel'!M185,0)</f>
        <v>0</v>
      </c>
      <c r="S686" s="268">
        <f>IF('Enga manuel'!K185&lt;&gt;" ",'Enga manuel'!N185,0)</f>
        <v>0</v>
      </c>
      <c r="T686" s="268">
        <f>IF('Enga manuel'!M185&lt;&gt;" ",'Enga manuel'!P185,0)</f>
        <v>0</v>
      </c>
    </row>
    <row r="687" spans="3:20" ht="16.5" x14ac:dyDescent="0.2">
      <c r="C687" s="30"/>
      <c r="E687" s="32"/>
      <c r="F687" s="32"/>
      <c r="M687" s="265">
        <f>IF(N687&gt;0,COUNTIF($N$7:N687,"&gt;0"),0)</f>
        <v>0</v>
      </c>
      <c r="N687" s="268">
        <f>IF('Enga manuel'!I186&lt;&gt;0,'Enga manuel'!G186,0)</f>
        <v>0</v>
      </c>
      <c r="O687" s="269">
        <f>IF('Enga manuel'!J186&lt;&gt;" ",'Enga manuel'!I186,0)</f>
        <v>0</v>
      </c>
      <c r="P687" s="269" t="str">
        <f>IF('Enga manuel'!J186&lt;&gt;" ",CONCATENATE('Enga manuel'!J186," ",'Enga manuel'!K186),0)</f>
        <v xml:space="preserve"> </v>
      </c>
      <c r="Q687" s="269">
        <f>IF('Enga manuel'!J186&lt;&gt;" ",'Enga manuel'!L186,0)</f>
        <v>0</v>
      </c>
      <c r="R687" s="269">
        <f>IF('Enga manuel'!J186&lt;&gt;" ",'Enga manuel'!M186,0)</f>
        <v>0</v>
      </c>
      <c r="S687" s="268">
        <f>IF('Enga manuel'!K186&lt;&gt;" ",'Enga manuel'!N186,0)</f>
        <v>0</v>
      </c>
      <c r="T687" s="268">
        <f>IF('Enga manuel'!M186&lt;&gt;" ",'Enga manuel'!P186,0)</f>
        <v>0</v>
      </c>
    </row>
    <row r="688" spans="3:20" ht="16.5" x14ac:dyDescent="0.2">
      <c r="C688" s="30"/>
      <c r="E688" s="32"/>
      <c r="F688" s="32"/>
      <c r="M688" s="265">
        <f>IF(N688&gt;0,COUNTIF($N$7:N688,"&gt;0"),0)</f>
        <v>0</v>
      </c>
      <c r="N688" s="268">
        <f>IF('Enga manuel'!I187&lt;&gt;0,'Enga manuel'!G187,0)</f>
        <v>0</v>
      </c>
      <c r="O688" s="269">
        <f>IF('Enga manuel'!J187&lt;&gt;" ",'Enga manuel'!I187,0)</f>
        <v>0</v>
      </c>
      <c r="P688" s="269" t="str">
        <f>IF('Enga manuel'!J187&lt;&gt;" ",CONCATENATE('Enga manuel'!J187," ",'Enga manuel'!K187),0)</f>
        <v xml:space="preserve"> </v>
      </c>
      <c r="Q688" s="269">
        <f>IF('Enga manuel'!J187&lt;&gt;" ",'Enga manuel'!L187,0)</f>
        <v>0</v>
      </c>
      <c r="R688" s="269">
        <f>IF('Enga manuel'!J187&lt;&gt;" ",'Enga manuel'!M187,0)</f>
        <v>0</v>
      </c>
      <c r="S688" s="268">
        <f>IF('Enga manuel'!K187&lt;&gt;" ",'Enga manuel'!N187,0)</f>
        <v>0</v>
      </c>
      <c r="T688" s="268">
        <f>IF('Enga manuel'!M187&lt;&gt;" ",'Enga manuel'!P187,0)</f>
        <v>0</v>
      </c>
    </row>
    <row r="689" spans="3:20" ht="16.5" x14ac:dyDescent="0.2">
      <c r="C689" s="30"/>
      <c r="E689" s="32"/>
      <c r="F689" s="32"/>
      <c r="M689" s="265">
        <f>IF(N689&gt;0,COUNTIF($N$7:N689,"&gt;0"),0)</f>
        <v>0</v>
      </c>
      <c r="N689" s="268">
        <f>IF('Enga manuel'!I188&lt;&gt;0,'Enga manuel'!G188,0)</f>
        <v>0</v>
      </c>
      <c r="O689" s="269">
        <f>IF('Enga manuel'!J188&lt;&gt;" ",'Enga manuel'!I188,0)</f>
        <v>0</v>
      </c>
      <c r="P689" s="269" t="str">
        <f>IF('Enga manuel'!J188&lt;&gt;" ",CONCATENATE('Enga manuel'!J188," ",'Enga manuel'!K188),0)</f>
        <v xml:space="preserve"> </v>
      </c>
      <c r="Q689" s="269">
        <f>IF('Enga manuel'!J188&lt;&gt;" ",'Enga manuel'!L188,0)</f>
        <v>0</v>
      </c>
      <c r="R689" s="269">
        <f>IF('Enga manuel'!J188&lt;&gt;" ",'Enga manuel'!M188,0)</f>
        <v>0</v>
      </c>
      <c r="S689" s="268">
        <f>IF('Enga manuel'!K188&lt;&gt;" ",'Enga manuel'!N188,0)</f>
        <v>0</v>
      </c>
      <c r="T689" s="268">
        <f>IF('Enga manuel'!M188&lt;&gt;" ",'Enga manuel'!P188,0)</f>
        <v>0</v>
      </c>
    </row>
    <row r="690" spans="3:20" ht="16.5" x14ac:dyDescent="0.2">
      <c r="C690" s="30"/>
      <c r="E690" s="32"/>
      <c r="F690" s="32"/>
      <c r="M690" s="265">
        <f>IF(N690&gt;0,COUNTIF($N$7:N690,"&gt;0"),0)</f>
        <v>0</v>
      </c>
      <c r="N690" s="268">
        <f>IF('Enga manuel'!I189&lt;&gt;0,'Enga manuel'!G189,0)</f>
        <v>0</v>
      </c>
      <c r="O690" s="269">
        <f>IF('Enga manuel'!J189&lt;&gt;" ",'Enga manuel'!I189,0)</f>
        <v>0</v>
      </c>
      <c r="P690" s="269" t="str">
        <f>IF('Enga manuel'!J189&lt;&gt;" ",CONCATENATE('Enga manuel'!J189," ",'Enga manuel'!K189),0)</f>
        <v xml:space="preserve"> </v>
      </c>
      <c r="Q690" s="269">
        <f>IF('Enga manuel'!J189&lt;&gt;" ",'Enga manuel'!L189,0)</f>
        <v>0</v>
      </c>
      <c r="R690" s="269">
        <f>IF('Enga manuel'!J189&lt;&gt;" ",'Enga manuel'!M189,0)</f>
        <v>0</v>
      </c>
      <c r="S690" s="268">
        <f>IF('Enga manuel'!K189&lt;&gt;" ",'Enga manuel'!N189,0)</f>
        <v>0</v>
      </c>
      <c r="T690" s="268">
        <f>IF('Enga manuel'!M189&lt;&gt;" ",'Enga manuel'!P189,0)</f>
        <v>0</v>
      </c>
    </row>
    <row r="691" spans="3:20" ht="16.5" x14ac:dyDescent="0.2">
      <c r="C691" s="30"/>
      <c r="E691" s="32"/>
      <c r="F691" s="32"/>
      <c r="M691" s="265">
        <f>IF(N691&gt;0,COUNTIF($N$7:N691,"&gt;0"),0)</f>
        <v>0</v>
      </c>
      <c r="N691" s="268">
        <f>IF('Enga manuel'!I190&lt;&gt;0,'Enga manuel'!G190,0)</f>
        <v>0</v>
      </c>
      <c r="O691" s="269">
        <f>IF('Enga manuel'!J190&lt;&gt;" ",'Enga manuel'!I190,0)</f>
        <v>0</v>
      </c>
      <c r="P691" s="269" t="str">
        <f>IF('Enga manuel'!J190&lt;&gt;" ",CONCATENATE('Enga manuel'!J190," ",'Enga manuel'!K190),0)</f>
        <v xml:space="preserve"> </v>
      </c>
      <c r="Q691" s="269">
        <f>IF('Enga manuel'!J190&lt;&gt;" ",'Enga manuel'!L190,0)</f>
        <v>0</v>
      </c>
      <c r="R691" s="269">
        <f>IF('Enga manuel'!J190&lt;&gt;" ",'Enga manuel'!M190,0)</f>
        <v>0</v>
      </c>
      <c r="S691" s="268">
        <f>IF('Enga manuel'!K190&lt;&gt;" ",'Enga manuel'!N190,0)</f>
        <v>0</v>
      </c>
      <c r="T691" s="268">
        <f>IF('Enga manuel'!M190&lt;&gt;" ",'Enga manuel'!P190,0)</f>
        <v>0</v>
      </c>
    </row>
    <row r="692" spans="3:20" ht="16.5" x14ac:dyDescent="0.2">
      <c r="C692" s="30"/>
      <c r="E692" s="32"/>
      <c r="F692" s="32"/>
      <c r="M692" s="265">
        <f>IF(N692&gt;0,COUNTIF($N$7:N692,"&gt;0"),0)</f>
        <v>0</v>
      </c>
      <c r="N692" s="268">
        <f>IF('Enga manuel'!I191&lt;&gt;0,'Enga manuel'!G191,0)</f>
        <v>0</v>
      </c>
      <c r="O692" s="269">
        <f>IF('Enga manuel'!J191&lt;&gt;" ",'Enga manuel'!I191,0)</f>
        <v>0</v>
      </c>
      <c r="P692" s="269" t="str">
        <f>IF('Enga manuel'!J191&lt;&gt;" ",CONCATENATE('Enga manuel'!J191," ",'Enga manuel'!K191),0)</f>
        <v xml:space="preserve"> </v>
      </c>
      <c r="Q692" s="269">
        <f>IF('Enga manuel'!J191&lt;&gt;" ",'Enga manuel'!L191,0)</f>
        <v>0</v>
      </c>
      <c r="R692" s="269">
        <f>IF('Enga manuel'!J191&lt;&gt;" ",'Enga manuel'!M191,0)</f>
        <v>0</v>
      </c>
      <c r="S692" s="268">
        <f>IF('Enga manuel'!K191&lt;&gt;" ",'Enga manuel'!N191,0)</f>
        <v>0</v>
      </c>
      <c r="T692" s="268">
        <f>IF('Enga manuel'!M191&lt;&gt;" ",'Enga manuel'!P191,0)</f>
        <v>0</v>
      </c>
    </row>
    <row r="693" spans="3:20" ht="16.5" x14ac:dyDescent="0.2">
      <c r="C693" s="30"/>
      <c r="E693" s="32"/>
      <c r="F693" s="32"/>
      <c r="M693" s="265">
        <f>IF(N693&gt;0,COUNTIF($N$7:N693,"&gt;0"),0)</f>
        <v>0</v>
      </c>
      <c r="N693" s="268">
        <f>IF('Enga manuel'!I192&lt;&gt;0,'Enga manuel'!G192,0)</f>
        <v>0</v>
      </c>
      <c r="O693" s="269">
        <f>IF('Enga manuel'!J192&lt;&gt;" ",'Enga manuel'!I192,0)</f>
        <v>0</v>
      </c>
      <c r="P693" s="269" t="str">
        <f>IF('Enga manuel'!J192&lt;&gt;" ",CONCATENATE('Enga manuel'!J192," ",'Enga manuel'!K192),0)</f>
        <v xml:space="preserve"> </v>
      </c>
      <c r="Q693" s="269">
        <f>IF('Enga manuel'!J192&lt;&gt;" ",'Enga manuel'!L192,0)</f>
        <v>0</v>
      </c>
      <c r="R693" s="269">
        <f>IF('Enga manuel'!J192&lt;&gt;" ",'Enga manuel'!M192,0)</f>
        <v>0</v>
      </c>
      <c r="S693" s="268">
        <f>IF('Enga manuel'!K192&lt;&gt;" ",'Enga manuel'!N192,0)</f>
        <v>0</v>
      </c>
      <c r="T693" s="268">
        <f>IF('Enga manuel'!M192&lt;&gt;" ",'Enga manuel'!P192,0)</f>
        <v>0</v>
      </c>
    </row>
    <row r="694" spans="3:20" ht="16.5" x14ac:dyDescent="0.2">
      <c r="C694" s="30"/>
      <c r="E694" s="32"/>
      <c r="F694" s="32"/>
      <c r="M694" s="265">
        <f>IF(N694&gt;0,COUNTIF($N$7:N694,"&gt;0"),0)</f>
        <v>0</v>
      </c>
      <c r="N694" s="268">
        <f>IF('Enga manuel'!I193&lt;&gt;0,'Enga manuel'!G193,0)</f>
        <v>0</v>
      </c>
      <c r="O694" s="269">
        <f>IF('Enga manuel'!J193&lt;&gt;" ",'Enga manuel'!I193,0)</f>
        <v>0</v>
      </c>
      <c r="P694" s="269" t="str">
        <f>IF('Enga manuel'!J193&lt;&gt;" ",CONCATENATE('Enga manuel'!J193," ",'Enga manuel'!K193),0)</f>
        <v xml:space="preserve"> </v>
      </c>
      <c r="Q694" s="269">
        <f>IF('Enga manuel'!J193&lt;&gt;" ",'Enga manuel'!L193,0)</f>
        <v>0</v>
      </c>
      <c r="R694" s="269">
        <f>IF('Enga manuel'!J193&lt;&gt;" ",'Enga manuel'!M193,0)</f>
        <v>0</v>
      </c>
      <c r="S694" s="268">
        <f>IF('Enga manuel'!K193&lt;&gt;" ",'Enga manuel'!N193,0)</f>
        <v>0</v>
      </c>
      <c r="T694" s="268">
        <f>IF('Enga manuel'!M193&lt;&gt;" ",'Enga manuel'!P193,0)</f>
        <v>0</v>
      </c>
    </row>
    <row r="695" spans="3:20" ht="16.5" x14ac:dyDescent="0.2">
      <c r="C695" s="30"/>
      <c r="E695" s="32"/>
      <c r="F695" s="32"/>
      <c r="M695" s="265">
        <f>IF(N695&gt;0,COUNTIF($N$7:N695,"&gt;0"),0)</f>
        <v>0</v>
      </c>
      <c r="N695" s="268">
        <f>IF('Enga manuel'!I194&lt;&gt;0,'Enga manuel'!G194,0)</f>
        <v>0</v>
      </c>
      <c r="O695" s="269">
        <f>IF('Enga manuel'!J194&lt;&gt;" ",'Enga manuel'!I194,0)</f>
        <v>0</v>
      </c>
      <c r="P695" s="269" t="str">
        <f>IF('Enga manuel'!J194&lt;&gt;" ",CONCATENATE('Enga manuel'!J194," ",'Enga manuel'!K194),0)</f>
        <v xml:space="preserve"> </v>
      </c>
      <c r="Q695" s="269">
        <f>IF('Enga manuel'!J194&lt;&gt;" ",'Enga manuel'!L194,0)</f>
        <v>0</v>
      </c>
      <c r="R695" s="269">
        <f>IF('Enga manuel'!J194&lt;&gt;" ",'Enga manuel'!M194,0)</f>
        <v>0</v>
      </c>
      <c r="S695" s="268">
        <f>IF('Enga manuel'!K194&lt;&gt;" ",'Enga manuel'!N194,0)</f>
        <v>0</v>
      </c>
      <c r="T695" s="268">
        <f>IF('Enga manuel'!M194&lt;&gt;" ",'Enga manuel'!P194,0)</f>
        <v>0</v>
      </c>
    </row>
    <row r="696" spans="3:20" ht="16.5" x14ac:dyDescent="0.2">
      <c r="C696" s="30"/>
      <c r="E696" s="32"/>
      <c r="F696" s="32"/>
      <c r="M696" s="265">
        <f>IF(N696&gt;0,COUNTIF($N$7:N696,"&gt;0"),0)</f>
        <v>0</v>
      </c>
      <c r="N696" s="268">
        <f>IF('Enga manuel'!I195&lt;&gt;0,'Enga manuel'!G195,0)</f>
        <v>0</v>
      </c>
      <c r="O696" s="269">
        <f>IF('Enga manuel'!J195&lt;&gt;" ",'Enga manuel'!I195,0)</f>
        <v>0</v>
      </c>
      <c r="P696" s="269" t="str">
        <f>IF('Enga manuel'!J195&lt;&gt;" ",CONCATENATE('Enga manuel'!J195," ",'Enga manuel'!K195),0)</f>
        <v xml:space="preserve"> </v>
      </c>
      <c r="Q696" s="269">
        <f>IF('Enga manuel'!J195&lt;&gt;" ",'Enga manuel'!L195,0)</f>
        <v>0</v>
      </c>
      <c r="R696" s="269">
        <f>IF('Enga manuel'!J195&lt;&gt;" ",'Enga manuel'!M195,0)</f>
        <v>0</v>
      </c>
      <c r="S696" s="268">
        <f>IF('Enga manuel'!K195&lt;&gt;" ",'Enga manuel'!N195,0)</f>
        <v>0</v>
      </c>
      <c r="T696" s="268">
        <f>IF('Enga manuel'!M195&lt;&gt;" ",'Enga manuel'!P195,0)</f>
        <v>0</v>
      </c>
    </row>
    <row r="697" spans="3:20" ht="16.5" x14ac:dyDescent="0.2">
      <c r="C697" s="30"/>
      <c r="E697" s="32"/>
      <c r="F697" s="32"/>
      <c r="M697" s="265">
        <f>IF(N697&gt;0,COUNTIF($N$7:N697,"&gt;0"),0)</f>
        <v>0</v>
      </c>
      <c r="N697" s="268">
        <f>IF('Enga manuel'!I196&lt;&gt;0,'Enga manuel'!G196,0)</f>
        <v>0</v>
      </c>
      <c r="O697" s="269">
        <f>IF('Enga manuel'!J196&lt;&gt;" ",'Enga manuel'!I196,0)</f>
        <v>0</v>
      </c>
      <c r="P697" s="269" t="str">
        <f>IF('Enga manuel'!J196&lt;&gt;" ",CONCATENATE('Enga manuel'!J196," ",'Enga manuel'!K196),0)</f>
        <v xml:space="preserve"> </v>
      </c>
      <c r="Q697" s="269">
        <f>IF('Enga manuel'!J196&lt;&gt;" ",'Enga manuel'!L196,0)</f>
        <v>0</v>
      </c>
      <c r="R697" s="269">
        <f>IF('Enga manuel'!J196&lt;&gt;" ",'Enga manuel'!M196,0)</f>
        <v>0</v>
      </c>
      <c r="S697" s="268">
        <f>IF('Enga manuel'!K196&lt;&gt;" ",'Enga manuel'!N196,0)</f>
        <v>0</v>
      </c>
      <c r="T697" s="268">
        <f>IF('Enga manuel'!M196&lt;&gt;" ",'Enga manuel'!P196,0)</f>
        <v>0</v>
      </c>
    </row>
    <row r="698" spans="3:20" ht="16.5" x14ac:dyDescent="0.2">
      <c r="C698" s="30"/>
      <c r="E698" s="32"/>
      <c r="F698" s="32"/>
      <c r="M698" s="265">
        <f>IF(N698&gt;0,COUNTIF($N$7:N698,"&gt;0"),0)</f>
        <v>0</v>
      </c>
      <c r="N698" s="268">
        <f>IF('Enga manuel'!I197&lt;&gt;0,'Enga manuel'!G197,0)</f>
        <v>0</v>
      </c>
      <c r="O698" s="269">
        <f>IF('Enga manuel'!J197&lt;&gt;" ",'Enga manuel'!I197,0)</f>
        <v>0</v>
      </c>
      <c r="P698" s="269" t="str">
        <f>IF('Enga manuel'!J197&lt;&gt;" ",CONCATENATE('Enga manuel'!J197," ",'Enga manuel'!K197),0)</f>
        <v xml:space="preserve"> </v>
      </c>
      <c r="Q698" s="269">
        <f>IF('Enga manuel'!J197&lt;&gt;" ",'Enga manuel'!L197,0)</f>
        <v>0</v>
      </c>
      <c r="R698" s="269">
        <f>IF('Enga manuel'!J197&lt;&gt;" ",'Enga manuel'!M197,0)</f>
        <v>0</v>
      </c>
      <c r="S698" s="268">
        <f>IF('Enga manuel'!K197&lt;&gt;" ",'Enga manuel'!N197,0)</f>
        <v>0</v>
      </c>
      <c r="T698" s="268">
        <f>IF('Enga manuel'!M197&lt;&gt;" ",'Enga manuel'!P197,0)</f>
        <v>0</v>
      </c>
    </row>
    <row r="699" spans="3:20" ht="16.5" x14ac:dyDescent="0.2">
      <c r="C699" s="30"/>
      <c r="E699" s="32"/>
      <c r="F699" s="32"/>
      <c r="M699" s="265">
        <f>IF(N699&gt;0,COUNTIF($N$7:N699,"&gt;0"),0)</f>
        <v>0</v>
      </c>
      <c r="N699" s="268">
        <f>IF('Enga manuel'!I198&lt;&gt;0,'Enga manuel'!G198,0)</f>
        <v>0</v>
      </c>
      <c r="O699" s="269">
        <f>IF('Enga manuel'!J198&lt;&gt;" ",'Enga manuel'!I198,0)</f>
        <v>0</v>
      </c>
      <c r="P699" s="269" t="str">
        <f>IF('Enga manuel'!J198&lt;&gt;" ",CONCATENATE('Enga manuel'!J198," ",'Enga manuel'!K198),0)</f>
        <v xml:space="preserve"> </v>
      </c>
      <c r="Q699" s="269">
        <f>IF('Enga manuel'!J198&lt;&gt;" ",'Enga manuel'!L198,0)</f>
        <v>0</v>
      </c>
      <c r="R699" s="269">
        <f>IF('Enga manuel'!J198&lt;&gt;" ",'Enga manuel'!M198,0)</f>
        <v>0</v>
      </c>
      <c r="S699" s="268">
        <f>IF('Enga manuel'!K198&lt;&gt;" ",'Enga manuel'!N198,0)</f>
        <v>0</v>
      </c>
      <c r="T699" s="268">
        <f>IF('Enga manuel'!M198&lt;&gt;" ",'Enga manuel'!P198,0)</f>
        <v>0</v>
      </c>
    </row>
    <row r="700" spans="3:20" ht="16.5" x14ac:dyDescent="0.2">
      <c r="C700" s="30"/>
      <c r="E700" s="32"/>
      <c r="F700" s="32"/>
      <c r="M700" s="265">
        <f>IF(N700&gt;0,COUNTIF($N$7:N700,"&gt;0"),0)</f>
        <v>0</v>
      </c>
      <c r="N700" s="268">
        <f>IF('Enga manuel'!I199&lt;&gt;0,'Enga manuel'!G199,0)</f>
        <v>0</v>
      </c>
      <c r="O700" s="269">
        <f>IF('Enga manuel'!J199&lt;&gt;" ",'Enga manuel'!I199,0)</f>
        <v>0</v>
      </c>
      <c r="P700" s="269" t="str">
        <f>IF('Enga manuel'!J199&lt;&gt;" ",CONCATENATE('Enga manuel'!J199," ",'Enga manuel'!K199),0)</f>
        <v xml:space="preserve"> </v>
      </c>
      <c r="Q700" s="269">
        <f>IF('Enga manuel'!J199&lt;&gt;" ",'Enga manuel'!L199,0)</f>
        <v>0</v>
      </c>
      <c r="R700" s="269">
        <f>IF('Enga manuel'!J199&lt;&gt;" ",'Enga manuel'!M199,0)</f>
        <v>0</v>
      </c>
      <c r="S700" s="268">
        <f>IF('Enga manuel'!K199&lt;&gt;" ",'Enga manuel'!N199,0)</f>
        <v>0</v>
      </c>
      <c r="T700" s="268">
        <f>IF('Enga manuel'!M199&lt;&gt;" ",'Enga manuel'!P199,0)</f>
        <v>0</v>
      </c>
    </row>
    <row r="701" spans="3:20" ht="16.5" x14ac:dyDescent="0.2">
      <c r="C701" s="30"/>
      <c r="E701" s="32"/>
      <c r="F701" s="32"/>
      <c r="M701" s="265">
        <f>IF(N701&gt;0,COUNTIF($N$7:N701,"&gt;0"),0)</f>
        <v>0</v>
      </c>
      <c r="N701" s="268">
        <f>IF('Enga manuel'!I200&lt;&gt;0,'Enga manuel'!G200,0)</f>
        <v>0</v>
      </c>
      <c r="O701" s="269">
        <f>IF('Enga manuel'!J200&lt;&gt;" ",'Enga manuel'!I200,0)</f>
        <v>0</v>
      </c>
      <c r="P701" s="269" t="str">
        <f>IF('Enga manuel'!J200&lt;&gt;" ",CONCATENATE('Enga manuel'!J200," ",'Enga manuel'!K200),0)</f>
        <v xml:space="preserve"> </v>
      </c>
      <c r="Q701" s="269">
        <f>IF('Enga manuel'!J200&lt;&gt;" ",'Enga manuel'!L200,0)</f>
        <v>0</v>
      </c>
      <c r="R701" s="269">
        <f>IF('Enga manuel'!J200&lt;&gt;" ",'Enga manuel'!M200,0)</f>
        <v>0</v>
      </c>
      <c r="S701" s="268">
        <f>IF('Enga manuel'!K200&lt;&gt;" ",'Enga manuel'!N200,0)</f>
        <v>0</v>
      </c>
      <c r="T701" s="268">
        <f>IF('Enga manuel'!M200&lt;&gt;" ",'Enga manuel'!P200,0)</f>
        <v>0</v>
      </c>
    </row>
    <row r="702" spans="3:20" ht="16.5" x14ac:dyDescent="0.2">
      <c r="C702" s="30"/>
      <c r="E702" s="32"/>
      <c r="F702" s="32"/>
      <c r="M702" s="265">
        <f>IF(N702&gt;0,COUNTIF($N$7:N702,"&gt;0"),0)</f>
        <v>0</v>
      </c>
      <c r="N702" s="268">
        <f>IF('Enga manuel'!I201&lt;&gt;0,'Enga manuel'!G201,0)</f>
        <v>0</v>
      </c>
      <c r="O702" s="269">
        <f>IF('Enga manuel'!J201&lt;&gt;" ",'Enga manuel'!I201,0)</f>
        <v>0</v>
      </c>
      <c r="P702" s="269" t="str">
        <f>IF('Enga manuel'!J201&lt;&gt;" ",CONCATENATE('Enga manuel'!J201," ",'Enga manuel'!K201),0)</f>
        <v xml:space="preserve"> </v>
      </c>
      <c r="Q702" s="269">
        <f>IF('Enga manuel'!J201&lt;&gt;" ",'Enga manuel'!L201,0)</f>
        <v>0</v>
      </c>
      <c r="R702" s="269">
        <f>IF('Enga manuel'!J201&lt;&gt;" ",'Enga manuel'!M201,0)</f>
        <v>0</v>
      </c>
      <c r="S702" s="268">
        <f>IF('Enga manuel'!K201&lt;&gt;" ",'Enga manuel'!N201,0)</f>
        <v>0</v>
      </c>
      <c r="T702" s="268">
        <f>IF('Enga manuel'!M201&lt;&gt;" ",'Enga manuel'!P201,0)</f>
        <v>0</v>
      </c>
    </row>
    <row r="703" spans="3:20" ht="16.5" x14ac:dyDescent="0.2">
      <c r="C703" s="30"/>
      <c r="E703" s="32"/>
      <c r="F703" s="32"/>
      <c r="M703" s="265">
        <f>IF(N703&gt;0,COUNTIF($N$7:N703,"&gt;0"),0)</f>
        <v>0</v>
      </c>
      <c r="N703" s="268">
        <f>IF('Enga manuel'!I202&lt;&gt;0,'Enga manuel'!G202,0)</f>
        <v>0</v>
      </c>
      <c r="O703" s="269">
        <f>IF('Enga manuel'!J202&lt;&gt;" ",'Enga manuel'!I202,0)</f>
        <v>0</v>
      </c>
      <c r="P703" s="269" t="str">
        <f>IF('Enga manuel'!J202&lt;&gt;" ",CONCATENATE('Enga manuel'!J202," ",'Enga manuel'!K202),0)</f>
        <v xml:space="preserve"> </v>
      </c>
      <c r="Q703" s="269">
        <f>IF('Enga manuel'!J202&lt;&gt;" ",'Enga manuel'!L202,0)</f>
        <v>0</v>
      </c>
      <c r="R703" s="269">
        <f>IF('Enga manuel'!J202&lt;&gt;" ",'Enga manuel'!M202,0)</f>
        <v>0</v>
      </c>
      <c r="S703" s="268">
        <f>IF('Enga manuel'!K202&lt;&gt;" ",'Enga manuel'!N202,0)</f>
        <v>0</v>
      </c>
      <c r="T703" s="268">
        <f>IF('Enga manuel'!M202&lt;&gt;" ",'Enga manuel'!P202,0)</f>
        <v>0</v>
      </c>
    </row>
    <row r="704" spans="3:20" ht="16.5" x14ac:dyDescent="0.2">
      <c r="C704" s="30"/>
      <c r="E704" s="32"/>
      <c r="F704" s="32"/>
      <c r="M704" s="265">
        <f>IF(N704&gt;0,COUNTIF($N$7:N704,"&gt;0"),0)</f>
        <v>0</v>
      </c>
      <c r="N704" s="268">
        <f>IF('Enga manuel'!I203&lt;&gt;0,'Enga manuel'!G203,0)</f>
        <v>0</v>
      </c>
      <c r="O704" s="269">
        <f>IF('Enga manuel'!J203&lt;&gt;" ",'Enga manuel'!I203,0)</f>
        <v>0</v>
      </c>
      <c r="P704" s="269" t="str">
        <f>IF('Enga manuel'!J203&lt;&gt;" ",CONCATENATE('Enga manuel'!J203," ",'Enga manuel'!K203),0)</f>
        <v xml:space="preserve"> </v>
      </c>
      <c r="Q704" s="269">
        <f>IF('Enga manuel'!J203&lt;&gt;" ",'Enga manuel'!L203,0)</f>
        <v>0</v>
      </c>
      <c r="R704" s="269">
        <f>IF('Enga manuel'!J203&lt;&gt;" ",'Enga manuel'!M203,0)</f>
        <v>0</v>
      </c>
      <c r="S704" s="268">
        <f>IF('Enga manuel'!K203&lt;&gt;" ",'Enga manuel'!N203,0)</f>
        <v>0</v>
      </c>
      <c r="T704" s="268">
        <f>IF('Enga manuel'!M203&lt;&gt;" ",'Enga manuel'!P203,0)</f>
        <v>0</v>
      </c>
    </row>
    <row r="705" spans="3:20" ht="16.5" x14ac:dyDescent="0.2">
      <c r="C705" s="30"/>
      <c r="E705" s="32"/>
      <c r="F705" s="32"/>
      <c r="M705" s="265">
        <f>IF(N705&gt;0,COUNTIF($N$7:N705,"&gt;0"),0)</f>
        <v>0</v>
      </c>
      <c r="N705" s="268">
        <f>IF('Enga manuel'!I204&lt;&gt;0,'Enga manuel'!G204,0)</f>
        <v>0</v>
      </c>
      <c r="O705" s="269">
        <f>IF('Enga manuel'!J204&lt;&gt;" ",'Enga manuel'!I204,0)</f>
        <v>0</v>
      </c>
      <c r="P705" s="269" t="str">
        <f>IF('Enga manuel'!J204&lt;&gt;" ",CONCATENATE('Enga manuel'!J204," ",'Enga manuel'!K204),0)</f>
        <v xml:space="preserve"> </v>
      </c>
      <c r="Q705" s="269">
        <f>IF('Enga manuel'!J204&lt;&gt;" ",'Enga manuel'!L204,0)</f>
        <v>0</v>
      </c>
      <c r="R705" s="269">
        <f>IF('Enga manuel'!J204&lt;&gt;" ",'Enga manuel'!M204,0)</f>
        <v>0</v>
      </c>
      <c r="S705" s="268">
        <f>IF('Enga manuel'!K204&lt;&gt;" ",'Enga manuel'!N204,0)</f>
        <v>0</v>
      </c>
      <c r="T705" s="268">
        <f>IF('Enga manuel'!M204&lt;&gt;" ",'Enga manuel'!P204,0)</f>
        <v>0</v>
      </c>
    </row>
    <row r="706" spans="3:20" ht="16.5" x14ac:dyDescent="0.2">
      <c r="C706" s="30"/>
      <c r="E706" s="32"/>
      <c r="F706" s="32"/>
      <c r="M706" s="265">
        <f>IF(N706&gt;0,COUNTIF($N$7:N706,"&gt;0"),0)</f>
        <v>0</v>
      </c>
      <c r="N706" s="268">
        <f>IF('Enga manuel'!I205&lt;&gt;0,'Enga manuel'!G205,0)</f>
        <v>0</v>
      </c>
      <c r="O706" s="269">
        <f>IF('Enga manuel'!J205&lt;&gt;" ",'Enga manuel'!I205,0)</f>
        <v>0</v>
      </c>
      <c r="P706" s="269" t="str">
        <f>IF('Enga manuel'!J205&lt;&gt;" ",CONCATENATE('Enga manuel'!J205," ",'Enga manuel'!K205),0)</f>
        <v xml:space="preserve"> </v>
      </c>
      <c r="Q706" s="269">
        <f>IF('Enga manuel'!J205&lt;&gt;" ",'Enga manuel'!L205,0)</f>
        <v>0</v>
      </c>
      <c r="R706" s="269">
        <f>IF('Enga manuel'!J205&lt;&gt;" ",'Enga manuel'!M205,0)</f>
        <v>0</v>
      </c>
      <c r="S706" s="268">
        <f>IF('Enga manuel'!K205&lt;&gt;" ",'Enga manuel'!N205,0)</f>
        <v>0</v>
      </c>
      <c r="T706" s="268">
        <f>IF('Enga manuel'!M205&lt;&gt;" ",'Enga manuel'!P205,0)</f>
        <v>0</v>
      </c>
    </row>
    <row r="707" spans="3:20" ht="16.5" x14ac:dyDescent="0.2">
      <c r="C707" s="30"/>
      <c r="E707" s="32"/>
      <c r="F707" s="32"/>
      <c r="M707" s="265">
        <f>IF(N707&gt;0,COUNTIF($N$7:N707,"&gt;0"),0)</f>
        <v>0</v>
      </c>
      <c r="N707" s="268">
        <f>IF('Enga manuel'!I206&lt;&gt;0,'Enga manuel'!G206,0)</f>
        <v>0</v>
      </c>
      <c r="O707" s="269">
        <f>IF('Enga manuel'!J206&lt;&gt;" ",'Enga manuel'!I206,0)</f>
        <v>0</v>
      </c>
      <c r="P707" s="269" t="str">
        <f>IF('Enga manuel'!J206&lt;&gt;" ",CONCATENATE('Enga manuel'!J206," ",'Enga manuel'!K206),0)</f>
        <v xml:space="preserve"> </v>
      </c>
      <c r="Q707" s="269">
        <f>IF('Enga manuel'!J206&lt;&gt;" ",'Enga manuel'!L206,0)</f>
        <v>0</v>
      </c>
      <c r="R707" s="269">
        <f>IF('Enga manuel'!J206&lt;&gt;" ",'Enga manuel'!M206,0)</f>
        <v>0</v>
      </c>
      <c r="S707" s="268">
        <f>IF('Enga manuel'!K206&lt;&gt;" ",'Enga manuel'!N206,0)</f>
        <v>0</v>
      </c>
      <c r="T707" s="268">
        <f>IF('Enga manuel'!M206&lt;&gt;" ",'Enga manuel'!P206,0)</f>
        <v>0</v>
      </c>
    </row>
    <row r="708" spans="3:20" ht="16.5" x14ac:dyDescent="0.2">
      <c r="C708" s="30"/>
      <c r="E708" s="32"/>
      <c r="F708" s="32"/>
      <c r="M708" s="265">
        <f>IF(N708&gt;0,COUNTIF($N$7:N708,"&gt;0"),0)</f>
        <v>0</v>
      </c>
      <c r="N708" s="268">
        <f>IF('Enga manuel'!I207&lt;&gt;0,'Enga manuel'!G207,0)</f>
        <v>0</v>
      </c>
      <c r="O708" s="269">
        <f>IF('Enga manuel'!J207&lt;&gt;" ",'Enga manuel'!I207,0)</f>
        <v>0</v>
      </c>
      <c r="P708" s="269" t="str">
        <f>IF('Enga manuel'!J207&lt;&gt;" ",CONCATENATE('Enga manuel'!J207," ",'Enga manuel'!K207),0)</f>
        <v xml:space="preserve"> </v>
      </c>
      <c r="Q708" s="269">
        <f>IF('Enga manuel'!J207&lt;&gt;" ",'Enga manuel'!L207,0)</f>
        <v>0</v>
      </c>
      <c r="R708" s="269">
        <f>IF('Enga manuel'!J207&lt;&gt;" ",'Enga manuel'!M207,0)</f>
        <v>0</v>
      </c>
      <c r="S708" s="268">
        <f>IF('Enga manuel'!K207&lt;&gt;" ",'Enga manuel'!N207,0)</f>
        <v>0</v>
      </c>
      <c r="T708" s="268">
        <f>IF('Enga manuel'!M207&lt;&gt;" ",'Enga manuel'!P207,0)</f>
        <v>0</v>
      </c>
    </row>
    <row r="709" spans="3:20" ht="16.5" x14ac:dyDescent="0.2">
      <c r="C709" s="30"/>
      <c r="E709" s="32"/>
      <c r="F709" s="32"/>
      <c r="M709" s="265">
        <f>IF(N709&gt;0,COUNTIF($N$7:N709,"&gt;0"),0)</f>
        <v>0</v>
      </c>
      <c r="N709" s="268">
        <f>IF('Enga manuel'!I208&lt;&gt;0,'Enga manuel'!G208,0)</f>
        <v>0</v>
      </c>
      <c r="O709" s="269">
        <f>IF('Enga manuel'!J208&lt;&gt;" ",'Enga manuel'!I208,0)</f>
        <v>0</v>
      </c>
      <c r="P709" s="269" t="str">
        <f>IF('Enga manuel'!J208&lt;&gt;" ",CONCATENATE('Enga manuel'!J208," ",'Enga manuel'!K208),0)</f>
        <v xml:space="preserve"> </v>
      </c>
      <c r="Q709" s="269">
        <f>IF('Enga manuel'!J208&lt;&gt;" ",'Enga manuel'!L208,0)</f>
        <v>0</v>
      </c>
      <c r="R709" s="269">
        <f>IF('Enga manuel'!J208&lt;&gt;" ",'Enga manuel'!M208,0)</f>
        <v>0</v>
      </c>
      <c r="S709" s="268">
        <f>IF('Enga manuel'!K208&lt;&gt;" ",'Enga manuel'!N208,0)</f>
        <v>0</v>
      </c>
      <c r="T709" s="268">
        <f>IF('Enga manuel'!M208&lt;&gt;" ",'Enga manuel'!P208,0)</f>
        <v>0</v>
      </c>
    </row>
    <row r="710" spans="3:20" ht="16.5" x14ac:dyDescent="0.2">
      <c r="C710" s="30"/>
      <c r="E710" s="32"/>
      <c r="F710" s="32"/>
      <c r="M710" s="265">
        <f>IF(N710&gt;0,COUNTIF($N$7:N710,"&gt;0"),0)</f>
        <v>0</v>
      </c>
      <c r="N710" s="268">
        <f>IF('Enga manuel'!I209&lt;&gt;0,'Enga manuel'!G209,0)</f>
        <v>0</v>
      </c>
      <c r="O710" s="269">
        <f>IF('Enga manuel'!J209&lt;&gt;" ",'Enga manuel'!I209,0)</f>
        <v>0</v>
      </c>
      <c r="P710" s="269" t="str">
        <f>IF('Enga manuel'!J209&lt;&gt;" ",CONCATENATE('Enga manuel'!J209," ",'Enga manuel'!K209),0)</f>
        <v xml:space="preserve"> </v>
      </c>
      <c r="Q710" s="269">
        <f>IF('Enga manuel'!J209&lt;&gt;" ",'Enga manuel'!L209,0)</f>
        <v>0</v>
      </c>
      <c r="R710" s="269">
        <f>IF('Enga manuel'!J209&lt;&gt;" ",'Enga manuel'!M209,0)</f>
        <v>0</v>
      </c>
      <c r="S710" s="268">
        <f>IF('Enga manuel'!K209&lt;&gt;" ",'Enga manuel'!N209,0)</f>
        <v>0</v>
      </c>
      <c r="T710" s="268">
        <f>IF('Enga manuel'!M209&lt;&gt;" ",'Enga manuel'!P209,0)</f>
        <v>0</v>
      </c>
    </row>
    <row r="711" spans="3:20" ht="16.5" x14ac:dyDescent="0.2">
      <c r="C711" s="30"/>
      <c r="E711" s="32"/>
      <c r="F711" s="32"/>
      <c r="M711" s="265">
        <f>IF(N711&gt;0,COUNTIF($N$7:N711,"&gt;0"),0)</f>
        <v>0</v>
      </c>
      <c r="N711" s="268">
        <f>IF('Enga manuel'!I210&lt;&gt;0,'Enga manuel'!G210,0)</f>
        <v>0</v>
      </c>
      <c r="O711" s="269">
        <f>IF('Enga manuel'!J210&lt;&gt;" ",'Enga manuel'!I210,0)</f>
        <v>0</v>
      </c>
      <c r="P711" s="269" t="str">
        <f>IF('Enga manuel'!J210&lt;&gt;" ",CONCATENATE('Enga manuel'!J210," ",'Enga manuel'!K210),0)</f>
        <v xml:space="preserve"> </v>
      </c>
      <c r="Q711" s="269">
        <f>IF('Enga manuel'!J210&lt;&gt;" ",'Enga manuel'!L210,0)</f>
        <v>0</v>
      </c>
      <c r="R711" s="269">
        <f>IF('Enga manuel'!J210&lt;&gt;" ",'Enga manuel'!M210,0)</f>
        <v>0</v>
      </c>
      <c r="S711" s="268">
        <f>IF('Enga manuel'!K210&lt;&gt;" ",'Enga manuel'!N210,0)</f>
        <v>0</v>
      </c>
      <c r="T711" s="268">
        <f>IF('Enga manuel'!M210&lt;&gt;" ",'Enga manuel'!P210,0)</f>
        <v>0</v>
      </c>
    </row>
    <row r="712" spans="3:20" ht="16.5" x14ac:dyDescent="0.2">
      <c r="C712" s="30"/>
      <c r="E712" s="32"/>
      <c r="F712" s="32"/>
      <c r="M712" s="265">
        <f>IF(N712&gt;0,COUNTIF($N$7:N712,"&gt;0"),0)</f>
        <v>0</v>
      </c>
      <c r="N712" s="268">
        <f>IF('Enga manuel'!I211&lt;&gt;0,'Enga manuel'!G211,0)</f>
        <v>0</v>
      </c>
      <c r="O712" s="269">
        <f>IF('Enga manuel'!J211&lt;&gt;" ",'Enga manuel'!I211,0)</f>
        <v>0</v>
      </c>
      <c r="P712" s="269" t="str">
        <f>IF('Enga manuel'!J211&lt;&gt;" ",CONCATENATE('Enga manuel'!J211," ",'Enga manuel'!K211),0)</f>
        <v xml:space="preserve"> </v>
      </c>
      <c r="Q712" s="269">
        <f>IF('Enga manuel'!J211&lt;&gt;" ",'Enga manuel'!L211,0)</f>
        <v>0</v>
      </c>
      <c r="R712" s="269">
        <f>IF('Enga manuel'!J211&lt;&gt;" ",'Enga manuel'!M211,0)</f>
        <v>0</v>
      </c>
      <c r="S712" s="268">
        <f>IF('Enga manuel'!K211&lt;&gt;" ",'Enga manuel'!N211,0)</f>
        <v>0</v>
      </c>
      <c r="T712" s="268">
        <f>IF('Enga manuel'!M211&lt;&gt;" ",'Enga manuel'!P211,0)</f>
        <v>0</v>
      </c>
    </row>
    <row r="713" spans="3:20" ht="16.5" x14ac:dyDescent="0.2">
      <c r="C713" s="30"/>
      <c r="E713" s="32"/>
      <c r="F713" s="32"/>
      <c r="M713" s="265">
        <f>IF(N713&gt;0,COUNTIF($N$7:N713,"&gt;0"),0)</f>
        <v>0</v>
      </c>
      <c r="N713" s="268">
        <f>IF('Enga manuel'!I212&lt;&gt;0,'Enga manuel'!G212,0)</f>
        <v>0</v>
      </c>
      <c r="O713" s="269">
        <f>IF('Enga manuel'!J212&lt;&gt;" ",'Enga manuel'!I212,0)</f>
        <v>0</v>
      </c>
      <c r="P713" s="269" t="str">
        <f>IF('Enga manuel'!J212&lt;&gt;" ",CONCATENATE('Enga manuel'!J212," ",'Enga manuel'!K212),0)</f>
        <v xml:space="preserve"> </v>
      </c>
      <c r="Q713" s="269">
        <f>IF('Enga manuel'!J212&lt;&gt;" ",'Enga manuel'!L212,0)</f>
        <v>0</v>
      </c>
      <c r="R713" s="269">
        <f>IF('Enga manuel'!J212&lt;&gt;" ",'Enga manuel'!M212,0)</f>
        <v>0</v>
      </c>
      <c r="S713" s="268">
        <f>IF('Enga manuel'!K212&lt;&gt;" ",'Enga manuel'!N212,0)</f>
        <v>0</v>
      </c>
      <c r="T713" s="268">
        <f>IF('Enga manuel'!M212&lt;&gt;" ",'Enga manuel'!P212,0)</f>
        <v>0</v>
      </c>
    </row>
    <row r="714" spans="3:20" ht="16.5" x14ac:dyDescent="0.2">
      <c r="C714" s="30"/>
      <c r="E714" s="32"/>
      <c r="F714" s="32"/>
      <c r="M714" s="265">
        <f>IF(N714&gt;0,COUNTIF($N$7:N714,"&gt;0"),0)</f>
        <v>0</v>
      </c>
      <c r="N714" s="268">
        <f>IF('Enga manuel'!I213&lt;&gt;0,'Enga manuel'!G213,0)</f>
        <v>0</v>
      </c>
      <c r="O714" s="269">
        <f>IF('Enga manuel'!J213&lt;&gt;" ",'Enga manuel'!I213,0)</f>
        <v>0</v>
      </c>
      <c r="P714" s="269" t="str">
        <f>IF('Enga manuel'!J213&lt;&gt;" ",CONCATENATE('Enga manuel'!J213," ",'Enga manuel'!K213),0)</f>
        <v xml:space="preserve"> </v>
      </c>
      <c r="Q714" s="269">
        <f>IF('Enga manuel'!J213&lt;&gt;" ",'Enga manuel'!L213,0)</f>
        <v>0</v>
      </c>
      <c r="R714" s="269">
        <f>IF('Enga manuel'!J213&lt;&gt;" ",'Enga manuel'!M213,0)</f>
        <v>0</v>
      </c>
      <c r="S714" s="268">
        <f>IF('Enga manuel'!K213&lt;&gt;" ",'Enga manuel'!N213,0)</f>
        <v>0</v>
      </c>
      <c r="T714" s="268">
        <f>IF('Enga manuel'!M213&lt;&gt;" ",'Enga manuel'!P213,0)</f>
        <v>0</v>
      </c>
    </row>
    <row r="715" spans="3:20" ht="16.5" x14ac:dyDescent="0.2">
      <c r="C715" s="30"/>
      <c r="E715" s="32"/>
      <c r="F715" s="32"/>
      <c r="M715" s="265">
        <f>IF(N715&gt;0,COUNTIF($N$7:N715,"&gt;0"),0)</f>
        <v>0</v>
      </c>
      <c r="N715" s="268">
        <f>IF('Enga manuel'!I214&lt;&gt;0,'Enga manuel'!G214,0)</f>
        <v>0</v>
      </c>
      <c r="O715" s="269">
        <f>IF('Enga manuel'!J214&lt;&gt;" ",'Enga manuel'!I214,0)</f>
        <v>0</v>
      </c>
      <c r="P715" s="269" t="str">
        <f>IF('Enga manuel'!J214&lt;&gt;" ",CONCATENATE('Enga manuel'!J214," ",'Enga manuel'!K214),0)</f>
        <v xml:space="preserve"> </v>
      </c>
      <c r="Q715" s="269">
        <f>IF('Enga manuel'!J214&lt;&gt;" ",'Enga manuel'!L214,0)</f>
        <v>0</v>
      </c>
      <c r="R715" s="269">
        <f>IF('Enga manuel'!J214&lt;&gt;" ",'Enga manuel'!M214,0)</f>
        <v>0</v>
      </c>
      <c r="S715" s="268">
        <f>IF('Enga manuel'!K214&lt;&gt;" ",'Enga manuel'!N214,0)</f>
        <v>0</v>
      </c>
      <c r="T715" s="268">
        <f>IF('Enga manuel'!M214&lt;&gt;" ",'Enga manuel'!P214,0)</f>
        <v>0</v>
      </c>
    </row>
    <row r="716" spans="3:20" ht="16.5" x14ac:dyDescent="0.2">
      <c r="C716" s="30"/>
      <c r="E716" s="32"/>
      <c r="F716" s="32"/>
      <c r="M716" s="265">
        <f>IF(N716&gt;0,COUNTIF($N$7:N716,"&gt;0"),0)</f>
        <v>0</v>
      </c>
      <c r="N716" s="268">
        <f>IF('Enga manuel'!I215&lt;&gt;0,'Enga manuel'!G215,0)</f>
        <v>0</v>
      </c>
      <c r="O716" s="269">
        <f>IF('Enga manuel'!J215&lt;&gt;" ",'Enga manuel'!I215,0)</f>
        <v>0</v>
      </c>
      <c r="P716" s="269" t="str">
        <f>IF('Enga manuel'!J215&lt;&gt;" ",CONCATENATE('Enga manuel'!J215," ",'Enga manuel'!K215),0)</f>
        <v xml:space="preserve"> </v>
      </c>
      <c r="Q716" s="269">
        <f>IF('Enga manuel'!J215&lt;&gt;" ",'Enga manuel'!L215,0)</f>
        <v>0</v>
      </c>
      <c r="R716" s="269">
        <f>IF('Enga manuel'!J215&lt;&gt;" ",'Enga manuel'!M215,0)</f>
        <v>0</v>
      </c>
      <c r="S716" s="268">
        <f>IF('Enga manuel'!K215&lt;&gt;" ",'Enga manuel'!N215,0)</f>
        <v>0</v>
      </c>
      <c r="T716" s="268">
        <f>IF('Enga manuel'!M215&lt;&gt;" ",'Enga manuel'!P215,0)</f>
        <v>0</v>
      </c>
    </row>
    <row r="717" spans="3:20" ht="16.5" x14ac:dyDescent="0.2">
      <c r="C717" s="30"/>
      <c r="E717" s="32"/>
      <c r="F717" s="32"/>
      <c r="M717" s="265">
        <f>IF(N717&gt;0,COUNTIF($N$7:N717,"&gt;0"),0)</f>
        <v>0</v>
      </c>
      <c r="N717" s="268">
        <f>IF('Enga manuel'!I216&lt;&gt;0,'Enga manuel'!G216,0)</f>
        <v>0</v>
      </c>
      <c r="O717" s="269">
        <f>IF('Enga manuel'!J216&lt;&gt;" ",'Enga manuel'!I216,0)</f>
        <v>0</v>
      </c>
      <c r="P717" s="269" t="str">
        <f>IF('Enga manuel'!J216&lt;&gt;" ",CONCATENATE('Enga manuel'!J216," ",'Enga manuel'!K216),0)</f>
        <v xml:space="preserve"> </v>
      </c>
      <c r="Q717" s="269">
        <f>IF('Enga manuel'!J216&lt;&gt;" ",'Enga manuel'!L216,0)</f>
        <v>0</v>
      </c>
      <c r="R717" s="269">
        <f>IF('Enga manuel'!J216&lt;&gt;" ",'Enga manuel'!M216,0)</f>
        <v>0</v>
      </c>
      <c r="S717" s="268">
        <f>IF('Enga manuel'!K216&lt;&gt;" ",'Enga manuel'!N216,0)</f>
        <v>0</v>
      </c>
      <c r="T717" s="268">
        <f>IF('Enga manuel'!M216&lt;&gt;" ",'Enga manuel'!P216,0)</f>
        <v>0</v>
      </c>
    </row>
    <row r="718" spans="3:20" ht="16.5" x14ac:dyDescent="0.2">
      <c r="C718" s="30"/>
      <c r="E718" s="32"/>
      <c r="F718" s="32"/>
      <c r="M718" s="265">
        <f>IF(N718&gt;0,COUNTIF($N$7:N718,"&gt;0"),0)</f>
        <v>0</v>
      </c>
      <c r="N718" s="268">
        <f>IF('Enga manuel'!I217&lt;&gt;0,'Enga manuel'!G217,0)</f>
        <v>0</v>
      </c>
      <c r="O718" s="269">
        <f>IF('Enga manuel'!J217&lt;&gt;" ",'Enga manuel'!I217,0)</f>
        <v>0</v>
      </c>
      <c r="P718" s="269" t="str">
        <f>IF('Enga manuel'!J217&lt;&gt;" ",CONCATENATE('Enga manuel'!J217," ",'Enga manuel'!K217),0)</f>
        <v xml:space="preserve"> </v>
      </c>
      <c r="Q718" s="269">
        <f>IF('Enga manuel'!J217&lt;&gt;" ",'Enga manuel'!L217,0)</f>
        <v>0</v>
      </c>
      <c r="R718" s="269">
        <f>IF('Enga manuel'!J217&lt;&gt;" ",'Enga manuel'!M217,0)</f>
        <v>0</v>
      </c>
      <c r="S718" s="268">
        <f>IF('Enga manuel'!K217&lt;&gt;" ",'Enga manuel'!N217,0)</f>
        <v>0</v>
      </c>
      <c r="T718" s="268">
        <f>IF('Enga manuel'!M217&lt;&gt;" ",'Enga manuel'!P217,0)</f>
        <v>0</v>
      </c>
    </row>
    <row r="719" spans="3:20" ht="16.5" x14ac:dyDescent="0.2">
      <c r="C719" s="30"/>
      <c r="E719" s="32"/>
      <c r="F719" s="32"/>
      <c r="M719" s="265">
        <f>IF(N719&gt;0,COUNTIF($N$7:N719,"&gt;0"),0)</f>
        <v>0</v>
      </c>
      <c r="N719" s="268">
        <f>IF('Enga manuel'!I218&lt;&gt;0,'Enga manuel'!G218,0)</f>
        <v>0</v>
      </c>
      <c r="O719" s="269">
        <f>IF('Enga manuel'!J218&lt;&gt;" ",'Enga manuel'!I218,0)</f>
        <v>0</v>
      </c>
      <c r="P719" s="269" t="str">
        <f>IF('Enga manuel'!J218&lt;&gt;" ",CONCATENATE('Enga manuel'!J218," ",'Enga manuel'!K218),0)</f>
        <v xml:space="preserve"> </v>
      </c>
      <c r="Q719" s="269">
        <f>IF('Enga manuel'!J218&lt;&gt;" ",'Enga manuel'!L218,0)</f>
        <v>0</v>
      </c>
      <c r="R719" s="269">
        <f>IF('Enga manuel'!J218&lt;&gt;" ",'Enga manuel'!M218,0)</f>
        <v>0</v>
      </c>
      <c r="S719" s="268">
        <f>IF('Enga manuel'!K218&lt;&gt;" ",'Enga manuel'!N218,0)</f>
        <v>0</v>
      </c>
      <c r="T719" s="268">
        <f>IF('Enga manuel'!M218&lt;&gt;" ",'Enga manuel'!P218,0)</f>
        <v>0</v>
      </c>
    </row>
    <row r="720" spans="3:20" ht="16.5" x14ac:dyDescent="0.2">
      <c r="C720" s="30"/>
      <c r="E720" s="32"/>
      <c r="F720" s="32"/>
      <c r="M720" s="265">
        <f>IF(N720&gt;0,COUNTIF($N$7:N720,"&gt;0"),0)</f>
        <v>0</v>
      </c>
      <c r="N720" s="268">
        <f>IF('Enga manuel'!I219&lt;&gt;0,'Enga manuel'!G219,0)</f>
        <v>0</v>
      </c>
      <c r="O720" s="269">
        <f>IF('Enga manuel'!J219&lt;&gt;" ",'Enga manuel'!I219,0)</f>
        <v>0</v>
      </c>
      <c r="P720" s="269" t="str">
        <f>IF('Enga manuel'!J219&lt;&gt;" ",CONCATENATE('Enga manuel'!J219," ",'Enga manuel'!K219),0)</f>
        <v xml:space="preserve"> </v>
      </c>
      <c r="Q720" s="269">
        <f>IF('Enga manuel'!J219&lt;&gt;" ",'Enga manuel'!L219,0)</f>
        <v>0</v>
      </c>
      <c r="R720" s="269">
        <f>IF('Enga manuel'!J219&lt;&gt;" ",'Enga manuel'!M219,0)</f>
        <v>0</v>
      </c>
      <c r="S720" s="268">
        <f>IF('Enga manuel'!K219&lt;&gt;" ",'Enga manuel'!N219,0)</f>
        <v>0</v>
      </c>
      <c r="T720" s="268">
        <f>IF('Enga manuel'!M219&lt;&gt;" ",'Enga manuel'!P219,0)</f>
        <v>0</v>
      </c>
    </row>
    <row r="721" spans="3:20" ht="16.5" x14ac:dyDescent="0.2">
      <c r="C721" s="30"/>
      <c r="E721" s="32"/>
      <c r="F721" s="32"/>
      <c r="M721" s="265">
        <f>IF(N721&gt;0,COUNTIF($N$7:N721,"&gt;0"),0)</f>
        <v>0</v>
      </c>
      <c r="N721" s="268">
        <f>IF('Enga manuel'!I220&lt;&gt;0,'Enga manuel'!G220,0)</f>
        <v>0</v>
      </c>
      <c r="O721" s="269">
        <f>IF('Enga manuel'!J220&lt;&gt;" ",'Enga manuel'!I220,0)</f>
        <v>0</v>
      </c>
      <c r="P721" s="269" t="str">
        <f>IF('Enga manuel'!J220&lt;&gt;" ",CONCATENATE('Enga manuel'!J220," ",'Enga manuel'!K220),0)</f>
        <v xml:space="preserve"> </v>
      </c>
      <c r="Q721" s="269">
        <f>IF('Enga manuel'!J220&lt;&gt;" ",'Enga manuel'!L220,0)</f>
        <v>0</v>
      </c>
      <c r="R721" s="269">
        <f>IF('Enga manuel'!J220&lt;&gt;" ",'Enga manuel'!M220,0)</f>
        <v>0</v>
      </c>
      <c r="S721" s="268">
        <f>IF('Enga manuel'!K220&lt;&gt;" ",'Enga manuel'!N220,0)</f>
        <v>0</v>
      </c>
      <c r="T721" s="268">
        <f>IF('Enga manuel'!M220&lt;&gt;" ",'Enga manuel'!P220,0)</f>
        <v>0</v>
      </c>
    </row>
    <row r="722" spans="3:20" ht="16.5" x14ac:dyDescent="0.2">
      <c r="C722" s="30"/>
      <c r="E722" s="32"/>
      <c r="F722" s="32"/>
      <c r="M722" s="265">
        <f>IF(N722&gt;0,COUNTIF($N$7:N722,"&gt;0"),0)</f>
        <v>0</v>
      </c>
      <c r="N722" s="268">
        <f>IF('Enga manuel'!I221&lt;&gt;0,'Enga manuel'!G221,0)</f>
        <v>0</v>
      </c>
      <c r="O722" s="269">
        <f>IF('Enga manuel'!J221&lt;&gt;" ",'Enga manuel'!I221,0)</f>
        <v>0</v>
      </c>
      <c r="P722" s="269" t="str">
        <f>IF('Enga manuel'!J221&lt;&gt;" ",CONCATENATE('Enga manuel'!J221," ",'Enga manuel'!K221),0)</f>
        <v xml:space="preserve"> </v>
      </c>
      <c r="Q722" s="269">
        <f>IF('Enga manuel'!J221&lt;&gt;" ",'Enga manuel'!L221,0)</f>
        <v>0</v>
      </c>
      <c r="R722" s="269">
        <f>IF('Enga manuel'!J221&lt;&gt;" ",'Enga manuel'!M221,0)</f>
        <v>0</v>
      </c>
      <c r="S722" s="268">
        <f>IF('Enga manuel'!K221&lt;&gt;" ",'Enga manuel'!N221,0)</f>
        <v>0</v>
      </c>
      <c r="T722" s="268">
        <f>IF('Enga manuel'!M221&lt;&gt;" ",'Enga manuel'!P221,0)</f>
        <v>0</v>
      </c>
    </row>
    <row r="723" spans="3:20" ht="16.5" x14ac:dyDescent="0.2">
      <c r="C723" s="30"/>
      <c r="E723" s="32"/>
      <c r="F723" s="32"/>
      <c r="M723" s="265">
        <f>IF(N723&gt;0,COUNTIF($N$7:N723,"&gt;0"),0)</f>
        <v>0</v>
      </c>
      <c r="N723" s="268">
        <f>IF('Enga manuel'!I222&lt;&gt;0,'Enga manuel'!G222,0)</f>
        <v>0</v>
      </c>
      <c r="O723" s="269">
        <f>IF('Enga manuel'!J222&lt;&gt;" ",'Enga manuel'!I222,0)</f>
        <v>0</v>
      </c>
      <c r="P723" s="269" t="str">
        <f>IF('Enga manuel'!J222&lt;&gt;" ",CONCATENATE('Enga manuel'!J222," ",'Enga manuel'!K222),0)</f>
        <v xml:space="preserve"> </v>
      </c>
      <c r="Q723" s="269">
        <f>IF('Enga manuel'!J222&lt;&gt;" ",'Enga manuel'!L222,0)</f>
        <v>0</v>
      </c>
      <c r="R723" s="269">
        <f>IF('Enga manuel'!J222&lt;&gt;" ",'Enga manuel'!M222,0)</f>
        <v>0</v>
      </c>
      <c r="S723" s="268">
        <f>IF('Enga manuel'!K222&lt;&gt;" ",'Enga manuel'!N222,0)</f>
        <v>0</v>
      </c>
      <c r="T723" s="268">
        <f>IF('Enga manuel'!M222&lt;&gt;" ",'Enga manuel'!P222,0)</f>
        <v>0</v>
      </c>
    </row>
    <row r="724" spans="3:20" ht="16.5" x14ac:dyDescent="0.2">
      <c r="C724" s="30"/>
      <c r="E724" s="32"/>
      <c r="F724" s="32"/>
      <c r="M724" s="265">
        <f>IF(N724&gt;0,COUNTIF($N$7:N724,"&gt;0"),0)</f>
        <v>0</v>
      </c>
      <c r="N724" s="268">
        <f>IF('Enga manuel'!I223&lt;&gt;0,'Enga manuel'!G223,0)</f>
        <v>0</v>
      </c>
      <c r="O724" s="269">
        <f>IF('Enga manuel'!J223&lt;&gt;" ",'Enga manuel'!I223,0)</f>
        <v>0</v>
      </c>
      <c r="P724" s="269" t="str">
        <f>IF('Enga manuel'!J223&lt;&gt;" ",CONCATENATE('Enga manuel'!J223," ",'Enga manuel'!K223),0)</f>
        <v xml:space="preserve"> </v>
      </c>
      <c r="Q724" s="269">
        <f>IF('Enga manuel'!J223&lt;&gt;" ",'Enga manuel'!L223,0)</f>
        <v>0</v>
      </c>
      <c r="R724" s="269">
        <f>IF('Enga manuel'!J223&lt;&gt;" ",'Enga manuel'!M223,0)</f>
        <v>0</v>
      </c>
      <c r="S724" s="268">
        <f>IF('Enga manuel'!K223&lt;&gt;" ",'Enga manuel'!N223,0)</f>
        <v>0</v>
      </c>
      <c r="T724" s="268">
        <f>IF('Enga manuel'!M223&lt;&gt;" ",'Enga manuel'!P223,0)</f>
        <v>0</v>
      </c>
    </row>
    <row r="725" spans="3:20" ht="16.5" x14ac:dyDescent="0.2">
      <c r="C725" s="30"/>
      <c r="E725" s="32"/>
      <c r="F725" s="32"/>
      <c r="M725" s="265">
        <f>IF(N725&gt;0,COUNTIF($N$7:N725,"&gt;0"),0)</f>
        <v>0</v>
      </c>
      <c r="N725" s="268">
        <f>IF('Enga manuel'!I224&lt;&gt;0,'Enga manuel'!G224,0)</f>
        <v>0</v>
      </c>
      <c r="O725" s="269">
        <f>IF('Enga manuel'!J224&lt;&gt;" ",'Enga manuel'!I224,0)</f>
        <v>0</v>
      </c>
      <c r="P725" s="269" t="str">
        <f>IF('Enga manuel'!J224&lt;&gt;" ",CONCATENATE('Enga manuel'!J224," ",'Enga manuel'!K224),0)</f>
        <v xml:space="preserve"> </v>
      </c>
      <c r="Q725" s="269">
        <f>IF('Enga manuel'!J224&lt;&gt;" ",'Enga manuel'!L224,0)</f>
        <v>0</v>
      </c>
      <c r="R725" s="269">
        <f>IF('Enga manuel'!J224&lt;&gt;" ",'Enga manuel'!M224,0)</f>
        <v>0</v>
      </c>
      <c r="S725" s="268">
        <f>IF('Enga manuel'!K224&lt;&gt;" ",'Enga manuel'!N224,0)</f>
        <v>0</v>
      </c>
      <c r="T725" s="268">
        <f>IF('Enga manuel'!M224&lt;&gt;" ",'Enga manuel'!P224,0)</f>
        <v>0</v>
      </c>
    </row>
    <row r="726" spans="3:20" ht="16.5" x14ac:dyDescent="0.2">
      <c r="C726" s="30"/>
      <c r="E726" s="32"/>
      <c r="F726" s="32"/>
      <c r="M726" s="265">
        <f>IF(N726&gt;0,COUNTIF($N$7:N726,"&gt;0"),0)</f>
        <v>0</v>
      </c>
      <c r="N726" s="268">
        <f>IF('Enga manuel'!I225&lt;&gt;0,'Enga manuel'!G225,0)</f>
        <v>0</v>
      </c>
      <c r="O726" s="269">
        <f>IF('Enga manuel'!J225&lt;&gt;" ",'Enga manuel'!I225,0)</f>
        <v>0</v>
      </c>
      <c r="P726" s="269" t="str">
        <f>IF('Enga manuel'!J225&lt;&gt;" ",CONCATENATE('Enga manuel'!J225," ",'Enga manuel'!K225),0)</f>
        <v xml:space="preserve"> </v>
      </c>
      <c r="Q726" s="269">
        <f>IF('Enga manuel'!J225&lt;&gt;" ",'Enga manuel'!L225,0)</f>
        <v>0</v>
      </c>
      <c r="R726" s="269">
        <f>IF('Enga manuel'!J225&lt;&gt;" ",'Enga manuel'!M225,0)</f>
        <v>0</v>
      </c>
      <c r="S726" s="268">
        <f>IF('Enga manuel'!K225&lt;&gt;" ",'Enga manuel'!N225,0)</f>
        <v>0</v>
      </c>
      <c r="T726" s="268">
        <f>IF('Enga manuel'!M225&lt;&gt;" ",'Enga manuel'!P225,0)</f>
        <v>0</v>
      </c>
    </row>
    <row r="727" spans="3:20" ht="16.5" x14ac:dyDescent="0.2">
      <c r="C727" s="30"/>
      <c r="E727" s="32"/>
      <c r="F727" s="32"/>
      <c r="M727" s="265">
        <f>IF(N727&gt;0,COUNTIF($N$7:N727,"&gt;0"),0)</f>
        <v>0</v>
      </c>
      <c r="N727" s="268">
        <f>IF('Enga manuel'!I226&lt;&gt;0,'Enga manuel'!G226,0)</f>
        <v>0</v>
      </c>
      <c r="O727" s="269">
        <f>IF('Enga manuel'!J226&lt;&gt;" ",'Enga manuel'!I226,0)</f>
        <v>0</v>
      </c>
      <c r="P727" s="269" t="str">
        <f>IF('Enga manuel'!J226&lt;&gt;" ",CONCATENATE('Enga manuel'!J226," ",'Enga manuel'!K226),0)</f>
        <v xml:space="preserve"> </v>
      </c>
      <c r="Q727" s="269">
        <f>IF('Enga manuel'!J226&lt;&gt;" ",'Enga manuel'!L226,0)</f>
        <v>0</v>
      </c>
      <c r="R727" s="269">
        <f>IF('Enga manuel'!J226&lt;&gt;" ",'Enga manuel'!M226,0)</f>
        <v>0</v>
      </c>
      <c r="S727" s="268">
        <f>IF('Enga manuel'!K226&lt;&gt;" ",'Enga manuel'!N226,0)</f>
        <v>0</v>
      </c>
      <c r="T727" s="268">
        <f>IF('Enga manuel'!M226&lt;&gt;" ",'Enga manuel'!P226,0)</f>
        <v>0</v>
      </c>
    </row>
    <row r="728" spans="3:20" ht="16.5" x14ac:dyDescent="0.2">
      <c r="C728" s="30"/>
      <c r="E728" s="32"/>
      <c r="F728" s="32"/>
      <c r="M728" s="265">
        <f>IF(N728&gt;0,COUNTIF($N$7:N728,"&gt;0"),0)</f>
        <v>0</v>
      </c>
      <c r="N728" s="268">
        <f>IF('Enga manuel'!I227&lt;&gt;0,'Enga manuel'!G227,0)</f>
        <v>0</v>
      </c>
      <c r="O728" s="269">
        <f>IF('Enga manuel'!J227&lt;&gt;" ",'Enga manuel'!I227,0)</f>
        <v>0</v>
      </c>
      <c r="P728" s="269" t="str">
        <f>IF('Enga manuel'!J227&lt;&gt;" ",CONCATENATE('Enga manuel'!J227," ",'Enga manuel'!K227),0)</f>
        <v xml:space="preserve"> </v>
      </c>
      <c r="Q728" s="269">
        <f>IF('Enga manuel'!J227&lt;&gt;" ",'Enga manuel'!L227,0)</f>
        <v>0</v>
      </c>
      <c r="R728" s="269">
        <f>IF('Enga manuel'!J227&lt;&gt;" ",'Enga manuel'!M227,0)</f>
        <v>0</v>
      </c>
      <c r="S728" s="268">
        <f>IF('Enga manuel'!K227&lt;&gt;" ",'Enga manuel'!N227,0)</f>
        <v>0</v>
      </c>
      <c r="T728" s="268">
        <f>IF('Enga manuel'!M227&lt;&gt;" ",'Enga manuel'!P227,0)</f>
        <v>0</v>
      </c>
    </row>
    <row r="729" spans="3:20" ht="16.5" x14ac:dyDescent="0.2">
      <c r="C729" s="30"/>
      <c r="E729" s="32"/>
      <c r="F729" s="32"/>
      <c r="M729" s="265">
        <f>IF(N729&gt;0,COUNTIF($N$7:N729,"&gt;0"),0)</f>
        <v>0</v>
      </c>
      <c r="N729" s="268">
        <f>IF('Enga manuel'!I228&lt;&gt;0,'Enga manuel'!G228,0)</f>
        <v>0</v>
      </c>
      <c r="O729" s="269">
        <f>IF('Enga manuel'!J228&lt;&gt;" ",'Enga manuel'!I228,0)</f>
        <v>0</v>
      </c>
      <c r="P729" s="269" t="str">
        <f>IF('Enga manuel'!J228&lt;&gt;" ",CONCATENATE('Enga manuel'!J228," ",'Enga manuel'!K228),0)</f>
        <v xml:space="preserve"> </v>
      </c>
      <c r="Q729" s="269">
        <f>IF('Enga manuel'!J228&lt;&gt;" ",'Enga manuel'!L228,0)</f>
        <v>0</v>
      </c>
      <c r="R729" s="269">
        <f>IF('Enga manuel'!J228&lt;&gt;" ",'Enga manuel'!M228,0)</f>
        <v>0</v>
      </c>
      <c r="S729" s="268">
        <f>IF('Enga manuel'!K228&lt;&gt;" ",'Enga manuel'!N228,0)</f>
        <v>0</v>
      </c>
      <c r="T729" s="268">
        <f>IF('Enga manuel'!M228&lt;&gt;" ",'Enga manuel'!P228,0)</f>
        <v>0</v>
      </c>
    </row>
    <row r="730" spans="3:20" ht="16.5" x14ac:dyDescent="0.2">
      <c r="C730" s="30"/>
      <c r="E730" s="32"/>
      <c r="F730" s="32"/>
      <c r="M730" s="265">
        <f>IF(N730&gt;0,COUNTIF($N$7:N730,"&gt;0"),0)</f>
        <v>0</v>
      </c>
      <c r="N730" s="268">
        <f>IF('Enga manuel'!I229&lt;&gt;0,'Enga manuel'!G229,0)</f>
        <v>0</v>
      </c>
      <c r="O730" s="269">
        <f>IF('Enga manuel'!J229&lt;&gt;" ",'Enga manuel'!I229,0)</f>
        <v>0</v>
      </c>
      <c r="P730" s="269" t="str">
        <f>IF('Enga manuel'!J229&lt;&gt;" ",CONCATENATE('Enga manuel'!J229," ",'Enga manuel'!K229),0)</f>
        <v xml:space="preserve"> </v>
      </c>
      <c r="Q730" s="269">
        <f>IF('Enga manuel'!J229&lt;&gt;" ",'Enga manuel'!L229,0)</f>
        <v>0</v>
      </c>
      <c r="R730" s="269">
        <f>IF('Enga manuel'!J229&lt;&gt;" ",'Enga manuel'!M229,0)</f>
        <v>0</v>
      </c>
      <c r="S730" s="268">
        <f>IF('Enga manuel'!K229&lt;&gt;" ",'Enga manuel'!N229,0)</f>
        <v>0</v>
      </c>
      <c r="T730" s="268">
        <f>IF('Enga manuel'!M229&lt;&gt;" ",'Enga manuel'!P229,0)</f>
        <v>0</v>
      </c>
    </row>
    <row r="731" spans="3:20" ht="16.5" x14ac:dyDescent="0.2">
      <c r="C731" s="30"/>
      <c r="E731" s="32"/>
      <c r="F731" s="32"/>
      <c r="M731" s="265">
        <f>IF(N731&gt;0,COUNTIF($N$7:N731,"&gt;0"),0)</f>
        <v>0</v>
      </c>
      <c r="N731" s="268">
        <f>IF('Enga manuel'!I230&lt;&gt;0,'Enga manuel'!G230,0)</f>
        <v>0</v>
      </c>
      <c r="O731" s="269">
        <f>IF('Enga manuel'!J230&lt;&gt;" ",'Enga manuel'!I230,0)</f>
        <v>0</v>
      </c>
      <c r="P731" s="269" t="str">
        <f>IF('Enga manuel'!J230&lt;&gt;" ",CONCATENATE('Enga manuel'!J230," ",'Enga manuel'!K230),0)</f>
        <v xml:space="preserve"> </v>
      </c>
      <c r="Q731" s="269">
        <f>IF('Enga manuel'!J230&lt;&gt;" ",'Enga manuel'!L230,0)</f>
        <v>0</v>
      </c>
      <c r="R731" s="269">
        <f>IF('Enga manuel'!J230&lt;&gt;" ",'Enga manuel'!M230,0)</f>
        <v>0</v>
      </c>
      <c r="S731" s="268">
        <f>IF('Enga manuel'!K230&lt;&gt;" ",'Enga manuel'!N230,0)</f>
        <v>0</v>
      </c>
      <c r="T731" s="268">
        <f>IF('Enga manuel'!M230&lt;&gt;" ",'Enga manuel'!P230,0)</f>
        <v>0</v>
      </c>
    </row>
    <row r="732" spans="3:20" ht="16.5" x14ac:dyDescent="0.2">
      <c r="C732" s="30"/>
      <c r="E732" s="32"/>
      <c r="F732" s="32"/>
      <c r="M732" s="265">
        <f>IF(N732&gt;0,COUNTIF($N$7:N732,"&gt;0"),0)</f>
        <v>0</v>
      </c>
      <c r="N732" s="268">
        <f>IF('Enga manuel'!I231&lt;&gt;0,'Enga manuel'!G231,0)</f>
        <v>0</v>
      </c>
      <c r="O732" s="269">
        <f>IF('Enga manuel'!J231&lt;&gt;" ",'Enga manuel'!I231,0)</f>
        <v>0</v>
      </c>
      <c r="P732" s="269" t="str">
        <f>IF('Enga manuel'!J231&lt;&gt;" ",CONCATENATE('Enga manuel'!J231," ",'Enga manuel'!K231),0)</f>
        <v xml:space="preserve"> </v>
      </c>
      <c r="Q732" s="269">
        <f>IF('Enga manuel'!J231&lt;&gt;" ",'Enga manuel'!L231,0)</f>
        <v>0</v>
      </c>
      <c r="R732" s="269">
        <f>IF('Enga manuel'!J231&lt;&gt;" ",'Enga manuel'!M231,0)</f>
        <v>0</v>
      </c>
      <c r="S732" s="268">
        <f>IF('Enga manuel'!K231&lt;&gt;" ",'Enga manuel'!N231,0)</f>
        <v>0</v>
      </c>
      <c r="T732" s="268">
        <f>IF('Enga manuel'!M231&lt;&gt;" ",'Enga manuel'!P231,0)</f>
        <v>0</v>
      </c>
    </row>
    <row r="733" spans="3:20" ht="16.5" x14ac:dyDescent="0.2">
      <c r="C733" s="30"/>
      <c r="E733" s="32"/>
      <c r="F733" s="32"/>
      <c r="M733" s="265">
        <f>IF(N733&gt;0,COUNTIF($N$7:N733,"&gt;0"),0)</f>
        <v>0</v>
      </c>
      <c r="N733" s="268">
        <f>IF('Enga manuel'!I232&lt;&gt;0,'Enga manuel'!G232,0)</f>
        <v>0</v>
      </c>
      <c r="O733" s="269">
        <f>IF('Enga manuel'!J232&lt;&gt;" ",'Enga manuel'!I232,0)</f>
        <v>0</v>
      </c>
      <c r="P733" s="269" t="str">
        <f>IF('Enga manuel'!J232&lt;&gt;" ",CONCATENATE('Enga manuel'!J232," ",'Enga manuel'!K232),0)</f>
        <v xml:space="preserve"> </v>
      </c>
      <c r="Q733" s="269">
        <f>IF('Enga manuel'!J232&lt;&gt;" ",'Enga manuel'!L232,0)</f>
        <v>0</v>
      </c>
      <c r="R733" s="269">
        <f>IF('Enga manuel'!J232&lt;&gt;" ",'Enga manuel'!M232,0)</f>
        <v>0</v>
      </c>
      <c r="S733" s="268">
        <f>IF('Enga manuel'!K232&lt;&gt;" ",'Enga manuel'!N232,0)</f>
        <v>0</v>
      </c>
      <c r="T733" s="268">
        <f>IF('Enga manuel'!M232&lt;&gt;" ",'Enga manuel'!P232,0)</f>
        <v>0</v>
      </c>
    </row>
    <row r="734" spans="3:20" ht="16.5" x14ac:dyDescent="0.2">
      <c r="C734" s="30"/>
      <c r="E734" s="32"/>
      <c r="F734" s="32"/>
      <c r="M734" s="265">
        <f>IF(N734&gt;0,COUNTIF($N$7:N734,"&gt;0"),0)</f>
        <v>0</v>
      </c>
      <c r="N734" s="268">
        <f>IF('Enga manuel'!I233&lt;&gt;0,'Enga manuel'!G233,0)</f>
        <v>0</v>
      </c>
      <c r="O734" s="269">
        <f>IF('Enga manuel'!J233&lt;&gt;" ",'Enga manuel'!I233,0)</f>
        <v>0</v>
      </c>
      <c r="P734" s="269" t="str">
        <f>IF('Enga manuel'!J233&lt;&gt;" ",CONCATENATE('Enga manuel'!J233," ",'Enga manuel'!K233),0)</f>
        <v xml:space="preserve"> </v>
      </c>
      <c r="Q734" s="269">
        <f>IF('Enga manuel'!J233&lt;&gt;" ",'Enga manuel'!L233,0)</f>
        <v>0</v>
      </c>
      <c r="R734" s="269">
        <f>IF('Enga manuel'!J233&lt;&gt;" ",'Enga manuel'!M233,0)</f>
        <v>0</v>
      </c>
      <c r="S734" s="268">
        <f>IF('Enga manuel'!K233&lt;&gt;" ",'Enga manuel'!N233,0)</f>
        <v>0</v>
      </c>
      <c r="T734" s="268">
        <f>IF('Enga manuel'!M233&lt;&gt;" ",'Enga manuel'!P233,0)</f>
        <v>0</v>
      </c>
    </row>
    <row r="735" spans="3:20" ht="16.5" x14ac:dyDescent="0.2">
      <c r="C735" s="30"/>
      <c r="E735" s="32"/>
      <c r="F735" s="32"/>
      <c r="M735" s="265">
        <f>IF(N735&gt;0,COUNTIF($N$7:N735,"&gt;0"),0)</f>
        <v>0</v>
      </c>
      <c r="N735" s="268">
        <f>IF('Enga manuel'!I234&lt;&gt;0,'Enga manuel'!G234,0)</f>
        <v>0</v>
      </c>
      <c r="O735" s="269">
        <f>IF('Enga manuel'!J234&lt;&gt;" ",'Enga manuel'!I234,0)</f>
        <v>0</v>
      </c>
      <c r="P735" s="269" t="str">
        <f>IF('Enga manuel'!J234&lt;&gt;" ",CONCATENATE('Enga manuel'!J234," ",'Enga manuel'!K234),0)</f>
        <v xml:space="preserve"> </v>
      </c>
      <c r="Q735" s="269">
        <f>IF('Enga manuel'!J234&lt;&gt;" ",'Enga manuel'!L234,0)</f>
        <v>0</v>
      </c>
      <c r="R735" s="269">
        <f>IF('Enga manuel'!J234&lt;&gt;" ",'Enga manuel'!M234,0)</f>
        <v>0</v>
      </c>
      <c r="S735" s="268">
        <f>IF('Enga manuel'!K234&lt;&gt;" ",'Enga manuel'!N234,0)</f>
        <v>0</v>
      </c>
      <c r="T735" s="268">
        <f>IF('Enga manuel'!M234&lt;&gt;" ",'Enga manuel'!P234,0)</f>
        <v>0</v>
      </c>
    </row>
    <row r="736" spans="3:20" ht="16.5" x14ac:dyDescent="0.2">
      <c r="C736" s="30"/>
      <c r="E736" s="32"/>
      <c r="F736" s="32"/>
      <c r="M736" s="265">
        <f>IF(N736&gt;0,COUNTIF($N$7:N736,"&gt;0"),0)</f>
        <v>0</v>
      </c>
      <c r="N736" s="268">
        <f>IF('Enga manuel'!I235&lt;&gt;0,'Enga manuel'!G235,0)</f>
        <v>0</v>
      </c>
      <c r="O736" s="269">
        <f>IF('Enga manuel'!J235&lt;&gt;" ",'Enga manuel'!I235,0)</f>
        <v>0</v>
      </c>
      <c r="P736" s="269" t="str">
        <f>IF('Enga manuel'!J235&lt;&gt;" ",CONCATENATE('Enga manuel'!J235," ",'Enga manuel'!K235),0)</f>
        <v xml:space="preserve"> </v>
      </c>
      <c r="Q736" s="269">
        <f>IF('Enga manuel'!J235&lt;&gt;" ",'Enga manuel'!L235,0)</f>
        <v>0</v>
      </c>
      <c r="R736" s="269">
        <f>IF('Enga manuel'!J235&lt;&gt;" ",'Enga manuel'!M235,0)</f>
        <v>0</v>
      </c>
      <c r="S736" s="268">
        <f>IF('Enga manuel'!K235&lt;&gt;" ",'Enga manuel'!N235,0)</f>
        <v>0</v>
      </c>
      <c r="T736" s="268">
        <f>IF('Enga manuel'!M235&lt;&gt;" ",'Enga manuel'!P235,0)</f>
        <v>0</v>
      </c>
    </row>
    <row r="737" spans="3:20" ht="16.5" x14ac:dyDescent="0.2">
      <c r="C737" s="30"/>
      <c r="E737" s="32"/>
      <c r="F737" s="32"/>
      <c r="M737" s="265">
        <f>IF(N737&gt;0,COUNTIF($N$7:N737,"&gt;0"),0)</f>
        <v>0</v>
      </c>
      <c r="N737" s="268">
        <f>IF('Enga manuel'!I236&lt;&gt;0,'Enga manuel'!G236,0)</f>
        <v>0</v>
      </c>
      <c r="O737" s="269">
        <f>IF('Enga manuel'!J236&lt;&gt;" ",'Enga manuel'!I236,0)</f>
        <v>0</v>
      </c>
      <c r="P737" s="269" t="str">
        <f>IF('Enga manuel'!J236&lt;&gt;" ",CONCATENATE('Enga manuel'!J236," ",'Enga manuel'!K236),0)</f>
        <v xml:space="preserve"> </v>
      </c>
      <c r="Q737" s="269">
        <f>IF('Enga manuel'!J236&lt;&gt;" ",'Enga manuel'!L236,0)</f>
        <v>0</v>
      </c>
      <c r="R737" s="269">
        <f>IF('Enga manuel'!J236&lt;&gt;" ",'Enga manuel'!M236,0)</f>
        <v>0</v>
      </c>
      <c r="S737" s="268">
        <f>IF('Enga manuel'!K236&lt;&gt;" ",'Enga manuel'!N236,0)</f>
        <v>0</v>
      </c>
      <c r="T737" s="268">
        <f>IF('Enga manuel'!M236&lt;&gt;" ",'Enga manuel'!P236,0)</f>
        <v>0</v>
      </c>
    </row>
    <row r="738" spans="3:20" ht="16.5" x14ac:dyDescent="0.2">
      <c r="C738" s="30"/>
      <c r="E738" s="32"/>
      <c r="F738" s="32"/>
      <c r="M738" s="265">
        <f>IF(N738&gt;0,COUNTIF($N$7:N738,"&gt;0"),0)</f>
        <v>0</v>
      </c>
      <c r="N738" s="268">
        <f>IF('Enga manuel'!I237&lt;&gt;0,'Enga manuel'!G237,0)</f>
        <v>0</v>
      </c>
      <c r="O738" s="269">
        <f>IF('Enga manuel'!J237&lt;&gt;" ",'Enga manuel'!I237,0)</f>
        <v>0</v>
      </c>
      <c r="P738" s="269" t="str">
        <f>IF('Enga manuel'!J237&lt;&gt;" ",CONCATENATE('Enga manuel'!J237," ",'Enga manuel'!K237),0)</f>
        <v xml:space="preserve"> </v>
      </c>
      <c r="Q738" s="269">
        <f>IF('Enga manuel'!J237&lt;&gt;" ",'Enga manuel'!L237,0)</f>
        <v>0</v>
      </c>
      <c r="R738" s="269">
        <f>IF('Enga manuel'!J237&lt;&gt;" ",'Enga manuel'!M237,0)</f>
        <v>0</v>
      </c>
      <c r="S738" s="268">
        <f>IF('Enga manuel'!K237&lt;&gt;" ",'Enga manuel'!N237,0)</f>
        <v>0</v>
      </c>
      <c r="T738" s="268">
        <f>IF('Enga manuel'!M237&lt;&gt;" ",'Enga manuel'!P237,0)</f>
        <v>0</v>
      </c>
    </row>
    <row r="739" spans="3:20" ht="16.5" x14ac:dyDescent="0.2">
      <c r="C739" s="30"/>
      <c r="E739" s="32"/>
      <c r="F739" s="32"/>
      <c r="M739" s="265">
        <f>IF(N739&gt;0,COUNTIF($N$7:N739,"&gt;0"),0)</f>
        <v>0</v>
      </c>
      <c r="N739" s="268">
        <f>IF('Enga manuel'!I238&lt;&gt;0,'Enga manuel'!G238,0)</f>
        <v>0</v>
      </c>
      <c r="O739" s="269">
        <f>IF('Enga manuel'!J238&lt;&gt;" ",'Enga manuel'!I238,0)</f>
        <v>0</v>
      </c>
      <c r="P739" s="269" t="str">
        <f>IF('Enga manuel'!J238&lt;&gt;" ",CONCATENATE('Enga manuel'!J238," ",'Enga manuel'!K238),0)</f>
        <v xml:space="preserve"> </v>
      </c>
      <c r="Q739" s="269">
        <f>IF('Enga manuel'!J238&lt;&gt;" ",'Enga manuel'!L238,0)</f>
        <v>0</v>
      </c>
      <c r="R739" s="269">
        <f>IF('Enga manuel'!J238&lt;&gt;" ",'Enga manuel'!M238,0)</f>
        <v>0</v>
      </c>
      <c r="S739" s="268">
        <f>IF('Enga manuel'!K238&lt;&gt;" ",'Enga manuel'!N238,0)</f>
        <v>0</v>
      </c>
      <c r="T739" s="268">
        <f>IF('Enga manuel'!M238&lt;&gt;" ",'Enga manuel'!P238,0)</f>
        <v>0</v>
      </c>
    </row>
    <row r="740" spans="3:20" ht="16.5" x14ac:dyDescent="0.2">
      <c r="C740" s="30"/>
      <c r="E740" s="32"/>
      <c r="F740" s="32"/>
      <c r="M740" s="265">
        <f>IF(N740&gt;0,COUNTIF($N$7:N740,"&gt;0"),0)</f>
        <v>0</v>
      </c>
      <c r="N740" s="268">
        <f>IF('Enga manuel'!I239&lt;&gt;0,'Enga manuel'!G239,0)</f>
        <v>0</v>
      </c>
      <c r="O740" s="269">
        <f>IF('Enga manuel'!J239&lt;&gt;" ",'Enga manuel'!I239,0)</f>
        <v>0</v>
      </c>
      <c r="P740" s="269" t="str">
        <f>IF('Enga manuel'!J239&lt;&gt;" ",CONCATENATE('Enga manuel'!J239," ",'Enga manuel'!K239),0)</f>
        <v xml:space="preserve"> </v>
      </c>
      <c r="Q740" s="269">
        <f>IF('Enga manuel'!J239&lt;&gt;" ",'Enga manuel'!L239,0)</f>
        <v>0</v>
      </c>
      <c r="R740" s="269">
        <f>IF('Enga manuel'!J239&lt;&gt;" ",'Enga manuel'!M239,0)</f>
        <v>0</v>
      </c>
      <c r="S740" s="268">
        <f>IF('Enga manuel'!K239&lt;&gt;" ",'Enga manuel'!N239,0)</f>
        <v>0</v>
      </c>
      <c r="T740" s="268">
        <f>IF('Enga manuel'!M239&lt;&gt;" ",'Enga manuel'!P239,0)</f>
        <v>0</v>
      </c>
    </row>
    <row r="741" spans="3:20" ht="16.5" x14ac:dyDescent="0.2">
      <c r="C741" s="30"/>
      <c r="E741" s="32"/>
      <c r="F741" s="32"/>
      <c r="M741" s="265">
        <f>IF(N741&gt;0,COUNTIF($N$7:N741,"&gt;0"),0)</f>
        <v>0</v>
      </c>
      <c r="N741" s="268">
        <f>IF('Enga manuel'!I240&lt;&gt;0,'Enga manuel'!G240,0)</f>
        <v>0</v>
      </c>
      <c r="O741" s="269">
        <f>IF('Enga manuel'!J240&lt;&gt;" ",'Enga manuel'!I240,0)</f>
        <v>0</v>
      </c>
      <c r="P741" s="269" t="str">
        <f>IF('Enga manuel'!J240&lt;&gt;" ",CONCATENATE('Enga manuel'!J240," ",'Enga manuel'!K240),0)</f>
        <v xml:space="preserve"> </v>
      </c>
      <c r="Q741" s="269">
        <f>IF('Enga manuel'!J240&lt;&gt;" ",'Enga manuel'!L240,0)</f>
        <v>0</v>
      </c>
      <c r="R741" s="269">
        <f>IF('Enga manuel'!J240&lt;&gt;" ",'Enga manuel'!M240,0)</f>
        <v>0</v>
      </c>
      <c r="S741" s="268">
        <f>IF('Enga manuel'!K240&lt;&gt;" ",'Enga manuel'!N240,0)</f>
        <v>0</v>
      </c>
      <c r="T741" s="268">
        <f>IF('Enga manuel'!M240&lt;&gt;" ",'Enga manuel'!P240,0)</f>
        <v>0</v>
      </c>
    </row>
    <row r="742" spans="3:20" ht="16.5" x14ac:dyDescent="0.2">
      <c r="C742" s="30"/>
      <c r="E742" s="32"/>
      <c r="F742" s="32"/>
      <c r="M742" s="265">
        <f>IF(N742&gt;0,COUNTIF($N$7:N742,"&gt;0"),0)</f>
        <v>0</v>
      </c>
      <c r="N742" s="268">
        <f>IF('Enga manuel'!I241&lt;&gt;0,'Enga manuel'!G241,0)</f>
        <v>0</v>
      </c>
      <c r="O742" s="269">
        <f>IF('Enga manuel'!J241&lt;&gt;" ",'Enga manuel'!I241,0)</f>
        <v>0</v>
      </c>
      <c r="P742" s="269" t="str">
        <f>IF('Enga manuel'!J241&lt;&gt;" ",CONCATENATE('Enga manuel'!J241," ",'Enga manuel'!K241),0)</f>
        <v xml:space="preserve"> </v>
      </c>
      <c r="Q742" s="269">
        <f>IF('Enga manuel'!J241&lt;&gt;" ",'Enga manuel'!L241,0)</f>
        <v>0</v>
      </c>
      <c r="R742" s="269">
        <f>IF('Enga manuel'!J241&lt;&gt;" ",'Enga manuel'!M241,0)</f>
        <v>0</v>
      </c>
      <c r="S742" s="268">
        <f>IF('Enga manuel'!K241&lt;&gt;" ",'Enga manuel'!N241,0)</f>
        <v>0</v>
      </c>
      <c r="T742" s="268">
        <f>IF('Enga manuel'!M241&lt;&gt;" ",'Enga manuel'!P241,0)</f>
        <v>0</v>
      </c>
    </row>
    <row r="743" spans="3:20" ht="16.5" x14ac:dyDescent="0.2">
      <c r="C743" s="30"/>
      <c r="E743" s="32"/>
      <c r="F743" s="32"/>
      <c r="M743" s="265">
        <f>IF(N743&gt;0,COUNTIF($N$7:N743,"&gt;0"),0)</f>
        <v>0</v>
      </c>
      <c r="N743" s="268">
        <f>IF('Enga manuel'!I242&lt;&gt;0,'Enga manuel'!G242,0)</f>
        <v>0</v>
      </c>
      <c r="O743" s="269">
        <f>IF('Enga manuel'!J242&lt;&gt;" ",'Enga manuel'!I242,0)</f>
        <v>0</v>
      </c>
      <c r="P743" s="269" t="str">
        <f>IF('Enga manuel'!J242&lt;&gt;" ",CONCATENATE('Enga manuel'!J242," ",'Enga manuel'!K242),0)</f>
        <v xml:space="preserve"> </v>
      </c>
      <c r="Q743" s="269">
        <f>IF('Enga manuel'!J242&lt;&gt;" ",'Enga manuel'!L242,0)</f>
        <v>0</v>
      </c>
      <c r="R743" s="269">
        <f>IF('Enga manuel'!J242&lt;&gt;" ",'Enga manuel'!M242,0)</f>
        <v>0</v>
      </c>
      <c r="S743" s="268">
        <f>IF('Enga manuel'!K242&lt;&gt;" ",'Enga manuel'!N242,0)</f>
        <v>0</v>
      </c>
      <c r="T743" s="268">
        <f>IF('Enga manuel'!M242&lt;&gt;" ",'Enga manuel'!P242,0)</f>
        <v>0</v>
      </c>
    </row>
    <row r="744" spans="3:20" ht="16.5" x14ac:dyDescent="0.2">
      <c r="C744" s="30"/>
      <c r="E744" s="32"/>
      <c r="F744" s="32"/>
      <c r="M744" s="265">
        <f>IF(N744&gt;0,COUNTIF($N$7:N744,"&gt;0"),0)</f>
        <v>0</v>
      </c>
      <c r="N744" s="268">
        <f>IF('Enga manuel'!I243&lt;&gt;0,'Enga manuel'!G243,0)</f>
        <v>0</v>
      </c>
      <c r="O744" s="269">
        <f>IF('Enga manuel'!J243&lt;&gt;" ",'Enga manuel'!I243,0)</f>
        <v>0</v>
      </c>
      <c r="P744" s="269" t="str">
        <f>IF('Enga manuel'!J243&lt;&gt;" ",CONCATENATE('Enga manuel'!J243," ",'Enga manuel'!K243),0)</f>
        <v xml:space="preserve"> </v>
      </c>
      <c r="Q744" s="269">
        <f>IF('Enga manuel'!J243&lt;&gt;" ",'Enga manuel'!L243,0)</f>
        <v>0</v>
      </c>
      <c r="R744" s="269">
        <f>IF('Enga manuel'!J243&lt;&gt;" ",'Enga manuel'!M243,0)</f>
        <v>0</v>
      </c>
      <c r="S744" s="268">
        <f>IF('Enga manuel'!K243&lt;&gt;" ",'Enga manuel'!N243,0)</f>
        <v>0</v>
      </c>
      <c r="T744" s="268">
        <f>IF('Enga manuel'!M243&lt;&gt;" ",'Enga manuel'!P243,0)</f>
        <v>0</v>
      </c>
    </row>
    <row r="745" spans="3:20" ht="16.5" x14ac:dyDescent="0.2">
      <c r="C745" s="30"/>
      <c r="E745" s="32"/>
      <c r="F745" s="32"/>
      <c r="M745" s="265">
        <f>IF(N745&gt;0,COUNTIF($N$7:N745,"&gt;0"),0)</f>
        <v>0</v>
      </c>
      <c r="N745" s="268">
        <f>IF('Enga manuel'!I244&lt;&gt;0,'Enga manuel'!G244,0)</f>
        <v>0</v>
      </c>
      <c r="O745" s="269">
        <f>IF('Enga manuel'!J244&lt;&gt;" ",'Enga manuel'!I244,0)</f>
        <v>0</v>
      </c>
      <c r="P745" s="269" t="str">
        <f>IF('Enga manuel'!J244&lt;&gt;" ",CONCATENATE('Enga manuel'!J244," ",'Enga manuel'!K244),0)</f>
        <v xml:space="preserve"> </v>
      </c>
      <c r="Q745" s="269">
        <f>IF('Enga manuel'!J244&lt;&gt;" ",'Enga manuel'!L244,0)</f>
        <v>0</v>
      </c>
      <c r="R745" s="269">
        <f>IF('Enga manuel'!J244&lt;&gt;" ",'Enga manuel'!M244,0)</f>
        <v>0</v>
      </c>
      <c r="S745" s="268">
        <f>IF('Enga manuel'!K244&lt;&gt;" ",'Enga manuel'!N244,0)</f>
        <v>0</v>
      </c>
      <c r="T745" s="268">
        <f>IF('Enga manuel'!M244&lt;&gt;" ",'Enga manuel'!P244,0)</f>
        <v>0</v>
      </c>
    </row>
    <row r="746" spans="3:20" ht="16.5" x14ac:dyDescent="0.2">
      <c r="C746" s="30"/>
      <c r="E746" s="32"/>
      <c r="F746" s="32"/>
      <c r="M746" s="265">
        <f>IF(N746&gt;0,COUNTIF($N$7:N746,"&gt;0"),0)</f>
        <v>0</v>
      </c>
      <c r="N746" s="268">
        <f>IF('Enga manuel'!I245&lt;&gt;0,'Enga manuel'!G245,0)</f>
        <v>0</v>
      </c>
      <c r="O746" s="269">
        <f>IF('Enga manuel'!J245&lt;&gt;" ",'Enga manuel'!I245,0)</f>
        <v>0</v>
      </c>
      <c r="P746" s="269" t="str">
        <f>IF('Enga manuel'!J245&lt;&gt;" ",CONCATENATE('Enga manuel'!J245," ",'Enga manuel'!K245),0)</f>
        <v xml:space="preserve"> </v>
      </c>
      <c r="Q746" s="269">
        <f>IF('Enga manuel'!J245&lt;&gt;" ",'Enga manuel'!L245,0)</f>
        <v>0</v>
      </c>
      <c r="R746" s="269">
        <f>IF('Enga manuel'!J245&lt;&gt;" ",'Enga manuel'!M245,0)</f>
        <v>0</v>
      </c>
      <c r="S746" s="268">
        <f>IF('Enga manuel'!K245&lt;&gt;" ",'Enga manuel'!N245,0)</f>
        <v>0</v>
      </c>
      <c r="T746" s="268">
        <f>IF('Enga manuel'!M245&lt;&gt;" ",'Enga manuel'!P245,0)</f>
        <v>0</v>
      </c>
    </row>
    <row r="747" spans="3:20" ht="16.5" x14ac:dyDescent="0.2">
      <c r="C747" s="30"/>
      <c r="E747" s="32"/>
      <c r="F747" s="32"/>
      <c r="M747" s="265">
        <f>IF(N747&gt;0,COUNTIF($N$7:N747,"&gt;0"),0)</f>
        <v>0</v>
      </c>
      <c r="N747" s="268">
        <f>IF('Enga manuel'!I246&lt;&gt;0,'Enga manuel'!G246,0)</f>
        <v>0</v>
      </c>
      <c r="O747" s="269">
        <f>IF('Enga manuel'!J246&lt;&gt;" ",'Enga manuel'!I246,0)</f>
        <v>0</v>
      </c>
      <c r="P747" s="269" t="str">
        <f>IF('Enga manuel'!J246&lt;&gt;" ",CONCATENATE('Enga manuel'!J246," ",'Enga manuel'!K246),0)</f>
        <v xml:space="preserve"> </v>
      </c>
      <c r="Q747" s="269">
        <f>IF('Enga manuel'!J246&lt;&gt;" ",'Enga manuel'!L246,0)</f>
        <v>0</v>
      </c>
      <c r="R747" s="269">
        <f>IF('Enga manuel'!J246&lt;&gt;" ",'Enga manuel'!M246,0)</f>
        <v>0</v>
      </c>
      <c r="S747" s="268">
        <f>IF('Enga manuel'!K246&lt;&gt;" ",'Enga manuel'!N246,0)</f>
        <v>0</v>
      </c>
      <c r="T747" s="268">
        <f>IF('Enga manuel'!M246&lt;&gt;" ",'Enga manuel'!P246,0)</f>
        <v>0</v>
      </c>
    </row>
    <row r="748" spans="3:20" ht="16.5" x14ac:dyDescent="0.2">
      <c r="C748" s="30"/>
      <c r="E748" s="32"/>
      <c r="F748" s="32"/>
      <c r="M748" s="265">
        <f>IF(N748&gt;0,COUNTIF($N$7:N748,"&gt;0"),0)</f>
        <v>0</v>
      </c>
      <c r="N748" s="268">
        <f>IF('Enga manuel'!I247&lt;&gt;0,'Enga manuel'!G247,0)</f>
        <v>0</v>
      </c>
      <c r="O748" s="269">
        <f>IF('Enga manuel'!J247&lt;&gt;" ",'Enga manuel'!I247,0)</f>
        <v>0</v>
      </c>
      <c r="P748" s="269" t="str">
        <f>IF('Enga manuel'!J247&lt;&gt;" ",CONCATENATE('Enga manuel'!J247," ",'Enga manuel'!K247),0)</f>
        <v xml:space="preserve"> </v>
      </c>
      <c r="Q748" s="269">
        <f>IF('Enga manuel'!J247&lt;&gt;" ",'Enga manuel'!L247,0)</f>
        <v>0</v>
      </c>
      <c r="R748" s="269">
        <f>IF('Enga manuel'!J247&lt;&gt;" ",'Enga manuel'!M247,0)</f>
        <v>0</v>
      </c>
      <c r="S748" s="268">
        <f>IF('Enga manuel'!K247&lt;&gt;" ",'Enga manuel'!N247,0)</f>
        <v>0</v>
      </c>
      <c r="T748" s="268">
        <f>IF('Enga manuel'!M247&lt;&gt;" ",'Enga manuel'!P247,0)</f>
        <v>0</v>
      </c>
    </row>
    <row r="749" spans="3:20" ht="16.5" x14ac:dyDescent="0.2">
      <c r="C749" s="30"/>
      <c r="E749" s="32"/>
      <c r="F749" s="32"/>
      <c r="M749" s="265">
        <f>IF(N749&gt;0,COUNTIF($N$7:N749,"&gt;0"),0)</f>
        <v>0</v>
      </c>
      <c r="N749" s="268">
        <f>IF('Enga manuel'!I248&lt;&gt;0,'Enga manuel'!G248,0)</f>
        <v>0</v>
      </c>
      <c r="O749" s="269">
        <f>IF('Enga manuel'!J248&lt;&gt;" ",'Enga manuel'!I248,0)</f>
        <v>0</v>
      </c>
      <c r="P749" s="269" t="str">
        <f>IF('Enga manuel'!J248&lt;&gt;" ",CONCATENATE('Enga manuel'!J248," ",'Enga manuel'!K248),0)</f>
        <v xml:space="preserve"> </v>
      </c>
      <c r="Q749" s="269">
        <f>IF('Enga manuel'!J248&lt;&gt;" ",'Enga manuel'!L248,0)</f>
        <v>0</v>
      </c>
      <c r="R749" s="269">
        <f>IF('Enga manuel'!J248&lt;&gt;" ",'Enga manuel'!M248,0)</f>
        <v>0</v>
      </c>
      <c r="S749" s="268">
        <f>IF('Enga manuel'!K248&lt;&gt;" ",'Enga manuel'!N248,0)</f>
        <v>0</v>
      </c>
      <c r="T749" s="268">
        <f>IF('Enga manuel'!M248&lt;&gt;" ",'Enga manuel'!P248,0)</f>
        <v>0</v>
      </c>
    </row>
    <row r="750" spans="3:20" ht="16.5" x14ac:dyDescent="0.2">
      <c r="C750" s="30"/>
      <c r="E750" s="32"/>
      <c r="F750" s="32"/>
      <c r="M750" s="265">
        <f>IF(N750&gt;0,COUNTIF($N$7:N750,"&gt;0"),0)</f>
        <v>0</v>
      </c>
      <c r="N750" s="268">
        <f>IF('Enga manuel'!I249&lt;&gt;0,'Enga manuel'!G249,0)</f>
        <v>0</v>
      </c>
      <c r="O750" s="269">
        <f>IF('Enga manuel'!J249&lt;&gt;" ",'Enga manuel'!I249,0)</f>
        <v>0</v>
      </c>
      <c r="P750" s="269" t="str">
        <f>IF('Enga manuel'!J249&lt;&gt;" ",CONCATENATE('Enga manuel'!J249," ",'Enga manuel'!K249),0)</f>
        <v xml:space="preserve"> </v>
      </c>
      <c r="Q750" s="269">
        <f>IF('Enga manuel'!J249&lt;&gt;" ",'Enga manuel'!L249,0)</f>
        <v>0</v>
      </c>
      <c r="R750" s="269">
        <f>IF('Enga manuel'!J249&lt;&gt;" ",'Enga manuel'!M249,0)</f>
        <v>0</v>
      </c>
      <c r="S750" s="268">
        <f>IF('Enga manuel'!K249&lt;&gt;" ",'Enga manuel'!N249,0)</f>
        <v>0</v>
      </c>
      <c r="T750" s="268">
        <f>IF('Enga manuel'!M249&lt;&gt;" ",'Enga manuel'!P249,0)</f>
        <v>0</v>
      </c>
    </row>
    <row r="751" spans="3:20" ht="16.5" x14ac:dyDescent="0.2">
      <c r="C751" s="30"/>
      <c r="E751" s="32"/>
      <c r="F751" s="32"/>
      <c r="M751" s="265">
        <f>IF(N751&gt;0,COUNTIF($N$7:N751,"&gt;0"),0)</f>
        <v>0</v>
      </c>
      <c r="N751" s="268">
        <f>IF('Enga manuel'!I250&lt;&gt;0,'Enga manuel'!G250,0)</f>
        <v>0</v>
      </c>
      <c r="O751" s="269">
        <f>IF('Enga manuel'!J250&lt;&gt;" ",'Enga manuel'!I250,0)</f>
        <v>0</v>
      </c>
      <c r="P751" s="269" t="str">
        <f>IF('Enga manuel'!J250&lt;&gt;" ",CONCATENATE('Enga manuel'!J250," ",'Enga manuel'!K250),0)</f>
        <v xml:space="preserve"> </v>
      </c>
      <c r="Q751" s="269">
        <f>IF('Enga manuel'!J250&lt;&gt;" ",'Enga manuel'!L250,0)</f>
        <v>0</v>
      </c>
      <c r="R751" s="269">
        <f>IF('Enga manuel'!J250&lt;&gt;" ",'Enga manuel'!M250,0)</f>
        <v>0</v>
      </c>
      <c r="S751" s="268">
        <f>IF('Enga manuel'!K250&lt;&gt;" ",'Enga manuel'!N250,0)</f>
        <v>0</v>
      </c>
      <c r="T751" s="268">
        <f>IF('Enga manuel'!M250&lt;&gt;" ",'Enga manuel'!P250,0)</f>
        <v>0</v>
      </c>
    </row>
    <row r="752" spans="3:20" ht="16.5" x14ac:dyDescent="0.2">
      <c r="C752" s="30"/>
      <c r="E752" s="32"/>
      <c r="F752" s="32"/>
      <c r="M752" s="265">
        <f>IF(N752&gt;0,COUNTIF($N$7:N752,"&gt;0"),0)</f>
        <v>0</v>
      </c>
      <c r="N752" s="268">
        <f>IF('Enga manuel'!I251&lt;&gt;0,'Enga manuel'!G251,0)</f>
        <v>0</v>
      </c>
      <c r="O752" s="269">
        <f>IF('Enga manuel'!J251&lt;&gt;" ",'Enga manuel'!I251,0)</f>
        <v>0</v>
      </c>
      <c r="P752" s="269" t="str">
        <f>IF('Enga manuel'!J251&lt;&gt;" ",CONCATENATE('Enga manuel'!J251," ",'Enga manuel'!K251),0)</f>
        <v xml:space="preserve"> </v>
      </c>
      <c r="Q752" s="269">
        <f>IF('Enga manuel'!J251&lt;&gt;" ",'Enga manuel'!L251,0)</f>
        <v>0</v>
      </c>
      <c r="R752" s="269">
        <f>IF('Enga manuel'!J251&lt;&gt;" ",'Enga manuel'!M251,0)</f>
        <v>0</v>
      </c>
      <c r="S752" s="268">
        <f>IF('Enga manuel'!K251&lt;&gt;" ",'Enga manuel'!N251,0)</f>
        <v>0</v>
      </c>
      <c r="T752" s="268">
        <f>IF('Enga manuel'!M251&lt;&gt;" ",'Enga manuel'!P251,0)</f>
        <v>0</v>
      </c>
    </row>
    <row r="753" spans="3:20" ht="16.5" x14ac:dyDescent="0.2">
      <c r="C753" s="30"/>
      <c r="E753" s="32"/>
      <c r="F753" s="32"/>
      <c r="M753" s="265">
        <f>IF(N753&gt;0,COUNTIF($N$7:N753,"&gt;0"),0)</f>
        <v>0</v>
      </c>
      <c r="N753" s="268">
        <f>IF('Enga manuel'!I252&lt;&gt;0,'Enga manuel'!G252,0)</f>
        <v>0</v>
      </c>
      <c r="O753" s="269">
        <f>IF('Enga manuel'!J252&lt;&gt;" ",'Enga manuel'!I252,0)</f>
        <v>0</v>
      </c>
      <c r="P753" s="269" t="str">
        <f>IF('Enga manuel'!J252&lt;&gt;" ",CONCATENATE('Enga manuel'!J252," ",'Enga manuel'!K252),0)</f>
        <v xml:space="preserve"> </v>
      </c>
      <c r="Q753" s="269">
        <f>IF('Enga manuel'!J252&lt;&gt;" ",'Enga manuel'!L252,0)</f>
        <v>0</v>
      </c>
      <c r="R753" s="269">
        <f>IF('Enga manuel'!J252&lt;&gt;" ",'Enga manuel'!M252,0)</f>
        <v>0</v>
      </c>
      <c r="S753" s="268">
        <f>IF('Enga manuel'!K252&lt;&gt;" ",'Enga manuel'!N252,0)</f>
        <v>0</v>
      </c>
      <c r="T753" s="268">
        <f>IF('Enga manuel'!M252&lt;&gt;" ",'Enga manuel'!P252,0)</f>
        <v>0</v>
      </c>
    </row>
    <row r="754" spans="3:20" ht="16.5" x14ac:dyDescent="0.2">
      <c r="C754" s="30"/>
      <c r="E754" s="32"/>
      <c r="F754" s="32"/>
      <c r="M754" s="265">
        <f>IF(N754&gt;0,COUNTIF($N$7:N754,"&gt;0"),0)</f>
        <v>0</v>
      </c>
      <c r="N754" s="268">
        <f>IF('Enga manuel'!I253&lt;&gt;0,'Enga manuel'!G253,0)</f>
        <v>0</v>
      </c>
      <c r="O754" s="269">
        <f>IF('Enga manuel'!J253&lt;&gt;" ",'Enga manuel'!I253,0)</f>
        <v>0</v>
      </c>
      <c r="P754" s="269" t="str">
        <f>IF('Enga manuel'!J253&lt;&gt;" ",CONCATENATE('Enga manuel'!J253," ",'Enga manuel'!K253),0)</f>
        <v xml:space="preserve"> </v>
      </c>
      <c r="Q754" s="269">
        <f>IF('Enga manuel'!J253&lt;&gt;" ",'Enga manuel'!L253,0)</f>
        <v>0</v>
      </c>
      <c r="R754" s="269">
        <f>IF('Enga manuel'!J253&lt;&gt;" ",'Enga manuel'!M253,0)</f>
        <v>0</v>
      </c>
      <c r="S754" s="268">
        <f>IF('Enga manuel'!K253&lt;&gt;" ",'Enga manuel'!N253,0)</f>
        <v>0</v>
      </c>
      <c r="T754" s="268">
        <f>IF('Enga manuel'!M253&lt;&gt;" ",'Enga manuel'!P253,0)</f>
        <v>0</v>
      </c>
    </row>
    <row r="755" spans="3:20" ht="16.5" x14ac:dyDescent="0.2">
      <c r="C755" s="30"/>
      <c r="E755" s="32"/>
      <c r="F755" s="32"/>
      <c r="M755" s="265">
        <f>IF(N755&gt;0,COUNTIF($N$7:N755,"&gt;0"),0)</f>
        <v>0</v>
      </c>
      <c r="N755" s="268">
        <f>IF('Enga manuel'!I254&lt;&gt;0,'Enga manuel'!G254,0)</f>
        <v>0</v>
      </c>
      <c r="O755" s="269">
        <f>IF('Enga manuel'!J254&lt;&gt;" ",'Enga manuel'!I254,0)</f>
        <v>0</v>
      </c>
      <c r="P755" s="269" t="str">
        <f>IF('Enga manuel'!J254&lt;&gt;" ",CONCATENATE('Enga manuel'!J254," ",'Enga manuel'!K254),0)</f>
        <v xml:space="preserve"> </v>
      </c>
      <c r="Q755" s="269">
        <f>IF('Enga manuel'!J254&lt;&gt;" ",'Enga manuel'!L254,0)</f>
        <v>0</v>
      </c>
      <c r="R755" s="269">
        <f>IF('Enga manuel'!J254&lt;&gt;" ",'Enga manuel'!M254,0)</f>
        <v>0</v>
      </c>
      <c r="S755" s="268">
        <f>IF('Enga manuel'!K254&lt;&gt;" ",'Enga manuel'!N254,0)</f>
        <v>0</v>
      </c>
      <c r="T755" s="268">
        <f>IF('Enga manuel'!M254&lt;&gt;" ",'Enga manuel'!P254,0)</f>
        <v>0</v>
      </c>
    </row>
    <row r="756" spans="3:20" ht="16.5" x14ac:dyDescent="0.2">
      <c r="C756" s="30"/>
      <c r="E756" s="32"/>
      <c r="F756" s="32"/>
      <c r="M756" s="265">
        <f>IF(N756&gt;0,COUNTIF($N$7:N756,"&gt;0"),0)</f>
        <v>0</v>
      </c>
      <c r="N756" s="268">
        <f>IF('Enga manuel'!I255&lt;&gt;0,'Enga manuel'!G255,0)</f>
        <v>0</v>
      </c>
      <c r="O756" s="269">
        <f>IF('Enga manuel'!J255&lt;&gt;" ",'Enga manuel'!I255,0)</f>
        <v>0</v>
      </c>
      <c r="P756" s="269" t="str">
        <f>IF('Enga manuel'!J255&lt;&gt;" ",CONCATENATE('Enga manuel'!J255," ",'Enga manuel'!K255),0)</f>
        <v xml:space="preserve"> </v>
      </c>
      <c r="Q756" s="269">
        <f>IF('Enga manuel'!J255&lt;&gt;" ",'Enga manuel'!L255,0)</f>
        <v>0</v>
      </c>
      <c r="R756" s="269">
        <f>IF('Enga manuel'!J255&lt;&gt;" ",'Enga manuel'!M255,0)</f>
        <v>0</v>
      </c>
      <c r="S756" s="268">
        <f>IF('Enga manuel'!K255&lt;&gt;" ",'Enga manuel'!N255,0)</f>
        <v>0</v>
      </c>
      <c r="T756" s="268">
        <f>IF('Enga manuel'!M255&lt;&gt;" ",'Enga manuel'!P255,0)</f>
        <v>0</v>
      </c>
    </row>
    <row r="757" spans="3:20" ht="16.5" x14ac:dyDescent="0.2">
      <c r="C757" s="30"/>
      <c r="E757" s="32"/>
      <c r="F757" s="32"/>
      <c r="M757" s="265">
        <f>IF(N757&gt;0,COUNTIF($N$7:N757,"&gt;0"),0)</f>
        <v>0</v>
      </c>
      <c r="N757" s="268">
        <f>IF('Enga manuel'!I256&lt;&gt;0,'Enga manuel'!G256,0)</f>
        <v>0</v>
      </c>
      <c r="O757" s="269">
        <f>IF('Enga manuel'!J256&lt;&gt;" ",'Enga manuel'!I256,0)</f>
        <v>0</v>
      </c>
      <c r="P757" s="269" t="str">
        <f>IF('Enga manuel'!J256&lt;&gt;" ",CONCATENATE('Enga manuel'!J256," ",'Enga manuel'!K256),0)</f>
        <v xml:space="preserve"> </v>
      </c>
      <c r="Q757" s="269">
        <f>IF('Enga manuel'!J256&lt;&gt;" ",'Enga manuel'!L256,0)</f>
        <v>0</v>
      </c>
      <c r="R757" s="269">
        <f>IF('Enga manuel'!J256&lt;&gt;" ",'Enga manuel'!M256,0)</f>
        <v>0</v>
      </c>
      <c r="S757" s="268">
        <f>IF('Enga manuel'!K256&lt;&gt;" ",'Enga manuel'!N256,0)</f>
        <v>0</v>
      </c>
      <c r="T757" s="268">
        <f>IF('Enga manuel'!M256&lt;&gt;" ",'Enga manuel'!P256,0)</f>
        <v>0</v>
      </c>
    </row>
    <row r="758" spans="3:20" ht="16.5" x14ac:dyDescent="0.2">
      <c r="C758" s="30"/>
      <c r="E758" s="32"/>
      <c r="F758" s="32"/>
      <c r="M758" s="265">
        <f>IF(N758&gt;0,COUNTIF($N$7:N758,"&gt;0"),0)</f>
        <v>0</v>
      </c>
      <c r="N758" s="268">
        <f>IF('Enga manuel'!I257&lt;&gt;0,'Enga manuel'!G257,0)</f>
        <v>0</v>
      </c>
      <c r="O758" s="269">
        <f>IF('Enga manuel'!J257&lt;&gt;" ",'Enga manuel'!I257,0)</f>
        <v>0</v>
      </c>
      <c r="P758" s="269" t="str">
        <f>IF('Enga manuel'!J257&lt;&gt;" ",CONCATENATE('Enga manuel'!J257," ",'Enga manuel'!K257),0)</f>
        <v xml:space="preserve"> </v>
      </c>
      <c r="Q758" s="269">
        <f>IF('Enga manuel'!J257&lt;&gt;" ",'Enga manuel'!L257,0)</f>
        <v>0</v>
      </c>
      <c r="R758" s="269">
        <f>IF('Enga manuel'!J257&lt;&gt;" ",'Enga manuel'!M257,0)</f>
        <v>0</v>
      </c>
      <c r="S758" s="268">
        <f>IF('Enga manuel'!K257&lt;&gt;" ",'Enga manuel'!N257,0)</f>
        <v>0</v>
      </c>
      <c r="T758" s="268">
        <f>IF('Enga manuel'!M257&lt;&gt;" ",'Enga manuel'!P257,0)</f>
        <v>0</v>
      </c>
    </row>
    <row r="759" spans="3:20" ht="16.5" x14ac:dyDescent="0.2">
      <c r="C759" s="30"/>
      <c r="E759" s="32"/>
      <c r="F759" s="32"/>
      <c r="M759" s="265">
        <f>IF(N759&gt;0,COUNTIF($N$7:N759,"&gt;0"),0)</f>
        <v>0</v>
      </c>
      <c r="N759" s="268">
        <f>IF('Enga manuel'!I258&lt;&gt;0,'Enga manuel'!G258,0)</f>
        <v>0</v>
      </c>
      <c r="O759" s="269">
        <f>IF('Enga manuel'!J258&lt;&gt;" ",'Enga manuel'!I258,0)</f>
        <v>0</v>
      </c>
      <c r="P759" s="269" t="str">
        <f>IF('Enga manuel'!J258&lt;&gt;" ",CONCATENATE('Enga manuel'!J258," ",'Enga manuel'!K258),0)</f>
        <v xml:space="preserve"> </v>
      </c>
      <c r="Q759" s="269">
        <f>IF('Enga manuel'!J258&lt;&gt;" ",'Enga manuel'!L258,0)</f>
        <v>0</v>
      </c>
      <c r="R759" s="269">
        <f>IF('Enga manuel'!J258&lt;&gt;" ",'Enga manuel'!M258,0)</f>
        <v>0</v>
      </c>
      <c r="S759" s="268">
        <f>IF('Enga manuel'!K258&lt;&gt;" ",'Enga manuel'!N258,0)</f>
        <v>0</v>
      </c>
      <c r="T759" s="268">
        <f>IF('Enga manuel'!M258&lt;&gt;" ",'Enga manuel'!P258,0)</f>
        <v>0</v>
      </c>
    </row>
    <row r="760" spans="3:20" ht="16.5" x14ac:dyDescent="0.2">
      <c r="C760" s="30"/>
      <c r="E760" s="32"/>
      <c r="F760" s="32"/>
      <c r="M760" s="265">
        <f>IF(N760&gt;0,COUNTIF($N$7:N760,"&gt;0"),0)</f>
        <v>0</v>
      </c>
      <c r="N760" s="268">
        <f>IF('Enga manuel'!I259&lt;&gt;0,'Enga manuel'!G259,0)</f>
        <v>0</v>
      </c>
      <c r="O760" s="269">
        <f>IF('Enga manuel'!J259&lt;&gt;" ",'Enga manuel'!I259,0)</f>
        <v>0</v>
      </c>
      <c r="P760" s="269" t="str">
        <f>IF('Enga manuel'!J259&lt;&gt;" ",CONCATENATE('Enga manuel'!J259," ",'Enga manuel'!K259),0)</f>
        <v xml:space="preserve"> </v>
      </c>
      <c r="Q760" s="269">
        <f>IF('Enga manuel'!J259&lt;&gt;" ",'Enga manuel'!L259,0)</f>
        <v>0</v>
      </c>
      <c r="R760" s="269">
        <f>IF('Enga manuel'!J259&lt;&gt;" ",'Enga manuel'!M259,0)</f>
        <v>0</v>
      </c>
      <c r="S760" s="268">
        <f>IF('Enga manuel'!K259&lt;&gt;" ",'Enga manuel'!N259,0)</f>
        <v>0</v>
      </c>
      <c r="T760" s="268">
        <f>IF('Enga manuel'!M259&lt;&gt;" ",'Enga manuel'!P259,0)</f>
        <v>0</v>
      </c>
    </row>
    <row r="761" spans="3:20" ht="16.5" x14ac:dyDescent="0.2">
      <c r="C761" s="30"/>
      <c r="E761" s="32"/>
      <c r="F761" s="32"/>
      <c r="M761" s="265">
        <f>IF(N761&gt;0,COUNTIF($N$7:N761,"&gt;0"),0)</f>
        <v>0</v>
      </c>
      <c r="N761" s="268">
        <f>IF('Enga manuel'!I260&lt;&gt;0,'Enga manuel'!G260,0)</f>
        <v>0</v>
      </c>
      <c r="O761" s="269">
        <f>IF('Enga manuel'!J260&lt;&gt;" ",'Enga manuel'!I260,0)</f>
        <v>0</v>
      </c>
      <c r="P761" s="269" t="str">
        <f>IF('Enga manuel'!J260&lt;&gt;" ",CONCATENATE('Enga manuel'!J260," ",'Enga manuel'!K260),0)</f>
        <v xml:space="preserve"> </v>
      </c>
      <c r="Q761" s="269">
        <f>IF('Enga manuel'!J260&lt;&gt;" ",'Enga manuel'!L260,0)</f>
        <v>0</v>
      </c>
      <c r="R761" s="269">
        <f>IF('Enga manuel'!J260&lt;&gt;" ",'Enga manuel'!M260,0)</f>
        <v>0</v>
      </c>
      <c r="S761" s="268">
        <f>IF('Enga manuel'!K260&lt;&gt;" ",'Enga manuel'!N260,0)</f>
        <v>0</v>
      </c>
      <c r="T761" s="268">
        <f>IF('Enga manuel'!M260&lt;&gt;" ",'Enga manuel'!P260,0)</f>
        <v>0</v>
      </c>
    </row>
    <row r="762" spans="3:20" ht="16.5" x14ac:dyDescent="0.2">
      <c r="C762" s="30"/>
      <c r="E762" s="32"/>
      <c r="F762" s="32"/>
      <c r="M762" s="265">
        <f>IF(N762&gt;0,COUNTIF($N$7:N762,"&gt;0"),0)</f>
        <v>0</v>
      </c>
      <c r="N762" s="268">
        <f>IF('Enga manuel'!I261&lt;&gt;0,'Enga manuel'!G261,0)</f>
        <v>0</v>
      </c>
      <c r="O762" s="269">
        <f>IF('Enga manuel'!J261&lt;&gt;" ",'Enga manuel'!I261,0)</f>
        <v>0</v>
      </c>
      <c r="P762" s="269" t="str">
        <f>IF('Enga manuel'!J261&lt;&gt;" ",CONCATENATE('Enga manuel'!J261," ",'Enga manuel'!K261),0)</f>
        <v xml:space="preserve"> </v>
      </c>
      <c r="Q762" s="269">
        <f>IF('Enga manuel'!J261&lt;&gt;" ",'Enga manuel'!L261,0)</f>
        <v>0</v>
      </c>
      <c r="R762" s="269">
        <f>IF('Enga manuel'!J261&lt;&gt;" ",'Enga manuel'!M261,0)</f>
        <v>0</v>
      </c>
      <c r="S762" s="268">
        <f>IF('Enga manuel'!K261&lt;&gt;" ",'Enga manuel'!N261,0)</f>
        <v>0</v>
      </c>
      <c r="T762" s="268">
        <f>IF('Enga manuel'!M261&lt;&gt;" ",'Enga manuel'!P261,0)</f>
        <v>0</v>
      </c>
    </row>
    <row r="763" spans="3:20" ht="16.5" x14ac:dyDescent="0.2">
      <c r="C763" s="30"/>
      <c r="E763" s="32"/>
      <c r="F763" s="32"/>
      <c r="M763" s="265">
        <f>IF(N763&gt;0,COUNTIF($N$7:N763,"&gt;0"),0)</f>
        <v>0</v>
      </c>
      <c r="N763" s="268">
        <f>IF('Enga manuel'!I262&lt;&gt;0,'Enga manuel'!G262,0)</f>
        <v>0</v>
      </c>
      <c r="O763" s="269">
        <f>IF('Enga manuel'!J262&lt;&gt;" ",'Enga manuel'!I262,0)</f>
        <v>0</v>
      </c>
      <c r="P763" s="269" t="str">
        <f>IF('Enga manuel'!J262&lt;&gt;" ",CONCATENATE('Enga manuel'!J262," ",'Enga manuel'!K262),0)</f>
        <v xml:space="preserve"> </v>
      </c>
      <c r="Q763" s="269">
        <f>IF('Enga manuel'!J262&lt;&gt;" ",'Enga manuel'!L262,0)</f>
        <v>0</v>
      </c>
      <c r="R763" s="269">
        <f>IF('Enga manuel'!J262&lt;&gt;" ",'Enga manuel'!M262,0)</f>
        <v>0</v>
      </c>
      <c r="S763" s="268">
        <f>IF('Enga manuel'!K262&lt;&gt;" ",'Enga manuel'!N262,0)</f>
        <v>0</v>
      </c>
      <c r="T763" s="268">
        <f>IF('Enga manuel'!M262&lt;&gt;" ",'Enga manuel'!P262,0)</f>
        <v>0</v>
      </c>
    </row>
    <row r="764" spans="3:20" ht="16.5" x14ac:dyDescent="0.2">
      <c r="C764" s="30"/>
      <c r="E764" s="32"/>
      <c r="F764" s="32"/>
      <c r="M764" s="265">
        <f>IF(N764&gt;0,COUNTIF($N$7:N764,"&gt;0"),0)</f>
        <v>0</v>
      </c>
      <c r="N764" s="268">
        <f>IF('Enga manuel'!I263&lt;&gt;0,'Enga manuel'!G263,0)</f>
        <v>0</v>
      </c>
      <c r="O764" s="269">
        <f>IF('Enga manuel'!J263&lt;&gt;" ",'Enga manuel'!I263,0)</f>
        <v>0</v>
      </c>
      <c r="P764" s="269" t="str">
        <f>IF('Enga manuel'!J263&lt;&gt;" ",CONCATENATE('Enga manuel'!J263," ",'Enga manuel'!K263),0)</f>
        <v xml:space="preserve"> </v>
      </c>
      <c r="Q764" s="269">
        <f>IF('Enga manuel'!J263&lt;&gt;" ",'Enga manuel'!L263,0)</f>
        <v>0</v>
      </c>
      <c r="R764" s="269">
        <f>IF('Enga manuel'!J263&lt;&gt;" ",'Enga manuel'!M263,0)</f>
        <v>0</v>
      </c>
      <c r="S764" s="268">
        <f>IF('Enga manuel'!K263&lt;&gt;" ",'Enga manuel'!N263,0)</f>
        <v>0</v>
      </c>
      <c r="T764" s="268">
        <f>IF('Enga manuel'!M263&lt;&gt;" ",'Enga manuel'!P263,0)</f>
        <v>0</v>
      </c>
    </row>
    <row r="765" spans="3:20" ht="16.5" x14ac:dyDescent="0.2">
      <c r="C765" s="30"/>
      <c r="E765" s="32"/>
      <c r="F765" s="32"/>
      <c r="M765" s="265">
        <f>IF(N765&gt;0,COUNTIF($N$7:N765,"&gt;0"),0)</f>
        <v>0</v>
      </c>
      <c r="N765" s="268">
        <f>IF('Enga manuel'!I264&lt;&gt;0,'Enga manuel'!G264,0)</f>
        <v>0</v>
      </c>
      <c r="O765" s="269">
        <f>IF('Enga manuel'!J264&lt;&gt;" ",'Enga manuel'!I264,0)</f>
        <v>0</v>
      </c>
      <c r="P765" s="269" t="str">
        <f>IF('Enga manuel'!J264&lt;&gt;" ",CONCATENATE('Enga manuel'!J264," ",'Enga manuel'!K264),0)</f>
        <v xml:space="preserve"> </v>
      </c>
      <c r="Q765" s="269">
        <f>IF('Enga manuel'!J264&lt;&gt;" ",'Enga manuel'!L264,0)</f>
        <v>0</v>
      </c>
      <c r="R765" s="269">
        <f>IF('Enga manuel'!J264&lt;&gt;" ",'Enga manuel'!M264,0)</f>
        <v>0</v>
      </c>
      <c r="S765" s="268">
        <f>IF('Enga manuel'!K264&lt;&gt;" ",'Enga manuel'!N264,0)</f>
        <v>0</v>
      </c>
      <c r="T765" s="268">
        <f>IF('Enga manuel'!M264&lt;&gt;" ",'Enga manuel'!P264,0)</f>
        <v>0</v>
      </c>
    </row>
    <row r="766" spans="3:20" ht="16.5" x14ac:dyDescent="0.2">
      <c r="C766" s="30"/>
      <c r="E766" s="32"/>
      <c r="F766" s="32"/>
      <c r="M766" s="265">
        <f>IF(N766&gt;0,COUNTIF($N$7:N766,"&gt;0"),0)</f>
        <v>0</v>
      </c>
      <c r="N766" s="268">
        <f>IF('Enga manuel'!I265&lt;&gt;0,'Enga manuel'!G265,0)</f>
        <v>0</v>
      </c>
      <c r="O766" s="269">
        <f>IF('Enga manuel'!J265&lt;&gt;" ",'Enga manuel'!I265,0)</f>
        <v>0</v>
      </c>
      <c r="P766" s="269" t="str">
        <f>IF('Enga manuel'!J265&lt;&gt;" ",CONCATENATE('Enga manuel'!J265," ",'Enga manuel'!K265),0)</f>
        <v xml:space="preserve"> </v>
      </c>
      <c r="Q766" s="269">
        <f>IF('Enga manuel'!J265&lt;&gt;" ",'Enga manuel'!L265,0)</f>
        <v>0</v>
      </c>
      <c r="R766" s="269">
        <f>IF('Enga manuel'!J265&lt;&gt;" ",'Enga manuel'!M265,0)</f>
        <v>0</v>
      </c>
      <c r="S766" s="268">
        <f>IF('Enga manuel'!K265&lt;&gt;" ",'Enga manuel'!N265,0)</f>
        <v>0</v>
      </c>
      <c r="T766" s="268">
        <f>IF('Enga manuel'!M265&lt;&gt;" ",'Enga manuel'!P265,0)</f>
        <v>0</v>
      </c>
    </row>
    <row r="767" spans="3:20" ht="16.5" x14ac:dyDescent="0.2">
      <c r="C767" s="30"/>
      <c r="E767" s="32"/>
      <c r="F767" s="32"/>
      <c r="M767" s="265">
        <f>IF(N767&gt;0,COUNTIF($N$7:N767,"&gt;0"),0)</f>
        <v>0</v>
      </c>
      <c r="N767" s="268">
        <f>IF('Enga manuel'!I266&lt;&gt;0,'Enga manuel'!G266,0)</f>
        <v>0</v>
      </c>
      <c r="O767" s="269">
        <f>IF('Enga manuel'!J266&lt;&gt;" ",'Enga manuel'!I266,0)</f>
        <v>0</v>
      </c>
      <c r="P767" s="269" t="str">
        <f>IF('Enga manuel'!J266&lt;&gt;" ",CONCATENATE('Enga manuel'!J266," ",'Enga manuel'!K266),0)</f>
        <v xml:space="preserve"> </v>
      </c>
      <c r="Q767" s="269">
        <f>IF('Enga manuel'!J266&lt;&gt;" ",'Enga manuel'!L266,0)</f>
        <v>0</v>
      </c>
      <c r="R767" s="269">
        <f>IF('Enga manuel'!J266&lt;&gt;" ",'Enga manuel'!M266,0)</f>
        <v>0</v>
      </c>
      <c r="S767" s="268">
        <f>IF('Enga manuel'!K266&lt;&gt;" ",'Enga manuel'!N266,0)</f>
        <v>0</v>
      </c>
      <c r="T767" s="268">
        <f>IF('Enga manuel'!M266&lt;&gt;" ",'Enga manuel'!P266,0)</f>
        <v>0</v>
      </c>
    </row>
    <row r="768" spans="3:20" ht="16.5" x14ac:dyDescent="0.2">
      <c r="C768" s="30"/>
      <c r="E768" s="32"/>
      <c r="F768" s="32"/>
      <c r="M768" s="265">
        <f>IF(N768&gt;0,COUNTIF($N$7:N768,"&gt;0"),0)</f>
        <v>0</v>
      </c>
      <c r="N768" s="268">
        <f>IF('Enga manuel'!I267&lt;&gt;0,'Enga manuel'!G267,0)</f>
        <v>0</v>
      </c>
      <c r="O768" s="269">
        <f>IF('Enga manuel'!J267&lt;&gt;" ",'Enga manuel'!I267,0)</f>
        <v>0</v>
      </c>
      <c r="P768" s="269" t="str">
        <f>IF('Enga manuel'!J267&lt;&gt;" ",CONCATENATE('Enga manuel'!J267," ",'Enga manuel'!K267),0)</f>
        <v xml:space="preserve"> </v>
      </c>
      <c r="Q768" s="269">
        <f>IF('Enga manuel'!J267&lt;&gt;" ",'Enga manuel'!L267,0)</f>
        <v>0</v>
      </c>
      <c r="R768" s="269">
        <f>IF('Enga manuel'!J267&lt;&gt;" ",'Enga manuel'!M267,0)</f>
        <v>0</v>
      </c>
      <c r="S768" s="268">
        <f>IF('Enga manuel'!K267&lt;&gt;" ",'Enga manuel'!N267,0)</f>
        <v>0</v>
      </c>
      <c r="T768" s="268">
        <f>IF('Enga manuel'!M267&lt;&gt;" ",'Enga manuel'!P267,0)</f>
        <v>0</v>
      </c>
    </row>
    <row r="769" spans="3:20" ht="16.5" x14ac:dyDescent="0.2">
      <c r="C769" s="30"/>
      <c r="E769" s="32"/>
      <c r="F769" s="32"/>
      <c r="M769" s="265">
        <f>IF(N769&gt;0,COUNTIF($N$7:N769,"&gt;0"),0)</f>
        <v>0</v>
      </c>
      <c r="N769" s="268">
        <f>IF('Enga manuel'!I268&lt;&gt;0,'Enga manuel'!G268,0)</f>
        <v>0</v>
      </c>
      <c r="O769" s="269">
        <f>IF('Enga manuel'!J268&lt;&gt;" ",'Enga manuel'!I268,0)</f>
        <v>0</v>
      </c>
      <c r="P769" s="269" t="str">
        <f>IF('Enga manuel'!J268&lt;&gt;" ",CONCATENATE('Enga manuel'!J268," ",'Enga manuel'!K268),0)</f>
        <v xml:space="preserve"> </v>
      </c>
      <c r="Q769" s="269">
        <f>IF('Enga manuel'!J268&lt;&gt;" ",'Enga manuel'!L268,0)</f>
        <v>0</v>
      </c>
      <c r="R769" s="269">
        <f>IF('Enga manuel'!J268&lt;&gt;" ",'Enga manuel'!M268,0)</f>
        <v>0</v>
      </c>
      <c r="S769" s="268">
        <f>IF('Enga manuel'!K268&lt;&gt;" ",'Enga manuel'!N268,0)</f>
        <v>0</v>
      </c>
      <c r="T769" s="268">
        <f>IF('Enga manuel'!M268&lt;&gt;" ",'Enga manuel'!P268,0)</f>
        <v>0</v>
      </c>
    </row>
    <row r="770" spans="3:20" ht="16.5" x14ac:dyDescent="0.2">
      <c r="C770" s="30"/>
      <c r="E770" s="32"/>
      <c r="F770" s="32"/>
      <c r="M770" s="265">
        <f>IF(N770&gt;0,COUNTIF($N$7:N770,"&gt;0"),0)</f>
        <v>0</v>
      </c>
      <c r="N770" s="268">
        <f>IF('Enga manuel'!I269&lt;&gt;0,'Enga manuel'!G269,0)</f>
        <v>0</v>
      </c>
      <c r="O770" s="269">
        <f>IF('Enga manuel'!J269&lt;&gt;" ",'Enga manuel'!I269,0)</f>
        <v>0</v>
      </c>
      <c r="P770" s="269" t="str">
        <f>IF('Enga manuel'!J269&lt;&gt;" ",CONCATENATE('Enga manuel'!J269," ",'Enga manuel'!K269),0)</f>
        <v xml:space="preserve"> </v>
      </c>
      <c r="Q770" s="269">
        <f>IF('Enga manuel'!J269&lt;&gt;" ",'Enga manuel'!L269,0)</f>
        <v>0</v>
      </c>
      <c r="R770" s="269">
        <f>IF('Enga manuel'!J269&lt;&gt;" ",'Enga manuel'!M269,0)</f>
        <v>0</v>
      </c>
      <c r="S770" s="268">
        <f>IF('Enga manuel'!K269&lt;&gt;" ",'Enga manuel'!N269,0)</f>
        <v>0</v>
      </c>
      <c r="T770" s="268">
        <f>IF('Enga manuel'!M269&lt;&gt;" ",'Enga manuel'!P269,0)</f>
        <v>0</v>
      </c>
    </row>
    <row r="771" spans="3:20" ht="16.5" x14ac:dyDescent="0.2">
      <c r="C771" s="30"/>
      <c r="E771" s="32"/>
      <c r="F771" s="32"/>
      <c r="M771" s="265">
        <f>IF(N771&gt;0,COUNTIF($N$7:N771,"&gt;0"),0)</f>
        <v>0</v>
      </c>
      <c r="N771" s="268">
        <f>IF('Enga manuel'!I270&lt;&gt;0,'Enga manuel'!G270,0)</f>
        <v>0</v>
      </c>
      <c r="O771" s="269">
        <f>IF('Enga manuel'!J270&lt;&gt;" ",'Enga manuel'!I270,0)</f>
        <v>0</v>
      </c>
      <c r="P771" s="269" t="str">
        <f>IF('Enga manuel'!J270&lt;&gt;" ",CONCATENATE('Enga manuel'!J270," ",'Enga manuel'!K270),0)</f>
        <v xml:space="preserve"> </v>
      </c>
      <c r="Q771" s="269">
        <f>IF('Enga manuel'!J270&lt;&gt;" ",'Enga manuel'!L270,0)</f>
        <v>0</v>
      </c>
      <c r="R771" s="269">
        <f>IF('Enga manuel'!J270&lt;&gt;" ",'Enga manuel'!M270,0)</f>
        <v>0</v>
      </c>
      <c r="S771" s="268">
        <f>IF('Enga manuel'!K270&lt;&gt;" ",'Enga manuel'!N270,0)</f>
        <v>0</v>
      </c>
      <c r="T771" s="268">
        <f>IF('Enga manuel'!M270&lt;&gt;" ",'Enga manuel'!P270,0)</f>
        <v>0</v>
      </c>
    </row>
    <row r="772" spans="3:20" ht="16.5" x14ac:dyDescent="0.2">
      <c r="C772" s="30"/>
      <c r="E772" s="32"/>
      <c r="F772" s="32"/>
      <c r="M772" s="265">
        <f>IF(N772&gt;0,COUNTIF($N$7:N772,"&gt;0"),0)</f>
        <v>0</v>
      </c>
      <c r="N772" s="268">
        <f>IF('Enga manuel'!I271&lt;&gt;0,'Enga manuel'!G271,0)</f>
        <v>0</v>
      </c>
      <c r="O772" s="269">
        <f>IF('Enga manuel'!J271&lt;&gt;" ",'Enga manuel'!I271,0)</f>
        <v>0</v>
      </c>
      <c r="P772" s="269" t="str">
        <f>IF('Enga manuel'!J271&lt;&gt;" ",CONCATENATE('Enga manuel'!J271," ",'Enga manuel'!K271),0)</f>
        <v xml:space="preserve"> </v>
      </c>
      <c r="Q772" s="269">
        <f>IF('Enga manuel'!J271&lt;&gt;" ",'Enga manuel'!L271,0)</f>
        <v>0</v>
      </c>
      <c r="R772" s="269">
        <f>IF('Enga manuel'!J271&lt;&gt;" ",'Enga manuel'!M271,0)</f>
        <v>0</v>
      </c>
      <c r="S772" s="268">
        <f>IF('Enga manuel'!K271&lt;&gt;" ",'Enga manuel'!N271,0)</f>
        <v>0</v>
      </c>
      <c r="T772" s="268">
        <f>IF('Enga manuel'!M271&lt;&gt;" ",'Enga manuel'!P271,0)</f>
        <v>0</v>
      </c>
    </row>
    <row r="773" spans="3:20" ht="16.5" x14ac:dyDescent="0.2">
      <c r="C773" s="30"/>
      <c r="E773" s="32"/>
      <c r="F773" s="32"/>
      <c r="M773" s="265">
        <f>IF(N773&gt;0,COUNTIF($N$7:N773,"&gt;0"),0)</f>
        <v>0</v>
      </c>
      <c r="N773" s="268">
        <f>IF('Enga manuel'!I272&lt;&gt;0,'Enga manuel'!G272,0)</f>
        <v>0</v>
      </c>
      <c r="O773" s="269">
        <f>IF('Enga manuel'!J272&lt;&gt;" ",'Enga manuel'!I272,0)</f>
        <v>0</v>
      </c>
      <c r="P773" s="269" t="str">
        <f>IF('Enga manuel'!J272&lt;&gt;" ",CONCATENATE('Enga manuel'!J272," ",'Enga manuel'!K272),0)</f>
        <v xml:space="preserve"> </v>
      </c>
      <c r="Q773" s="269">
        <f>IF('Enga manuel'!J272&lt;&gt;" ",'Enga manuel'!L272,0)</f>
        <v>0</v>
      </c>
      <c r="R773" s="269">
        <f>IF('Enga manuel'!J272&lt;&gt;" ",'Enga manuel'!M272,0)</f>
        <v>0</v>
      </c>
      <c r="S773" s="268">
        <f>IF('Enga manuel'!K272&lt;&gt;" ",'Enga manuel'!N272,0)</f>
        <v>0</v>
      </c>
      <c r="T773" s="268">
        <f>IF('Enga manuel'!M272&lt;&gt;" ",'Enga manuel'!P272,0)</f>
        <v>0</v>
      </c>
    </row>
    <row r="774" spans="3:20" ht="16.5" x14ac:dyDescent="0.2">
      <c r="C774" s="30"/>
      <c r="E774" s="32"/>
      <c r="F774" s="32"/>
      <c r="M774" s="265">
        <f>IF(N774&gt;0,COUNTIF($N$7:N774,"&gt;0"),0)</f>
        <v>0</v>
      </c>
      <c r="N774" s="268">
        <f>IF('Enga manuel'!I273&lt;&gt;0,'Enga manuel'!G273,0)</f>
        <v>0</v>
      </c>
      <c r="O774" s="269">
        <f>IF('Enga manuel'!J273&lt;&gt;" ",'Enga manuel'!I273,0)</f>
        <v>0</v>
      </c>
      <c r="P774" s="269" t="str">
        <f>IF('Enga manuel'!J273&lt;&gt;" ",CONCATENATE('Enga manuel'!J273," ",'Enga manuel'!K273),0)</f>
        <v xml:space="preserve"> </v>
      </c>
      <c r="Q774" s="269">
        <f>IF('Enga manuel'!J273&lt;&gt;" ",'Enga manuel'!L273,0)</f>
        <v>0</v>
      </c>
      <c r="R774" s="269">
        <f>IF('Enga manuel'!J273&lt;&gt;" ",'Enga manuel'!M273,0)</f>
        <v>0</v>
      </c>
      <c r="S774" s="268">
        <f>IF('Enga manuel'!K273&lt;&gt;" ",'Enga manuel'!N273,0)</f>
        <v>0</v>
      </c>
      <c r="T774" s="268">
        <f>IF('Enga manuel'!M273&lt;&gt;" ",'Enga manuel'!P273,0)</f>
        <v>0</v>
      </c>
    </row>
    <row r="775" spans="3:20" ht="16.5" x14ac:dyDescent="0.2">
      <c r="C775" s="30"/>
      <c r="E775" s="32"/>
      <c r="F775" s="32"/>
      <c r="M775" s="265">
        <f>IF(N775&gt;0,COUNTIF($N$7:N775,"&gt;0"),0)</f>
        <v>0</v>
      </c>
      <c r="N775" s="268">
        <f>IF('Enga manuel'!I274&lt;&gt;0,'Enga manuel'!G274,0)</f>
        <v>0</v>
      </c>
      <c r="O775" s="269">
        <f>IF('Enga manuel'!J274&lt;&gt;" ",'Enga manuel'!I274,0)</f>
        <v>0</v>
      </c>
      <c r="P775" s="269" t="str">
        <f>IF('Enga manuel'!J274&lt;&gt;" ",CONCATENATE('Enga manuel'!J274," ",'Enga manuel'!K274),0)</f>
        <v xml:space="preserve"> </v>
      </c>
      <c r="Q775" s="269">
        <f>IF('Enga manuel'!J274&lt;&gt;" ",'Enga manuel'!L274,0)</f>
        <v>0</v>
      </c>
      <c r="R775" s="269">
        <f>IF('Enga manuel'!J274&lt;&gt;" ",'Enga manuel'!M274,0)</f>
        <v>0</v>
      </c>
      <c r="S775" s="268">
        <f>IF('Enga manuel'!K274&lt;&gt;" ",'Enga manuel'!N274,0)</f>
        <v>0</v>
      </c>
      <c r="T775" s="268">
        <f>IF('Enga manuel'!M274&lt;&gt;" ",'Enga manuel'!P274,0)</f>
        <v>0</v>
      </c>
    </row>
    <row r="776" spans="3:20" ht="16.5" x14ac:dyDescent="0.2">
      <c r="C776" s="30"/>
      <c r="E776" s="32"/>
      <c r="F776" s="32"/>
      <c r="M776" s="265">
        <f>IF(N776&gt;0,COUNTIF($N$7:N776,"&gt;0"),0)</f>
        <v>0</v>
      </c>
      <c r="N776" s="268">
        <f>IF('Enga manuel'!I275&lt;&gt;0,'Enga manuel'!G275,0)</f>
        <v>0</v>
      </c>
      <c r="O776" s="269">
        <f>IF('Enga manuel'!J275&lt;&gt;" ",'Enga manuel'!I275,0)</f>
        <v>0</v>
      </c>
      <c r="P776" s="269" t="str">
        <f>IF('Enga manuel'!J275&lt;&gt;" ",CONCATENATE('Enga manuel'!J275," ",'Enga manuel'!K275),0)</f>
        <v xml:space="preserve"> </v>
      </c>
      <c r="Q776" s="269">
        <f>IF('Enga manuel'!J275&lt;&gt;" ",'Enga manuel'!L275,0)</f>
        <v>0</v>
      </c>
      <c r="R776" s="269">
        <f>IF('Enga manuel'!J275&lt;&gt;" ",'Enga manuel'!M275,0)</f>
        <v>0</v>
      </c>
      <c r="S776" s="268">
        <f>IF('Enga manuel'!K275&lt;&gt;" ",'Enga manuel'!N275,0)</f>
        <v>0</v>
      </c>
      <c r="T776" s="268">
        <f>IF('Enga manuel'!M275&lt;&gt;" ",'Enga manuel'!P275,0)</f>
        <v>0</v>
      </c>
    </row>
    <row r="777" spans="3:20" ht="16.5" x14ac:dyDescent="0.2">
      <c r="C777" s="30"/>
      <c r="E777" s="32"/>
      <c r="F777" s="32"/>
      <c r="M777" s="265">
        <f>IF(N777&gt;0,COUNTIF($N$7:N777,"&gt;0"),0)</f>
        <v>0</v>
      </c>
      <c r="N777" s="268">
        <f>IF('Enga manuel'!I276&lt;&gt;0,'Enga manuel'!G276,0)</f>
        <v>0</v>
      </c>
      <c r="O777" s="269">
        <f>IF('Enga manuel'!J276&lt;&gt;" ",'Enga manuel'!I276,0)</f>
        <v>0</v>
      </c>
      <c r="P777" s="269" t="str">
        <f>IF('Enga manuel'!J276&lt;&gt;" ",CONCATENATE('Enga manuel'!J276," ",'Enga manuel'!K276),0)</f>
        <v xml:space="preserve"> </v>
      </c>
      <c r="Q777" s="269">
        <f>IF('Enga manuel'!J276&lt;&gt;" ",'Enga manuel'!L276,0)</f>
        <v>0</v>
      </c>
      <c r="R777" s="269">
        <f>IF('Enga manuel'!J276&lt;&gt;" ",'Enga manuel'!M276,0)</f>
        <v>0</v>
      </c>
      <c r="S777" s="268">
        <f>IF('Enga manuel'!K276&lt;&gt;" ",'Enga manuel'!N276,0)</f>
        <v>0</v>
      </c>
      <c r="T777" s="268">
        <f>IF('Enga manuel'!M276&lt;&gt;" ",'Enga manuel'!P276,0)</f>
        <v>0</v>
      </c>
    </row>
    <row r="778" spans="3:20" ht="16.5" x14ac:dyDescent="0.2">
      <c r="C778" s="30"/>
      <c r="E778" s="32"/>
      <c r="F778" s="32"/>
      <c r="M778" s="265">
        <f>IF(N778&gt;0,COUNTIF($N$7:N778,"&gt;0"),0)</f>
        <v>0</v>
      </c>
      <c r="N778" s="268">
        <f>IF('Enga manuel'!I277&lt;&gt;0,'Enga manuel'!G277,0)</f>
        <v>0</v>
      </c>
      <c r="O778" s="269">
        <f>IF('Enga manuel'!J277&lt;&gt;" ",'Enga manuel'!I277,0)</f>
        <v>0</v>
      </c>
      <c r="P778" s="269" t="str">
        <f>IF('Enga manuel'!J277&lt;&gt;" ",CONCATENATE('Enga manuel'!J277," ",'Enga manuel'!K277),0)</f>
        <v xml:space="preserve"> </v>
      </c>
      <c r="Q778" s="269">
        <f>IF('Enga manuel'!J277&lt;&gt;" ",'Enga manuel'!L277,0)</f>
        <v>0</v>
      </c>
      <c r="R778" s="269">
        <f>IF('Enga manuel'!J277&lt;&gt;" ",'Enga manuel'!M277,0)</f>
        <v>0</v>
      </c>
      <c r="S778" s="268">
        <f>IF('Enga manuel'!K277&lt;&gt;" ",'Enga manuel'!N277,0)</f>
        <v>0</v>
      </c>
      <c r="T778" s="268">
        <f>IF('Enga manuel'!M277&lt;&gt;" ",'Enga manuel'!P277,0)</f>
        <v>0</v>
      </c>
    </row>
    <row r="779" spans="3:20" ht="16.5" x14ac:dyDescent="0.2">
      <c r="C779" s="30"/>
      <c r="E779" s="32"/>
      <c r="F779" s="32"/>
      <c r="M779" s="265">
        <f>IF(N779&gt;0,COUNTIF($N$7:N779,"&gt;0"),0)</f>
        <v>0</v>
      </c>
      <c r="N779" s="268">
        <f>IF('Enga manuel'!I278&lt;&gt;0,'Enga manuel'!G278,0)</f>
        <v>0</v>
      </c>
      <c r="O779" s="269">
        <f>IF('Enga manuel'!J278&lt;&gt;" ",'Enga manuel'!I278,0)</f>
        <v>0</v>
      </c>
      <c r="P779" s="269" t="str">
        <f>IF('Enga manuel'!J278&lt;&gt;" ",CONCATENATE('Enga manuel'!J278," ",'Enga manuel'!K278),0)</f>
        <v xml:space="preserve"> </v>
      </c>
      <c r="Q779" s="269">
        <f>IF('Enga manuel'!J278&lt;&gt;" ",'Enga manuel'!L278,0)</f>
        <v>0</v>
      </c>
      <c r="R779" s="269">
        <f>IF('Enga manuel'!J278&lt;&gt;" ",'Enga manuel'!M278,0)</f>
        <v>0</v>
      </c>
      <c r="S779" s="268">
        <f>IF('Enga manuel'!K278&lt;&gt;" ",'Enga manuel'!N278,0)</f>
        <v>0</v>
      </c>
      <c r="T779" s="268">
        <f>IF('Enga manuel'!M278&lt;&gt;" ",'Enga manuel'!P278,0)</f>
        <v>0</v>
      </c>
    </row>
    <row r="780" spans="3:20" ht="16.5" x14ac:dyDescent="0.2">
      <c r="C780" s="30"/>
      <c r="E780" s="32"/>
      <c r="F780" s="32"/>
      <c r="M780" s="265">
        <f>IF(N780&gt;0,COUNTIF($N$7:N780,"&gt;0"),0)</f>
        <v>0</v>
      </c>
      <c r="N780" s="268">
        <f>IF('Enga manuel'!I279&lt;&gt;0,'Enga manuel'!G279,0)</f>
        <v>0</v>
      </c>
      <c r="O780" s="269">
        <f>IF('Enga manuel'!J279&lt;&gt;" ",'Enga manuel'!I279,0)</f>
        <v>0</v>
      </c>
      <c r="P780" s="269" t="str">
        <f>IF('Enga manuel'!J279&lt;&gt;" ",CONCATENATE('Enga manuel'!J279," ",'Enga manuel'!K279),0)</f>
        <v xml:space="preserve"> </v>
      </c>
      <c r="Q780" s="269">
        <f>IF('Enga manuel'!J279&lt;&gt;" ",'Enga manuel'!L279,0)</f>
        <v>0</v>
      </c>
      <c r="R780" s="269">
        <f>IF('Enga manuel'!J279&lt;&gt;" ",'Enga manuel'!M279,0)</f>
        <v>0</v>
      </c>
      <c r="S780" s="268">
        <f>IF('Enga manuel'!K279&lt;&gt;" ",'Enga manuel'!N279,0)</f>
        <v>0</v>
      </c>
      <c r="T780" s="268">
        <f>IF('Enga manuel'!M279&lt;&gt;" ",'Enga manuel'!P279,0)</f>
        <v>0</v>
      </c>
    </row>
    <row r="781" spans="3:20" ht="16.5" x14ac:dyDescent="0.2">
      <c r="C781" s="30"/>
      <c r="E781" s="32"/>
      <c r="F781" s="32"/>
      <c r="M781" s="265">
        <f>IF(N781&gt;0,COUNTIF($N$7:N781,"&gt;0"),0)</f>
        <v>0</v>
      </c>
      <c r="N781" s="268">
        <f>IF('Enga manuel'!I280&lt;&gt;0,'Enga manuel'!G280,0)</f>
        <v>0</v>
      </c>
      <c r="O781" s="269">
        <f>IF('Enga manuel'!J280&lt;&gt;" ",'Enga manuel'!I280,0)</f>
        <v>0</v>
      </c>
      <c r="P781" s="269" t="str">
        <f>IF('Enga manuel'!J280&lt;&gt;" ",CONCATENATE('Enga manuel'!J280," ",'Enga manuel'!K280),0)</f>
        <v xml:space="preserve"> </v>
      </c>
      <c r="Q781" s="269">
        <f>IF('Enga manuel'!J280&lt;&gt;" ",'Enga manuel'!L280,0)</f>
        <v>0</v>
      </c>
      <c r="R781" s="269">
        <f>IF('Enga manuel'!J280&lt;&gt;" ",'Enga manuel'!M280,0)</f>
        <v>0</v>
      </c>
      <c r="S781" s="268">
        <f>IF('Enga manuel'!K280&lt;&gt;" ",'Enga manuel'!N280,0)</f>
        <v>0</v>
      </c>
      <c r="T781" s="268">
        <f>IF('Enga manuel'!M280&lt;&gt;" ",'Enga manuel'!P280,0)</f>
        <v>0</v>
      </c>
    </row>
    <row r="782" spans="3:20" ht="16.5" x14ac:dyDescent="0.2">
      <c r="C782" s="30"/>
      <c r="E782" s="32"/>
      <c r="F782" s="32"/>
      <c r="M782" s="265">
        <f>IF(N782&gt;0,COUNTIF($N$7:N782,"&gt;0"),0)</f>
        <v>0</v>
      </c>
      <c r="N782" s="268">
        <f>IF('Enga manuel'!I281&lt;&gt;0,'Enga manuel'!G281,0)</f>
        <v>0</v>
      </c>
      <c r="O782" s="269">
        <f>IF('Enga manuel'!J281&lt;&gt;" ",'Enga manuel'!I281,0)</f>
        <v>0</v>
      </c>
      <c r="P782" s="269" t="str">
        <f>IF('Enga manuel'!J281&lt;&gt;" ",CONCATENATE('Enga manuel'!J281," ",'Enga manuel'!K281),0)</f>
        <v xml:space="preserve"> </v>
      </c>
      <c r="Q782" s="269">
        <f>IF('Enga manuel'!J281&lt;&gt;" ",'Enga manuel'!L281,0)</f>
        <v>0</v>
      </c>
      <c r="R782" s="269">
        <f>IF('Enga manuel'!J281&lt;&gt;" ",'Enga manuel'!M281,0)</f>
        <v>0</v>
      </c>
      <c r="S782" s="268">
        <f>IF('Enga manuel'!K281&lt;&gt;" ",'Enga manuel'!N281,0)</f>
        <v>0</v>
      </c>
      <c r="T782" s="268">
        <f>IF('Enga manuel'!M281&lt;&gt;" ",'Enga manuel'!P281,0)</f>
        <v>0</v>
      </c>
    </row>
    <row r="783" spans="3:20" ht="16.5" x14ac:dyDescent="0.2">
      <c r="C783" s="30"/>
      <c r="E783" s="32"/>
      <c r="F783" s="32"/>
      <c r="M783" s="265">
        <f>IF(N783&gt;0,COUNTIF($N$7:N783,"&gt;0"),0)</f>
        <v>0</v>
      </c>
      <c r="N783" s="268">
        <f>IF('Enga manuel'!I282&lt;&gt;0,'Enga manuel'!G282,0)</f>
        <v>0</v>
      </c>
      <c r="O783" s="269">
        <f>IF('Enga manuel'!J282&lt;&gt;" ",'Enga manuel'!I282,0)</f>
        <v>0</v>
      </c>
      <c r="P783" s="269" t="str">
        <f>IF('Enga manuel'!J282&lt;&gt;" ",CONCATENATE('Enga manuel'!J282," ",'Enga manuel'!K282),0)</f>
        <v xml:space="preserve"> </v>
      </c>
      <c r="Q783" s="269">
        <f>IF('Enga manuel'!J282&lt;&gt;" ",'Enga manuel'!L282,0)</f>
        <v>0</v>
      </c>
      <c r="R783" s="269">
        <f>IF('Enga manuel'!J282&lt;&gt;" ",'Enga manuel'!M282,0)</f>
        <v>0</v>
      </c>
      <c r="S783" s="268">
        <f>IF('Enga manuel'!K282&lt;&gt;" ",'Enga manuel'!N282,0)</f>
        <v>0</v>
      </c>
      <c r="T783" s="268">
        <f>IF('Enga manuel'!M282&lt;&gt;" ",'Enga manuel'!P282,0)</f>
        <v>0</v>
      </c>
    </row>
    <row r="784" spans="3:20" ht="16.5" x14ac:dyDescent="0.2">
      <c r="C784" s="30"/>
      <c r="E784" s="32"/>
      <c r="F784" s="32"/>
      <c r="M784" s="265">
        <f>IF(N784&gt;0,COUNTIF($N$7:N784,"&gt;0"),0)</f>
        <v>0</v>
      </c>
      <c r="N784" s="268">
        <f>IF('Enga manuel'!I283&lt;&gt;0,'Enga manuel'!G283,0)</f>
        <v>0</v>
      </c>
      <c r="O784" s="269">
        <f>IF('Enga manuel'!J283&lt;&gt;" ",'Enga manuel'!I283,0)</f>
        <v>0</v>
      </c>
      <c r="P784" s="269" t="str">
        <f>IF('Enga manuel'!J283&lt;&gt;" ",CONCATENATE('Enga manuel'!J283," ",'Enga manuel'!K283),0)</f>
        <v xml:space="preserve"> </v>
      </c>
      <c r="Q784" s="269">
        <f>IF('Enga manuel'!J283&lt;&gt;" ",'Enga manuel'!L283,0)</f>
        <v>0</v>
      </c>
      <c r="R784" s="269">
        <f>IF('Enga manuel'!J283&lt;&gt;" ",'Enga manuel'!M283,0)</f>
        <v>0</v>
      </c>
      <c r="S784" s="268">
        <f>IF('Enga manuel'!K283&lt;&gt;" ",'Enga manuel'!N283,0)</f>
        <v>0</v>
      </c>
      <c r="T784" s="268">
        <f>IF('Enga manuel'!M283&lt;&gt;" ",'Enga manuel'!P283,0)</f>
        <v>0</v>
      </c>
    </row>
    <row r="785" spans="3:20" ht="16.5" x14ac:dyDescent="0.2">
      <c r="C785" s="30"/>
      <c r="E785" s="32"/>
      <c r="F785" s="32"/>
      <c r="M785" s="265">
        <f>IF(N785&gt;0,COUNTIF($N$7:N785,"&gt;0"),0)</f>
        <v>0</v>
      </c>
      <c r="N785" s="268">
        <f>IF('Enga manuel'!I284&lt;&gt;0,'Enga manuel'!G284,0)</f>
        <v>0</v>
      </c>
      <c r="O785" s="269">
        <f>IF('Enga manuel'!J284&lt;&gt;" ",'Enga manuel'!I284,0)</f>
        <v>0</v>
      </c>
      <c r="P785" s="269" t="str">
        <f>IF('Enga manuel'!J284&lt;&gt;" ",CONCATENATE('Enga manuel'!J284," ",'Enga manuel'!K284),0)</f>
        <v xml:space="preserve"> </v>
      </c>
      <c r="Q785" s="269">
        <f>IF('Enga manuel'!J284&lt;&gt;" ",'Enga manuel'!L284,0)</f>
        <v>0</v>
      </c>
      <c r="R785" s="269">
        <f>IF('Enga manuel'!J284&lt;&gt;" ",'Enga manuel'!M284,0)</f>
        <v>0</v>
      </c>
      <c r="S785" s="268">
        <f>IF('Enga manuel'!K284&lt;&gt;" ",'Enga manuel'!N284,0)</f>
        <v>0</v>
      </c>
      <c r="T785" s="268">
        <f>IF('Enga manuel'!M284&lt;&gt;" ",'Enga manuel'!P284,0)</f>
        <v>0</v>
      </c>
    </row>
    <row r="786" spans="3:20" ht="16.5" x14ac:dyDescent="0.2">
      <c r="C786" s="30"/>
      <c r="E786" s="32"/>
      <c r="F786" s="32"/>
      <c r="M786" s="265">
        <f>IF(N786&gt;0,COUNTIF($N$7:N786,"&gt;0"),0)</f>
        <v>0</v>
      </c>
      <c r="N786" s="268">
        <f>IF('Enga manuel'!I285&lt;&gt;0,'Enga manuel'!G285,0)</f>
        <v>0</v>
      </c>
      <c r="O786" s="269">
        <f>IF('Enga manuel'!J285&lt;&gt;" ",'Enga manuel'!I285,0)</f>
        <v>0</v>
      </c>
      <c r="P786" s="269" t="str">
        <f>IF('Enga manuel'!J285&lt;&gt;" ",CONCATENATE('Enga manuel'!J285," ",'Enga manuel'!K285),0)</f>
        <v xml:space="preserve"> </v>
      </c>
      <c r="Q786" s="269">
        <f>IF('Enga manuel'!J285&lt;&gt;" ",'Enga manuel'!L285,0)</f>
        <v>0</v>
      </c>
      <c r="R786" s="269">
        <f>IF('Enga manuel'!J285&lt;&gt;" ",'Enga manuel'!M285,0)</f>
        <v>0</v>
      </c>
      <c r="S786" s="268">
        <f>IF('Enga manuel'!K285&lt;&gt;" ",'Enga manuel'!N285,0)</f>
        <v>0</v>
      </c>
      <c r="T786" s="268">
        <f>IF('Enga manuel'!M285&lt;&gt;" ",'Enga manuel'!P285,0)</f>
        <v>0</v>
      </c>
    </row>
    <row r="787" spans="3:20" ht="16.5" x14ac:dyDescent="0.2">
      <c r="C787" s="30"/>
      <c r="E787" s="32"/>
      <c r="F787" s="32"/>
      <c r="M787" s="265">
        <f>IF(N787&gt;0,COUNTIF($N$7:N787,"&gt;0"),0)</f>
        <v>0</v>
      </c>
      <c r="N787" s="268">
        <f>IF('Enga manuel'!I286&lt;&gt;0,'Enga manuel'!G286,0)</f>
        <v>0</v>
      </c>
      <c r="O787" s="269">
        <f>IF('Enga manuel'!J286&lt;&gt;" ",'Enga manuel'!I286,0)</f>
        <v>0</v>
      </c>
      <c r="P787" s="269" t="str">
        <f>IF('Enga manuel'!J286&lt;&gt;" ",CONCATENATE('Enga manuel'!J286," ",'Enga manuel'!K286),0)</f>
        <v xml:space="preserve"> </v>
      </c>
      <c r="Q787" s="269">
        <f>IF('Enga manuel'!J286&lt;&gt;" ",'Enga manuel'!L286,0)</f>
        <v>0</v>
      </c>
      <c r="R787" s="269">
        <f>IF('Enga manuel'!J286&lt;&gt;" ",'Enga manuel'!M286,0)</f>
        <v>0</v>
      </c>
      <c r="S787" s="268">
        <f>IF('Enga manuel'!K286&lt;&gt;" ",'Enga manuel'!N286,0)</f>
        <v>0</v>
      </c>
      <c r="T787" s="268">
        <f>IF('Enga manuel'!M286&lt;&gt;" ",'Enga manuel'!P286,0)</f>
        <v>0</v>
      </c>
    </row>
    <row r="788" spans="3:20" ht="16.5" x14ac:dyDescent="0.2">
      <c r="C788" s="30"/>
      <c r="E788" s="32"/>
      <c r="F788" s="32"/>
      <c r="M788" s="265">
        <f>IF(N788&gt;0,COUNTIF($N$7:N788,"&gt;0"),0)</f>
        <v>0</v>
      </c>
      <c r="N788" s="268">
        <f>IF('Enga manuel'!I287&lt;&gt;0,'Enga manuel'!G287,0)</f>
        <v>0</v>
      </c>
      <c r="O788" s="269">
        <f>IF('Enga manuel'!J287&lt;&gt;" ",'Enga manuel'!I287,0)</f>
        <v>0</v>
      </c>
      <c r="P788" s="269" t="str">
        <f>IF('Enga manuel'!J287&lt;&gt;" ",CONCATENATE('Enga manuel'!J287," ",'Enga manuel'!K287),0)</f>
        <v xml:space="preserve"> </v>
      </c>
      <c r="Q788" s="269">
        <f>IF('Enga manuel'!J287&lt;&gt;" ",'Enga manuel'!L287,0)</f>
        <v>0</v>
      </c>
      <c r="R788" s="269">
        <f>IF('Enga manuel'!J287&lt;&gt;" ",'Enga manuel'!M287,0)</f>
        <v>0</v>
      </c>
      <c r="S788" s="268">
        <f>IF('Enga manuel'!K287&lt;&gt;" ",'Enga manuel'!N287,0)</f>
        <v>0</v>
      </c>
      <c r="T788" s="268">
        <f>IF('Enga manuel'!M287&lt;&gt;" ",'Enga manuel'!P287,0)</f>
        <v>0</v>
      </c>
    </row>
    <row r="789" spans="3:20" ht="16.5" x14ac:dyDescent="0.2">
      <c r="C789" s="30"/>
      <c r="E789" s="32"/>
      <c r="F789" s="32"/>
      <c r="M789" s="265">
        <f>IF(N789&gt;0,COUNTIF($N$7:N789,"&gt;0"),0)</f>
        <v>0</v>
      </c>
      <c r="N789" s="268">
        <f>IF('Enga manuel'!I288&lt;&gt;0,'Enga manuel'!G288,0)</f>
        <v>0</v>
      </c>
      <c r="O789" s="269">
        <f>IF('Enga manuel'!J288&lt;&gt;" ",'Enga manuel'!I288,0)</f>
        <v>0</v>
      </c>
      <c r="P789" s="269" t="str">
        <f>IF('Enga manuel'!J288&lt;&gt;" ",CONCATENATE('Enga manuel'!J288," ",'Enga manuel'!K288),0)</f>
        <v xml:space="preserve"> </v>
      </c>
      <c r="Q789" s="269">
        <f>IF('Enga manuel'!J288&lt;&gt;" ",'Enga manuel'!L288,0)</f>
        <v>0</v>
      </c>
      <c r="R789" s="269">
        <f>IF('Enga manuel'!J288&lt;&gt;" ",'Enga manuel'!M288,0)</f>
        <v>0</v>
      </c>
      <c r="S789" s="268">
        <f>IF('Enga manuel'!K288&lt;&gt;" ",'Enga manuel'!N288,0)</f>
        <v>0</v>
      </c>
      <c r="T789" s="268">
        <f>IF('Enga manuel'!M288&lt;&gt;" ",'Enga manuel'!P288,0)</f>
        <v>0</v>
      </c>
    </row>
    <row r="790" spans="3:20" ht="16.5" x14ac:dyDescent="0.2">
      <c r="C790" s="30"/>
      <c r="E790" s="32"/>
      <c r="F790" s="32"/>
      <c r="M790" s="265">
        <f>IF(N790&gt;0,COUNTIF($N$7:N790,"&gt;0"),0)</f>
        <v>0</v>
      </c>
      <c r="N790" s="268">
        <f>IF('Enga manuel'!I289&lt;&gt;0,'Enga manuel'!G289,0)</f>
        <v>0</v>
      </c>
      <c r="O790" s="269">
        <f>IF('Enga manuel'!J289&lt;&gt;" ",'Enga manuel'!I289,0)</f>
        <v>0</v>
      </c>
      <c r="P790" s="269" t="str">
        <f>IF('Enga manuel'!J289&lt;&gt;" ",CONCATENATE('Enga manuel'!J289," ",'Enga manuel'!K289),0)</f>
        <v xml:space="preserve"> </v>
      </c>
      <c r="Q790" s="269">
        <f>IF('Enga manuel'!J289&lt;&gt;" ",'Enga manuel'!L289,0)</f>
        <v>0</v>
      </c>
      <c r="R790" s="269">
        <f>IF('Enga manuel'!J289&lt;&gt;" ",'Enga manuel'!M289,0)</f>
        <v>0</v>
      </c>
      <c r="S790" s="268">
        <f>IF('Enga manuel'!K289&lt;&gt;" ",'Enga manuel'!N289,0)</f>
        <v>0</v>
      </c>
      <c r="T790" s="268">
        <f>IF('Enga manuel'!M289&lt;&gt;" ",'Enga manuel'!P289,0)</f>
        <v>0</v>
      </c>
    </row>
    <row r="791" spans="3:20" ht="16.5" x14ac:dyDescent="0.2">
      <c r="C791" s="30"/>
      <c r="E791" s="32"/>
      <c r="F791" s="32"/>
      <c r="M791" s="265">
        <f>IF(N791&gt;0,COUNTIF($N$7:N791,"&gt;0"),0)</f>
        <v>0</v>
      </c>
      <c r="N791" s="268">
        <f>IF('Enga manuel'!I290&lt;&gt;0,'Enga manuel'!G290,0)</f>
        <v>0</v>
      </c>
      <c r="O791" s="269">
        <f>IF('Enga manuel'!J290&lt;&gt;" ",'Enga manuel'!I290,0)</f>
        <v>0</v>
      </c>
      <c r="P791" s="269" t="str">
        <f>IF('Enga manuel'!J290&lt;&gt;" ",CONCATENATE('Enga manuel'!J290," ",'Enga manuel'!K290),0)</f>
        <v xml:space="preserve"> </v>
      </c>
      <c r="Q791" s="269">
        <f>IF('Enga manuel'!J290&lt;&gt;" ",'Enga manuel'!L290,0)</f>
        <v>0</v>
      </c>
      <c r="R791" s="269">
        <f>IF('Enga manuel'!J290&lt;&gt;" ",'Enga manuel'!M290,0)</f>
        <v>0</v>
      </c>
      <c r="S791" s="268">
        <f>IF('Enga manuel'!K290&lt;&gt;" ",'Enga manuel'!N290,0)</f>
        <v>0</v>
      </c>
      <c r="T791" s="268">
        <f>IF('Enga manuel'!M290&lt;&gt;" ",'Enga manuel'!P290,0)</f>
        <v>0</v>
      </c>
    </row>
    <row r="792" spans="3:20" ht="16.5" x14ac:dyDescent="0.2">
      <c r="C792" s="30"/>
      <c r="E792" s="32"/>
      <c r="F792" s="32"/>
      <c r="M792" s="265">
        <f>IF(N792&gt;0,COUNTIF($N$7:N792,"&gt;0"),0)</f>
        <v>0</v>
      </c>
      <c r="N792" s="268">
        <f>IF('Enga manuel'!I291&lt;&gt;0,'Enga manuel'!G291,0)</f>
        <v>0</v>
      </c>
      <c r="O792" s="269">
        <f>IF('Enga manuel'!J291&lt;&gt;" ",'Enga manuel'!I291,0)</f>
        <v>0</v>
      </c>
      <c r="P792" s="269" t="str">
        <f>IF('Enga manuel'!J291&lt;&gt;" ",CONCATENATE('Enga manuel'!J291," ",'Enga manuel'!K291),0)</f>
        <v xml:space="preserve"> </v>
      </c>
      <c r="Q792" s="269">
        <f>IF('Enga manuel'!J291&lt;&gt;" ",'Enga manuel'!L291,0)</f>
        <v>0</v>
      </c>
      <c r="R792" s="269">
        <f>IF('Enga manuel'!J291&lt;&gt;" ",'Enga manuel'!M291,0)</f>
        <v>0</v>
      </c>
      <c r="S792" s="268">
        <f>IF('Enga manuel'!K291&lt;&gt;" ",'Enga manuel'!N291,0)</f>
        <v>0</v>
      </c>
      <c r="T792" s="268">
        <f>IF('Enga manuel'!M291&lt;&gt;" ",'Enga manuel'!P291,0)</f>
        <v>0</v>
      </c>
    </row>
    <row r="793" spans="3:20" ht="16.5" x14ac:dyDescent="0.2">
      <c r="C793" s="30"/>
      <c r="E793" s="32"/>
      <c r="F793" s="32"/>
      <c r="M793" s="265">
        <f>IF(N793&gt;0,COUNTIF($N$7:N793,"&gt;0"),0)</f>
        <v>0</v>
      </c>
      <c r="N793" s="268">
        <f>IF('Enga manuel'!I292&lt;&gt;0,'Enga manuel'!G292,0)</f>
        <v>0</v>
      </c>
      <c r="O793" s="269">
        <f>IF('Enga manuel'!J292&lt;&gt;" ",'Enga manuel'!I292,0)</f>
        <v>0</v>
      </c>
      <c r="P793" s="269" t="str">
        <f>IF('Enga manuel'!J292&lt;&gt;" ",CONCATENATE('Enga manuel'!J292," ",'Enga manuel'!K292),0)</f>
        <v xml:space="preserve"> </v>
      </c>
      <c r="Q793" s="269">
        <f>IF('Enga manuel'!J292&lt;&gt;" ",'Enga manuel'!L292,0)</f>
        <v>0</v>
      </c>
      <c r="R793" s="269">
        <f>IF('Enga manuel'!J292&lt;&gt;" ",'Enga manuel'!M292,0)</f>
        <v>0</v>
      </c>
      <c r="S793" s="268">
        <f>IF('Enga manuel'!K292&lt;&gt;" ",'Enga manuel'!N292,0)</f>
        <v>0</v>
      </c>
      <c r="T793" s="268">
        <f>IF('Enga manuel'!M292&lt;&gt;" ",'Enga manuel'!P292,0)</f>
        <v>0</v>
      </c>
    </row>
    <row r="794" spans="3:20" ht="16.5" x14ac:dyDescent="0.2">
      <c r="C794" s="30"/>
      <c r="E794" s="32"/>
      <c r="F794" s="32"/>
      <c r="M794" s="265">
        <f>IF(N794&gt;0,COUNTIF($N$7:N794,"&gt;0"),0)</f>
        <v>0</v>
      </c>
      <c r="N794" s="268">
        <f>IF('Enga manuel'!I293&lt;&gt;0,'Enga manuel'!G293,0)</f>
        <v>0</v>
      </c>
      <c r="O794" s="269">
        <f>IF('Enga manuel'!J293&lt;&gt;" ",'Enga manuel'!I293,0)</f>
        <v>0</v>
      </c>
      <c r="P794" s="269" t="str">
        <f>IF('Enga manuel'!J293&lt;&gt;" ",CONCATENATE('Enga manuel'!J293," ",'Enga manuel'!K293),0)</f>
        <v xml:space="preserve"> </v>
      </c>
      <c r="Q794" s="269">
        <f>IF('Enga manuel'!J293&lt;&gt;" ",'Enga manuel'!L293,0)</f>
        <v>0</v>
      </c>
      <c r="R794" s="269">
        <f>IF('Enga manuel'!J293&lt;&gt;" ",'Enga manuel'!M293,0)</f>
        <v>0</v>
      </c>
      <c r="S794" s="268">
        <f>IF('Enga manuel'!K293&lt;&gt;" ",'Enga manuel'!N293,0)</f>
        <v>0</v>
      </c>
      <c r="T794" s="268">
        <f>IF('Enga manuel'!M293&lt;&gt;" ",'Enga manuel'!P293,0)</f>
        <v>0</v>
      </c>
    </row>
    <row r="795" spans="3:20" ht="16.5" x14ac:dyDescent="0.2">
      <c r="C795" s="30"/>
      <c r="E795" s="32"/>
      <c r="F795" s="32"/>
      <c r="M795" s="265">
        <f>IF(N795&gt;0,COUNTIF($N$7:N795,"&gt;0"),0)</f>
        <v>0</v>
      </c>
      <c r="N795" s="268">
        <f>IF('Enga manuel'!I294&lt;&gt;0,'Enga manuel'!G294,0)</f>
        <v>0</v>
      </c>
      <c r="O795" s="269">
        <f>IF('Enga manuel'!J294&lt;&gt;" ",'Enga manuel'!I294,0)</f>
        <v>0</v>
      </c>
      <c r="P795" s="269" t="str">
        <f>IF('Enga manuel'!J294&lt;&gt;" ",CONCATENATE('Enga manuel'!J294," ",'Enga manuel'!K294),0)</f>
        <v xml:space="preserve"> </v>
      </c>
      <c r="Q795" s="269">
        <f>IF('Enga manuel'!J294&lt;&gt;" ",'Enga manuel'!L294,0)</f>
        <v>0</v>
      </c>
      <c r="R795" s="269">
        <f>IF('Enga manuel'!J294&lt;&gt;" ",'Enga manuel'!M294,0)</f>
        <v>0</v>
      </c>
      <c r="S795" s="268">
        <f>IF('Enga manuel'!K294&lt;&gt;" ",'Enga manuel'!N294,0)</f>
        <v>0</v>
      </c>
      <c r="T795" s="268">
        <f>IF('Enga manuel'!M294&lt;&gt;" ",'Enga manuel'!P294,0)</f>
        <v>0</v>
      </c>
    </row>
    <row r="796" spans="3:20" ht="16.5" x14ac:dyDescent="0.2">
      <c r="C796" s="30"/>
      <c r="E796" s="32"/>
      <c r="F796" s="32"/>
      <c r="M796" s="265">
        <f>IF(N796&gt;0,COUNTIF($N$7:N796,"&gt;0"),0)</f>
        <v>0</v>
      </c>
      <c r="N796" s="268">
        <f>IF('Enga manuel'!I295&lt;&gt;0,'Enga manuel'!G295,0)</f>
        <v>0</v>
      </c>
      <c r="O796" s="269">
        <f>IF('Enga manuel'!J295&lt;&gt;" ",'Enga manuel'!I295,0)</f>
        <v>0</v>
      </c>
      <c r="P796" s="269" t="str">
        <f>IF('Enga manuel'!J295&lt;&gt;" ",CONCATENATE('Enga manuel'!J295," ",'Enga manuel'!K295),0)</f>
        <v xml:space="preserve"> </v>
      </c>
      <c r="Q796" s="269">
        <f>IF('Enga manuel'!J295&lt;&gt;" ",'Enga manuel'!L295,0)</f>
        <v>0</v>
      </c>
      <c r="R796" s="269">
        <f>IF('Enga manuel'!J295&lt;&gt;" ",'Enga manuel'!M295,0)</f>
        <v>0</v>
      </c>
      <c r="S796" s="268">
        <f>IF('Enga manuel'!K295&lt;&gt;" ",'Enga manuel'!N295,0)</f>
        <v>0</v>
      </c>
      <c r="T796" s="268">
        <f>IF('Enga manuel'!M295&lt;&gt;" ",'Enga manuel'!P295,0)</f>
        <v>0</v>
      </c>
    </row>
    <row r="797" spans="3:20" ht="16.5" x14ac:dyDescent="0.2">
      <c r="C797" s="30"/>
      <c r="E797" s="32"/>
      <c r="F797" s="32"/>
      <c r="M797" s="265">
        <f>IF(N797&gt;0,COUNTIF($N$7:N797,"&gt;0"),0)</f>
        <v>0</v>
      </c>
      <c r="N797" s="268">
        <f>IF('Enga manuel'!I296&lt;&gt;0,'Enga manuel'!G296,0)</f>
        <v>0</v>
      </c>
      <c r="O797" s="269">
        <f>IF('Enga manuel'!J296&lt;&gt;" ",'Enga manuel'!I296,0)</f>
        <v>0</v>
      </c>
      <c r="P797" s="269" t="str">
        <f>IF('Enga manuel'!J296&lt;&gt;" ",CONCATENATE('Enga manuel'!J296," ",'Enga manuel'!K296),0)</f>
        <v xml:space="preserve"> </v>
      </c>
      <c r="Q797" s="269">
        <f>IF('Enga manuel'!J296&lt;&gt;" ",'Enga manuel'!L296,0)</f>
        <v>0</v>
      </c>
      <c r="R797" s="269">
        <f>IF('Enga manuel'!J296&lt;&gt;" ",'Enga manuel'!M296,0)</f>
        <v>0</v>
      </c>
      <c r="S797" s="268">
        <f>IF('Enga manuel'!K296&lt;&gt;" ",'Enga manuel'!N296,0)</f>
        <v>0</v>
      </c>
      <c r="T797" s="268">
        <f>IF('Enga manuel'!M296&lt;&gt;" ",'Enga manuel'!P296,0)</f>
        <v>0</v>
      </c>
    </row>
    <row r="798" spans="3:20" ht="16.5" x14ac:dyDescent="0.2">
      <c r="C798" s="30"/>
      <c r="E798" s="32"/>
      <c r="F798" s="32"/>
      <c r="M798" s="265">
        <f>IF(N798&gt;0,COUNTIF($N$7:N798,"&gt;0"),0)</f>
        <v>0</v>
      </c>
      <c r="N798" s="268">
        <f>IF('Enga manuel'!I297&lt;&gt;0,'Enga manuel'!G297,0)</f>
        <v>0</v>
      </c>
      <c r="O798" s="269">
        <f>IF('Enga manuel'!J297&lt;&gt;" ",'Enga manuel'!I297,0)</f>
        <v>0</v>
      </c>
      <c r="P798" s="269" t="str">
        <f>IF('Enga manuel'!J297&lt;&gt;" ",CONCATENATE('Enga manuel'!J297," ",'Enga manuel'!K297),0)</f>
        <v xml:space="preserve"> </v>
      </c>
      <c r="Q798" s="269">
        <f>IF('Enga manuel'!J297&lt;&gt;" ",'Enga manuel'!L297,0)</f>
        <v>0</v>
      </c>
      <c r="R798" s="269">
        <f>IF('Enga manuel'!J297&lt;&gt;" ",'Enga manuel'!M297,0)</f>
        <v>0</v>
      </c>
      <c r="S798" s="268">
        <f>IF('Enga manuel'!K297&lt;&gt;" ",'Enga manuel'!N297,0)</f>
        <v>0</v>
      </c>
      <c r="T798" s="268">
        <f>IF('Enga manuel'!M297&lt;&gt;" ",'Enga manuel'!P297,0)</f>
        <v>0</v>
      </c>
    </row>
    <row r="799" spans="3:20" ht="16.5" x14ac:dyDescent="0.2">
      <c r="C799" s="30"/>
      <c r="E799" s="32"/>
      <c r="F799" s="32"/>
      <c r="M799" s="265">
        <f>IF(N799&gt;0,COUNTIF($N$7:N799,"&gt;0"),0)</f>
        <v>0</v>
      </c>
      <c r="N799" s="268">
        <f>IF('Enga manuel'!I298&lt;&gt;0,'Enga manuel'!G298,0)</f>
        <v>0</v>
      </c>
      <c r="O799" s="269">
        <f>IF('Enga manuel'!J298&lt;&gt;" ",'Enga manuel'!I298,0)</f>
        <v>0</v>
      </c>
      <c r="P799" s="269" t="str">
        <f>IF('Enga manuel'!J298&lt;&gt;" ",CONCATENATE('Enga manuel'!J298," ",'Enga manuel'!K298),0)</f>
        <v xml:space="preserve"> </v>
      </c>
      <c r="Q799" s="269">
        <f>IF('Enga manuel'!J298&lt;&gt;" ",'Enga manuel'!L298,0)</f>
        <v>0</v>
      </c>
      <c r="R799" s="269">
        <f>IF('Enga manuel'!J298&lt;&gt;" ",'Enga manuel'!M298,0)</f>
        <v>0</v>
      </c>
      <c r="S799" s="268">
        <f>IF('Enga manuel'!K298&lt;&gt;" ",'Enga manuel'!N298,0)</f>
        <v>0</v>
      </c>
      <c r="T799" s="268">
        <f>IF('Enga manuel'!M298&lt;&gt;" ",'Enga manuel'!P298,0)</f>
        <v>0</v>
      </c>
    </row>
    <row r="800" spans="3:20" ht="16.5" x14ac:dyDescent="0.2">
      <c r="C800" s="30"/>
      <c r="E800" s="32"/>
      <c r="F800" s="32"/>
      <c r="M800" s="265">
        <f>IF(N800&gt;0,COUNTIF($N$7:N800,"&gt;0"),0)</f>
        <v>0</v>
      </c>
      <c r="N800" s="268">
        <f>IF('Enga manuel'!I299&lt;&gt;0,'Enga manuel'!G299,0)</f>
        <v>0</v>
      </c>
      <c r="O800" s="269">
        <f>IF('Enga manuel'!J299&lt;&gt;" ",'Enga manuel'!I299,0)</f>
        <v>0</v>
      </c>
      <c r="P800" s="269" t="str">
        <f>IF('Enga manuel'!J299&lt;&gt;" ",CONCATENATE('Enga manuel'!J299," ",'Enga manuel'!K299),0)</f>
        <v xml:space="preserve"> </v>
      </c>
      <c r="Q800" s="269">
        <f>IF('Enga manuel'!J299&lt;&gt;" ",'Enga manuel'!L299,0)</f>
        <v>0</v>
      </c>
      <c r="R800" s="269">
        <f>IF('Enga manuel'!J299&lt;&gt;" ",'Enga manuel'!M299,0)</f>
        <v>0</v>
      </c>
      <c r="S800" s="268">
        <f>IF('Enga manuel'!K299&lt;&gt;" ",'Enga manuel'!N299,0)</f>
        <v>0</v>
      </c>
      <c r="T800" s="268">
        <f>IF('Enga manuel'!M299&lt;&gt;" ",'Enga manuel'!P299,0)</f>
        <v>0</v>
      </c>
    </row>
    <row r="801" spans="3:20" ht="16.5" x14ac:dyDescent="0.2">
      <c r="C801" s="30"/>
      <c r="E801" s="32"/>
      <c r="F801" s="32"/>
      <c r="M801" s="265">
        <f>IF(N801&gt;0,COUNTIF($N$7:N801,"&gt;0"),0)</f>
        <v>0</v>
      </c>
      <c r="N801" s="268">
        <f>IF('Enga manuel'!I300&lt;&gt;0,'Enga manuel'!G300,0)</f>
        <v>0</v>
      </c>
      <c r="O801" s="269">
        <f>IF('Enga manuel'!J300&lt;&gt;" ",'Enga manuel'!I300,0)</f>
        <v>0</v>
      </c>
      <c r="P801" s="269" t="str">
        <f>IF('Enga manuel'!J300&lt;&gt;" ",CONCATENATE('Enga manuel'!J300," ",'Enga manuel'!K300),0)</f>
        <v xml:space="preserve"> </v>
      </c>
      <c r="Q801" s="269">
        <f>IF('Enga manuel'!J300&lt;&gt;" ",'Enga manuel'!L300,0)</f>
        <v>0</v>
      </c>
      <c r="R801" s="269">
        <f>IF('Enga manuel'!J300&lt;&gt;" ",'Enga manuel'!M300,0)</f>
        <v>0</v>
      </c>
      <c r="S801" s="268">
        <f>IF('Enga manuel'!K300&lt;&gt;" ",'Enga manuel'!N300,0)</f>
        <v>0</v>
      </c>
      <c r="T801" s="268">
        <f>IF('Enga manuel'!M300&lt;&gt;" ",'Enga manuel'!P300,0)</f>
        <v>0</v>
      </c>
    </row>
    <row r="802" spans="3:20" ht="16.5" x14ac:dyDescent="0.2">
      <c r="C802" s="30"/>
      <c r="E802" s="32"/>
      <c r="F802" s="32"/>
      <c r="M802" s="265">
        <f>IF(N802&gt;0,COUNTIF($N$7:N802,"&gt;0"),0)</f>
        <v>0</v>
      </c>
      <c r="N802" s="268">
        <f>IF('Enga manuel'!I301&lt;&gt;0,'Enga manuel'!G301,0)</f>
        <v>0</v>
      </c>
      <c r="O802" s="269">
        <f>IF('Enga manuel'!J301&lt;&gt;" ",'Enga manuel'!I301,0)</f>
        <v>0</v>
      </c>
      <c r="P802" s="269" t="str">
        <f>IF('Enga manuel'!J301&lt;&gt;" ",CONCATENATE('Enga manuel'!J301," ",'Enga manuel'!K301),0)</f>
        <v xml:space="preserve"> </v>
      </c>
      <c r="Q802" s="269">
        <f>IF('Enga manuel'!J301&lt;&gt;" ",'Enga manuel'!L301,0)</f>
        <v>0</v>
      </c>
      <c r="R802" s="269">
        <f>IF('Enga manuel'!J301&lt;&gt;" ",'Enga manuel'!M301,0)</f>
        <v>0</v>
      </c>
      <c r="S802" s="268">
        <f>IF('Enga manuel'!K301&lt;&gt;" ",'Enga manuel'!N301,0)</f>
        <v>0</v>
      </c>
      <c r="T802" s="268">
        <f>IF('Enga manuel'!M301&lt;&gt;" ",'Enga manuel'!P301,0)</f>
        <v>0</v>
      </c>
    </row>
    <row r="803" spans="3:20" ht="16.5" x14ac:dyDescent="0.2">
      <c r="C803" s="30"/>
      <c r="E803" s="32"/>
      <c r="F803" s="32"/>
      <c r="M803" s="265">
        <f>IF(N803&gt;0,COUNTIF($N$7:N803,"&gt;0"),0)</f>
        <v>0</v>
      </c>
      <c r="N803" s="268">
        <f>IF('Enga manuel'!I302&lt;&gt;0,'Enga manuel'!G302,0)</f>
        <v>0</v>
      </c>
      <c r="O803" s="269">
        <f>IF('Enga manuel'!J302&lt;&gt;" ",'Enga manuel'!I302,0)</f>
        <v>0</v>
      </c>
      <c r="P803" s="269" t="str">
        <f>IF('Enga manuel'!J302&lt;&gt;" ",CONCATENATE('Enga manuel'!J302," ",'Enga manuel'!K302),0)</f>
        <v xml:space="preserve"> </v>
      </c>
      <c r="Q803" s="269">
        <f>IF('Enga manuel'!J302&lt;&gt;" ",'Enga manuel'!L302,0)</f>
        <v>0</v>
      </c>
      <c r="R803" s="269">
        <f>IF('Enga manuel'!J302&lt;&gt;" ",'Enga manuel'!M302,0)</f>
        <v>0</v>
      </c>
      <c r="S803" s="268">
        <f>IF('Enga manuel'!K302&lt;&gt;" ",'Enga manuel'!N302,0)</f>
        <v>0</v>
      </c>
      <c r="T803" s="268">
        <f>IF('Enga manuel'!M302&lt;&gt;" ",'Enga manuel'!P302,0)</f>
        <v>0</v>
      </c>
    </row>
    <row r="804" spans="3:20" x14ac:dyDescent="0.2">
      <c r="E804" s="32"/>
      <c r="F804" s="32"/>
      <c r="M804" s="265">
        <f>IF(N804&gt;0,COUNTIF($N$7:N804,"&gt;0"),0)</f>
        <v>0</v>
      </c>
      <c r="N804" s="268">
        <f>IF('Enga manuel'!I303&lt;&gt;0,'Enga manuel'!G303,0)</f>
        <v>0</v>
      </c>
      <c r="O804" s="269">
        <f>IF('Enga manuel'!J303&lt;&gt;" ",'Enga manuel'!I303,0)</f>
        <v>0</v>
      </c>
      <c r="P804" s="269" t="str">
        <f>IF('Enga manuel'!J303&lt;&gt;" ",CONCATENATE('Enga manuel'!J303," ",'Enga manuel'!K303),0)</f>
        <v xml:space="preserve"> </v>
      </c>
      <c r="Q804" s="269">
        <f>IF('Enga manuel'!J303&lt;&gt;" ",'Enga manuel'!L303,0)</f>
        <v>0</v>
      </c>
      <c r="R804" s="269">
        <f>IF('Enga manuel'!J303&lt;&gt;" ",'Enga manuel'!M303,0)</f>
        <v>0</v>
      </c>
      <c r="S804" s="268">
        <f>IF('Enga manuel'!K303&lt;&gt;" ",'Enga manuel'!N303,0)</f>
        <v>0</v>
      </c>
      <c r="T804" s="268">
        <f>IF('Enga manuel'!M303&lt;&gt;" ",'Enga manuel'!P303,0)</f>
        <v>0</v>
      </c>
    </row>
    <row r="805" spans="3:20" x14ac:dyDescent="0.2">
      <c r="E805" s="32"/>
      <c r="F805" s="32"/>
      <c r="M805" s="265">
        <f>IF(N805&gt;0,COUNTIF($N$7:N805,"&gt;0"),0)</f>
        <v>0</v>
      </c>
      <c r="N805" s="268">
        <f>IF('Enga manuel'!I304&lt;&gt;0,'Enga manuel'!G304,0)</f>
        <v>0</v>
      </c>
      <c r="O805" s="269">
        <f>IF('Enga manuel'!J304&lt;&gt;" ",'Enga manuel'!I304,0)</f>
        <v>0</v>
      </c>
      <c r="P805" s="269" t="str">
        <f>IF('Enga manuel'!J304&lt;&gt;" ",CONCATENATE('Enga manuel'!J304," ",'Enga manuel'!K304),0)</f>
        <v xml:space="preserve"> </v>
      </c>
      <c r="Q805" s="269">
        <f>IF('Enga manuel'!J304&lt;&gt;" ",'Enga manuel'!L304,0)</f>
        <v>0</v>
      </c>
      <c r="R805" s="269">
        <f>IF('Enga manuel'!J304&lt;&gt;" ",'Enga manuel'!M304,0)</f>
        <v>0</v>
      </c>
      <c r="S805" s="268">
        <f>IF('Enga manuel'!K304&lt;&gt;" ",'Enga manuel'!N304,0)</f>
        <v>0</v>
      </c>
      <c r="T805" s="268">
        <f>IF('Enga manuel'!M304&lt;&gt;" ",'Enga manuel'!P304,0)</f>
        <v>0</v>
      </c>
    </row>
    <row r="806" spans="3:20" x14ac:dyDescent="0.2">
      <c r="E806" s="32"/>
      <c r="F806" s="32"/>
      <c r="M806" s="265">
        <f>IF(N806&gt;0,COUNTIF($N$7:N806,"&gt;0"),0)</f>
        <v>0</v>
      </c>
      <c r="N806" s="268">
        <f>IF('Enga manuel'!I305&lt;&gt;0,'Enga manuel'!G305,0)</f>
        <v>0</v>
      </c>
      <c r="O806" s="269">
        <f>IF('Enga manuel'!J305&lt;&gt;" ",'Enga manuel'!I305,0)</f>
        <v>0</v>
      </c>
      <c r="P806" s="269" t="str">
        <f>IF('Enga manuel'!J305&lt;&gt;" ",CONCATENATE('Enga manuel'!J305," ",'Enga manuel'!K305),0)</f>
        <v xml:space="preserve"> </v>
      </c>
      <c r="Q806" s="269">
        <f>IF('Enga manuel'!J305&lt;&gt;" ",'Enga manuel'!L305,0)</f>
        <v>0</v>
      </c>
      <c r="R806" s="269">
        <f>IF('Enga manuel'!J305&lt;&gt;" ",'Enga manuel'!M305,0)</f>
        <v>0</v>
      </c>
      <c r="S806" s="268">
        <f>IF('Enga manuel'!K305&lt;&gt;" ",'Enga manuel'!N305,0)</f>
        <v>0</v>
      </c>
      <c r="T806" s="268">
        <f>IF('Enga manuel'!M305&lt;&gt;" ",'Enga manuel'!P305,0)</f>
        <v>0</v>
      </c>
    </row>
    <row r="807" spans="3:20" x14ac:dyDescent="0.2">
      <c r="E807" s="32"/>
      <c r="F807" s="32"/>
      <c r="M807" s="265">
        <f>IF(N807&gt;0,COUNTIF($N$7:N807,"&gt;0"),0)</f>
        <v>0</v>
      </c>
      <c r="N807" s="268">
        <f>IF('Enga manuel'!I306&lt;&gt;0,'Enga manuel'!G306,0)</f>
        <v>0</v>
      </c>
      <c r="O807" s="269">
        <f>IF('Enga manuel'!J306&lt;&gt;" ",'Enga manuel'!I306,0)</f>
        <v>0</v>
      </c>
      <c r="P807" s="269" t="str">
        <f>IF('Enga manuel'!J306&lt;&gt;" ",CONCATENATE('Enga manuel'!J306," ",'Enga manuel'!K306),0)</f>
        <v xml:space="preserve"> </v>
      </c>
      <c r="Q807" s="269">
        <f>IF('Enga manuel'!J306&lt;&gt;" ",'Enga manuel'!L306,0)</f>
        <v>0</v>
      </c>
      <c r="R807" s="269">
        <f>IF('Enga manuel'!J306&lt;&gt;" ",'Enga manuel'!M306,0)</f>
        <v>0</v>
      </c>
      <c r="S807" s="268">
        <f>IF('Enga manuel'!K306&lt;&gt;" ",'Enga manuel'!N306,0)</f>
        <v>0</v>
      </c>
      <c r="T807" s="268">
        <f>IF('Enga manuel'!M306&lt;&gt;" ",'Enga manuel'!P306,0)</f>
        <v>0</v>
      </c>
    </row>
    <row r="808" spans="3:20" x14ac:dyDescent="0.2">
      <c r="E808" s="32"/>
      <c r="F808" s="32"/>
      <c r="M808" s="265">
        <f>IF(N808&gt;0,COUNTIF($N$7:N808,"&gt;0"),0)</f>
        <v>0</v>
      </c>
      <c r="N808" s="268">
        <f>IF('Enga manuel'!I307&lt;&gt;0,'Enga manuel'!G307,0)</f>
        <v>0</v>
      </c>
      <c r="O808" s="269">
        <f>IF('Enga manuel'!J307&lt;&gt;" ",'Enga manuel'!I307,0)</f>
        <v>0</v>
      </c>
      <c r="P808" s="269" t="str">
        <f>IF('Enga manuel'!J307&lt;&gt;" ",CONCATENATE('Enga manuel'!J307," ",'Enga manuel'!K307),0)</f>
        <v xml:space="preserve"> </v>
      </c>
      <c r="Q808" s="269">
        <f>IF('Enga manuel'!J307&lt;&gt;" ",'Enga manuel'!L307,0)</f>
        <v>0</v>
      </c>
      <c r="R808" s="269">
        <f>IF('Enga manuel'!J307&lt;&gt;" ",'Enga manuel'!M307,0)</f>
        <v>0</v>
      </c>
      <c r="S808" s="268">
        <f>IF('Enga manuel'!K307&lt;&gt;" ",'Enga manuel'!N307,0)</f>
        <v>0</v>
      </c>
      <c r="T808" s="268">
        <f>IF('Enga manuel'!M307&lt;&gt;" ",'Enga manuel'!P307,0)</f>
        <v>0</v>
      </c>
    </row>
    <row r="809" spans="3:20" x14ac:dyDescent="0.2">
      <c r="E809" s="32"/>
      <c r="F809" s="32"/>
      <c r="M809" s="265">
        <f>IF(N809&gt;0,COUNTIF($N$7:N809,"&gt;0"),0)</f>
        <v>0</v>
      </c>
      <c r="N809" s="268">
        <f>IF('Enga manuel'!I308&lt;&gt;0,'Enga manuel'!G308,0)</f>
        <v>0</v>
      </c>
      <c r="O809" s="269">
        <f>IF('Enga manuel'!J308&lt;&gt;" ",'Enga manuel'!I308,0)</f>
        <v>0</v>
      </c>
      <c r="P809" s="269" t="str">
        <f>IF('Enga manuel'!J308&lt;&gt;" ",CONCATENATE('Enga manuel'!J308," ",'Enga manuel'!K308),0)</f>
        <v xml:space="preserve"> </v>
      </c>
      <c r="Q809" s="269">
        <f>IF('Enga manuel'!J308&lt;&gt;" ",'Enga manuel'!L308,0)</f>
        <v>0</v>
      </c>
      <c r="R809" s="269">
        <f>IF('Enga manuel'!J308&lt;&gt;" ",'Enga manuel'!M308,0)</f>
        <v>0</v>
      </c>
      <c r="S809" s="268">
        <f>IF('Enga manuel'!K308&lt;&gt;" ",'Enga manuel'!N308,0)</f>
        <v>0</v>
      </c>
      <c r="T809" s="268">
        <f>IF('Enga manuel'!M308&lt;&gt;" ",'Enga manuel'!P308,0)</f>
        <v>0</v>
      </c>
    </row>
    <row r="810" spans="3:20" x14ac:dyDescent="0.2">
      <c r="E810" s="32"/>
      <c r="F810" s="32"/>
      <c r="M810" s="265">
        <f>IF(N810&gt;0,COUNTIF($N$7:N810,"&gt;0"),0)</f>
        <v>0</v>
      </c>
      <c r="N810" s="268">
        <f>IF('Enga manuel'!I309&lt;&gt;0,'Enga manuel'!G309,0)</f>
        <v>0</v>
      </c>
      <c r="O810" s="269">
        <f>IF('Enga manuel'!J309&lt;&gt;" ",'Enga manuel'!I309,0)</f>
        <v>0</v>
      </c>
      <c r="P810" s="269" t="str">
        <f>IF('Enga manuel'!J309&lt;&gt;" ",CONCATENATE('Enga manuel'!J309," ",'Enga manuel'!K309),0)</f>
        <v xml:space="preserve"> </v>
      </c>
      <c r="Q810" s="269">
        <f>IF('Enga manuel'!J309&lt;&gt;" ",'Enga manuel'!L309,0)</f>
        <v>0</v>
      </c>
      <c r="R810" s="269">
        <f>IF('Enga manuel'!J309&lt;&gt;" ",'Enga manuel'!M309,0)</f>
        <v>0</v>
      </c>
      <c r="S810" s="268">
        <f>IF('Enga manuel'!K309&lt;&gt;" ",'Enga manuel'!N309,0)</f>
        <v>0</v>
      </c>
      <c r="T810" s="268">
        <f>IF('Enga manuel'!M309&lt;&gt;" ",'Enga manuel'!P309,0)</f>
        <v>0</v>
      </c>
    </row>
    <row r="811" spans="3:20" x14ac:dyDescent="0.2">
      <c r="E811" s="32"/>
      <c r="F811" s="32"/>
      <c r="M811" s="265">
        <f>IF(N811&gt;0,COUNTIF($N$7:N811,"&gt;0"),0)</f>
        <v>0</v>
      </c>
      <c r="N811" s="268">
        <f>IF('Enga manuel'!I310&lt;&gt;0,'Enga manuel'!G310,0)</f>
        <v>0</v>
      </c>
      <c r="O811" s="269">
        <f>IF('Enga manuel'!J310&lt;&gt;" ",'Enga manuel'!I310,0)</f>
        <v>0</v>
      </c>
      <c r="P811" s="269" t="str">
        <f>IF('Enga manuel'!J310&lt;&gt;" ",CONCATENATE('Enga manuel'!J310," ",'Enga manuel'!K310),0)</f>
        <v xml:space="preserve"> </v>
      </c>
      <c r="Q811" s="269">
        <f>IF('Enga manuel'!J310&lt;&gt;" ",'Enga manuel'!L310,0)</f>
        <v>0</v>
      </c>
      <c r="R811" s="269">
        <f>IF('Enga manuel'!J310&lt;&gt;" ",'Enga manuel'!M310,0)</f>
        <v>0</v>
      </c>
      <c r="S811" s="268">
        <f>IF('Enga manuel'!K310&lt;&gt;" ",'Enga manuel'!N310,0)</f>
        <v>0</v>
      </c>
      <c r="T811" s="268">
        <f>IF('Enga manuel'!M310&lt;&gt;" ",'Enga manuel'!P310,0)</f>
        <v>0</v>
      </c>
    </row>
    <row r="812" spans="3:20" x14ac:dyDescent="0.2">
      <c r="E812" s="32"/>
      <c r="F812" s="32"/>
      <c r="M812" s="265">
        <f>IF(N812&gt;0,COUNTIF($N$7:N812,"&gt;0"),0)</f>
        <v>0</v>
      </c>
      <c r="N812" s="268">
        <f>IF('Enga manuel'!I311&lt;&gt;0,'Enga manuel'!G311,0)</f>
        <v>0</v>
      </c>
      <c r="O812" s="269">
        <f>IF('Enga manuel'!J311&lt;&gt;" ",'Enga manuel'!I311,0)</f>
        <v>0</v>
      </c>
      <c r="P812" s="269" t="str">
        <f>IF('Enga manuel'!J311&lt;&gt;" ",CONCATENATE('Enga manuel'!J311," ",'Enga manuel'!K311),0)</f>
        <v xml:space="preserve"> </v>
      </c>
      <c r="Q812" s="269">
        <f>IF('Enga manuel'!J311&lt;&gt;" ",'Enga manuel'!L311,0)</f>
        <v>0</v>
      </c>
      <c r="R812" s="269">
        <f>IF('Enga manuel'!J311&lt;&gt;" ",'Enga manuel'!M311,0)</f>
        <v>0</v>
      </c>
      <c r="S812" s="268">
        <f>IF('Enga manuel'!K311&lt;&gt;" ",'Enga manuel'!N311,0)</f>
        <v>0</v>
      </c>
      <c r="T812" s="268">
        <f>IF('Enga manuel'!M311&lt;&gt;" ",'Enga manuel'!P311,0)</f>
        <v>0</v>
      </c>
    </row>
    <row r="813" spans="3:20" x14ac:dyDescent="0.2">
      <c r="E813" s="32"/>
      <c r="F813" s="32"/>
      <c r="M813" s="265">
        <f>IF(N813&gt;0,COUNTIF($N$7:N813,"&gt;0"),0)</f>
        <v>0</v>
      </c>
      <c r="N813" s="268">
        <f>IF('Enga manuel'!I312&lt;&gt;0,'Enga manuel'!G312,0)</f>
        <v>0</v>
      </c>
      <c r="O813" s="269">
        <f>IF('Enga manuel'!J312&lt;&gt;" ",'Enga manuel'!I312,0)</f>
        <v>0</v>
      </c>
      <c r="P813" s="269" t="str">
        <f>IF('Enga manuel'!J312&lt;&gt;" ",CONCATENATE('Enga manuel'!J312," ",'Enga manuel'!K312),0)</f>
        <v xml:space="preserve"> </v>
      </c>
      <c r="Q813" s="269">
        <f>IF('Enga manuel'!J312&lt;&gt;" ",'Enga manuel'!L312,0)</f>
        <v>0</v>
      </c>
      <c r="R813" s="269">
        <f>IF('Enga manuel'!J312&lt;&gt;" ",'Enga manuel'!M312,0)</f>
        <v>0</v>
      </c>
      <c r="S813" s="268">
        <f>IF('Enga manuel'!K312&lt;&gt;" ",'Enga manuel'!N312,0)</f>
        <v>0</v>
      </c>
      <c r="T813" s="268">
        <f>IF('Enga manuel'!M312&lt;&gt;" ",'Enga manuel'!P312,0)</f>
        <v>0</v>
      </c>
    </row>
    <row r="814" spans="3:20" x14ac:dyDescent="0.2">
      <c r="E814" s="32"/>
      <c r="F814" s="32"/>
      <c r="M814" s="265">
        <f>IF(N814&gt;0,COUNTIF($N$7:N814,"&gt;0"),0)</f>
        <v>0</v>
      </c>
      <c r="N814" s="268">
        <f>IF('Enga manuel'!I313&lt;&gt;0,'Enga manuel'!G313,0)</f>
        <v>0</v>
      </c>
      <c r="O814" s="269">
        <f>IF('Enga manuel'!J313&lt;&gt;" ",'Enga manuel'!I313,0)</f>
        <v>0</v>
      </c>
      <c r="P814" s="269" t="str">
        <f>IF('Enga manuel'!J313&lt;&gt;" ",CONCATENATE('Enga manuel'!J313," ",'Enga manuel'!K313),0)</f>
        <v xml:space="preserve"> </v>
      </c>
      <c r="Q814" s="269">
        <f>IF('Enga manuel'!J313&lt;&gt;" ",'Enga manuel'!L313,0)</f>
        <v>0</v>
      </c>
      <c r="R814" s="269">
        <f>IF('Enga manuel'!J313&lt;&gt;" ",'Enga manuel'!M313,0)</f>
        <v>0</v>
      </c>
      <c r="S814" s="268">
        <f>IF('Enga manuel'!K313&lt;&gt;" ",'Enga manuel'!N313,0)</f>
        <v>0</v>
      </c>
      <c r="T814" s="268">
        <f>IF('Enga manuel'!M313&lt;&gt;" ",'Enga manuel'!P313,0)</f>
        <v>0</v>
      </c>
    </row>
    <row r="815" spans="3:20" x14ac:dyDescent="0.2">
      <c r="E815" s="32"/>
      <c r="F815" s="32"/>
      <c r="M815" s="265">
        <f>IF(N815&gt;0,COUNTIF($N$7:N815,"&gt;0"),0)</f>
        <v>0</v>
      </c>
      <c r="N815" s="268">
        <f>IF('Enga manuel'!I314&lt;&gt;0,'Enga manuel'!G314,0)</f>
        <v>0</v>
      </c>
      <c r="O815" s="269">
        <f>IF('Enga manuel'!J314&lt;&gt;" ",'Enga manuel'!I314,0)</f>
        <v>0</v>
      </c>
      <c r="P815" s="269" t="str">
        <f>IF('Enga manuel'!J314&lt;&gt;" ",CONCATENATE('Enga manuel'!J314," ",'Enga manuel'!K314),0)</f>
        <v xml:space="preserve"> </v>
      </c>
      <c r="Q815" s="269">
        <f>IF('Enga manuel'!J314&lt;&gt;" ",'Enga manuel'!L314,0)</f>
        <v>0</v>
      </c>
      <c r="R815" s="269">
        <f>IF('Enga manuel'!J314&lt;&gt;" ",'Enga manuel'!M314,0)</f>
        <v>0</v>
      </c>
      <c r="S815" s="268">
        <f>IF('Enga manuel'!K314&lt;&gt;" ",'Enga manuel'!N314,0)</f>
        <v>0</v>
      </c>
      <c r="T815" s="268">
        <f>IF('Enga manuel'!M314&lt;&gt;" ",'Enga manuel'!P314,0)</f>
        <v>0</v>
      </c>
    </row>
    <row r="816" spans="3:20" x14ac:dyDescent="0.2">
      <c r="E816" s="32"/>
      <c r="F816" s="32"/>
      <c r="M816" s="265">
        <f>IF(N816&gt;0,COUNTIF($N$7:N816,"&gt;0"),0)</f>
        <v>0</v>
      </c>
      <c r="N816" s="268">
        <f>IF('Enga manuel'!I315&lt;&gt;0,'Enga manuel'!G315,0)</f>
        <v>0</v>
      </c>
      <c r="O816" s="269">
        <f>IF('Enga manuel'!J315&lt;&gt;" ",'Enga manuel'!I315,0)</f>
        <v>0</v>
      </c>
      <c r="P816" s="269" t="str">
        <f>IF('Enga manuel'!J315&lt;&gt;" ",CONCATENATE('Enga manuel'!J315," ",'Enga manuel'!K315),0)</f>
        <v xml:space="preserve"> </v>
      </c>
      <c r="Q816" s="269">
        <f>IF('Enga manuel'!J315&lt;&gt;" ",'Enga manuel'!L315,0)</f>
        <v>0</v>
      </c>
      <c r="R816" s="269">
        <f>IF('Enga manuel'!J315&lt;&gt;" ",'Enga manuel'!M315,0)</f>
        <v>0</v>
      </c>
      <c r="S816" s="268">
        <f>IF('Enga manuel'!K315&lt;&gt;" ",'Enga manuel'!N315,0)</f>
        <v>0</v>
      </c>
      <c r="T816" s="268">
        <f>IF('Enga manuel'!M315&lt;&gt;" ",'Enga manuel'!P315,0)</f>
        <v>0</v>
      </c>
    </row>
    <row r="817" spans="5:20" x14ac:dyDescent="0.2">
      <c r="E817" s="32"/>
      <c r="F817" s="32"/>
      <c r="M817" s="265">
        <f>IF(N817&gt;0,COUNTIF($N$7:N817,"&gt;0"),0)</f>
        <v>0</v>
      </c>
      <c r="N817" s="268">
        <f>IF('Enga manuel'!I316&lt;&gt;0,'Enga manuel'!G316,0)</f>
        <v>0</v>
      </c>
      <c r="O817" s="269">
        <f>IF('Enga manuel'!J316&lt;&gt;" ",'Enga manuel'!I316,0)</f>
        <v>0</v>
      </c>
      <c r="P817" s="269" t="str">
        <f>IF('Enga manuel'!J316&lt;&gt;" ",CONCATENATE('Enga manuel'!J316," ",'Enga manuel'!K316),0)</f>
        <v xml:space="preserve"> </v>
      </c>
      <c r="Q817" s="269">
        <f>IF('Enga manuel'!J316&lt;&gt;" ",'Enga manuel'!L316,0)</f>
        <v>0</v>
      </c>
      <c r="R817" s="269">
        <f>IF('Enga manuel'!J316&lt;&gt;" ",'Enga manuel'!M316,0)</f>
        <v>0</v>
      </c>
      <c r="S817" s="268">
        <f>IF('Enga manuel'!K316&lt;&gt;" ",'Enga manuel'!N316,0)</f>
        <v>0</v>
      </c>
      <c r="T817" s="268">
        <f>IF('Enga manuel'!M316&lt;&gt;" ",'Enga manuel'!P316,0)</f>
        <v>0</v>
      </c>
    </row>
    <row r="818" spans="5:20" x14ac:dyDescent="0.2">
      <c r="E818" s="32"/>
      <c r="F818" s="32"/>
      <c r="M818" s="265">
        <f>IF(N818&gt;0,COUNTIF($N$7:N818,"&gt;0"),0)</f>
        <v>0</v>
      </c>
      <c r="N818" s="268">
        <f>IF('Enga manuel'!I317&lt;&gt;0,'Enga manuel'!G317,0)</f>
        <v>0</v>
      </c>
      <c r="O818" s="269">
        <f>IF('Enga manuel'!J317&lt;&gt;" ",'Enga manuel'!I317,0)</f>
        <v>0</v>
      </c>
      <c r="P818" s="269" t="str">
        <f>IF('Enga manuel'!J317&lt;&gt;" ",CONCATENATE('Enga manuel'!J317," ",'Enga manuel'!K317),0)</f>
        <v xml:space="preserve"> </v>
      </c>
      <c r="Q818" s="269">
        <f>IF('Enga manuel'!J317&lt;&gt;" ",'Enga manuel'!L317,0)</f>
        <v>0</v>
      </c>
      <c r="R818" s="269">
        <f>IF('Enga manuel'!J317&lt;&gt;" ",'Enga manuel'!M317,0)</f>
        <v>0</v>
      </c>
      <c r="S818" s="268">
        <f>IF('Enga manuel'!K317&lt;&gt;" ",'Enga manuel'!N317,0)</f>
        <v>0</v>
      </c>
      <c r="T818" s="268">
        <f>IF('Enga manuel'!M317&lt;&gt;" ",'Enga manuel'!P317,0)</f>
        <v>0</v>
      </c>
    </row>
    <row r="819" spans="5:20" x14ac:dyDescent="0.2">
      <c r="E819" s="32"/>
      <c r="F819" s="32"/>
      <c r="M819" s="265">
        <f>IF(N819&gt;0,COUNTIF($N$7:N819,"&gt;0"),0)</f>
        <v>0</v>
      </c>
      <c r="N819" s="268">
        <f>IF('Enga manuel'!I318&lt;&gt;0,'Enga manuel'!G318,0)</f>
        <v>0</v>
      </c>
      <c r="O819" s="269">
        <f>IF('Enga manuel'!J318&lt;&gt;" ",'Enga manuel'!I318,0)</f>
        <v>0</v>
      </c>
      <c r="P819" s="269" t="str">
        <f>IF('Enga manuel'!J318&lt;&gt;" ",CONCATENATE('Enga manuel'!J318," ",'Enga manuel'!K318),0)</f>
        <v xml:space="preserve"> </v>
      </c>
      <c r="Q819" s="269">
        <f>IF('Enga manuel'!J318&lt;&gt;" ",'Enga manuel'!L318,0)</f>
        <v>0</v>
      </c>
      <c r="R819" s="269">
        <f>IF('Enga manuel'!J318&lt;&gt;" ",'Enga manuel'!M318,0)</f>
        <v>0</v>
      </c>
      <c r="S819" s="268">
        <f>IF('Enga manuel'!K318&lt;&gt;" ",'Enga manuel'!N318,0)</f>
        <v>0</v>
      </c>
      <c r="T819" s="268">
        <f>IF('Enga manuel'!M318&lt;&gt;" ",'Enga manuel'!P318,0)</f>
        <v>0</v>
      </c>
    </row>
    <row r="820" spans="5:20" x14ac:dyDescent="0.2">
      <c r="E820" s="32"/>
      <c r="F820" s="32"/>
      <c r="M820" s="265">
        <f>IF(N820&gt;0,COUNTIF($N$7:N820,"&gt;0"),0)</f>
        <v>0</v>
      </c>
      <c r="N820" s="268">
        <f>IF('Enga manuel'!I319&lt;&gt;0,'Enga manuel'!G319,0)</f>
        <v>0</v>
      </c>
      <c r="O820" s="269">
        <f>IF('Enga manuel'!J319&lt;&gt;" ",'Enga manuel'!I319,0)</f>
        <v>0</v>
      </c>
      <c r="P820" s="269" t="str">
        <f>IF('Enga manuel'!J319&lt;&gt;" ",CONCATENATE('Enga manuel'!J319," ",'Enga manuel'!K319),0)</f>
        <v xml:space="preserve"> </v>
      </c>
      <c r="Q820" s="269">
        <f>IF('Enga manuel'!J319&lt;&gt;" ",'Enga manuel'!L319,0)</f>
        <v>0</v>
      </c>
      <c r="R820" s="269">
        <f>IF('Enga manuel'!J319&lt;&gt;" ",'Enga manuel'!M319,0)</f>
        <v>0</v>
      </c>
      <c r="S820" s="268">
        <f>IF('Enga manuel'!K319&lt;&gt;" ",'Enga manuel'!N319,0)</f>
        <v>0</v>
      </c>
      <c r="T820" s="268">
        <f>IF('Enga manuel'!M319&lt;&gt;" ",'Enga manuel'!P319,0)</f>
        <v>0</v>
      </c>
    </row>
    <row r="821" spans="5:20" x14ac:dyDescent="0.2">
      <c r="E821" s="32"/>
      <c r="F821" s="32"/>
      <c r="M821" s="265">
        <f>IF(N821&gt;0,COUNTIF($N$7:N821,"&gt;0"),0)</f>
        <v>0</v>
      </c>
      <c r="N821" s="268">
        <f>IF('Enga manuel'!I320&lt;&gt;0,'Enga manuel'!G320,0)</f>
        <v>0</v>
      </c>
      <c r="O821" s="269">
        <f>IF('Enga manuel'!J320&lt;&gt;" ",'Enga manuel'!I320,0)</f>
        <v>0</v>
      </c>
      <c r="P821" s="269" t="str">
        <f>IF('Enga manuel'!J320&lt;&gt;" ",CONCATENATE('Enga manuel'!J320," ",'Enga manuel'!K320),0)</f>
        <v xml:space="preserve"> </v>
      </c>
      <c r="Q821" s="269">
        <f>IF('Enga manuel'!J320&lt;&gt;" ",'Enga manuel'!L320,0)</f>
        <v>0</v>
      </c>
      <c r="R821" s="269">
        <f>IF('Enga manuel'!J320&lt;&gt;" ",'Enga manuel'!M320,0)</f>
        <v>0</v>
      </c>
      <c r="S821" s="268">
        <f>IF('Enga manuel'!K320&lt;&gt;" ",'Enga manuel'!N320,0)</f>
        <v>0</v>
      </c>
      <c r="T821" s="268">
        <f>IF('Enga manuel'!M320&lt;&gt;" ",'Enga manuel'!P320,0)</f>
        <v>0</v>
      </c>
    </row>
    <row r="822" spans="5:20" x14ac:dyDescent="0.2">
      <c r="E822" s="32"/>
      <c r="F822" s="32"/>
      <c r="M822" s="265">
        <f>IF(N822&gt;0,COUNTIF($N$7:N822,"&gt;0"),0)</f>
        <v>0</v>
      </c>
      <c r="N822" s="268">
        <f>IF('Enga manuel'!I321&lt;&gt;0,'Enga manuel'!G321,0)</f>
        <v>0</v>
      </c>
      <c r="O822" s="269">
        <f>IF('Enga manuel'!J321&lt;&gt;" ",'Enga manuel'!I321,0)</f>
        <v>0</v>
      </c>
      <c r="P822" s="269" t="str">
        <f>IF('Enga manuel'!J321&lt;&gt;" ",CONCATENATE('Enga manuel'!J321," ",'Enga manuel'!K321),0)</f>
        <v xml:space="preserve"> </v>
      </c>
      <c r="Q822" s="269">
        <f>IF('Enga manuel'!J321&lt;&gt;" ",'Enga manuel'!L321,0)</f>
        <v>0</v>
      </c>
      <c r="R822" s="269">
        <f>IF('Enga manuel'!J321&lt;&gt;" ",'Enga manuel'!M321,0)</f>
        <v>0</v>
      </c>
      <c r="S822" s="268">
        <f>IF('Enga manuel'!K321&lt;&gt;" ",'Enga manuel'!N321,0)</f>
        <v>0</v>
      </c>
      <c r="T822" s="268">
        <f>IF('Enga manuel'!M321&lt;&gt;" ",'Enga manuel'!P321,0)</f>
        <v>0</v>
      </c>
    </row>
    <row r="823" spans="5:20" x14ac:dyDescent="0.2">
      <c r="E823" s="32"/>
      <c r="F823" s="32"/>
      <c r="M823" s="265">
        <f>IF(N823&gt;0,COUNTIF($N$7:N823,"&gt;0"),0)</f>
        <v>0</v>
      </c>
      <c r="N823" s="268">
        <f>IF('Enga manuel'!I322&lt;&gt;0,'Enga manuel'!G322,0)</f>
        <v>0</v>
      </c>
      <c r="O823" s="269">
        <f>IF('Enga manuel'!J322&lt;&gt;" ",'Enga manuel'!I322,0)</f>
        <v>0</v>
      </c>
      <c r="P823" s="269" t="str">
        <f>IF('Enga manuel'!J322&lt;&gt;" ",CONCATENATE('Enga manuel'!J322," ",'Enga manuel'!K322),0)</f>
        <v xml:space="preserve"> </v>
      </c>
      <c r="Q823" s="269">
        <f>IF('Enga manuel'!J322&lt;&gt;" ",'Enga manuel'!L322,0)</f>
        <v>0</v>
      </c>
      <c r="R823" s="269">
        <f>IF('Enga manuel'!J322&lt;&gt;" ",'Enga manuel'!M322,0)</f>
        <v>0</v>
      </c>
      <c r="S823" s="268">
        <f>IF('Enga manuel'!K322&lt;&gt;" ",'Enga manuel'!N322,0)</f>
        <v>0</v>
      </c>
      <c r="T823" s="268">
        <f>IF('Enga manuel'!M322&lt;&gt;" ",'Enga manuel'!P322,0)</f>
        <v>0</v>
      </c>
    </row>
    <row r="824" spans="5:20" x14ac:dyDescent="0.2">
      <c r="E824" s="32"/>
      <c r="F824" s="32"/>
      <c r="M824" s="265">
        <f>IF(N824&gt;0,COUNTIF($N$7:N824,"&gt;0"),0)</f>
        <v>0</v>
      </c>
      <c r="N824" s="268">
        <f>IF('Enga manuel'!I323&lt;&gt;0,'Enga manuel'!G323,0)</f>
        <v>0</v>
      </c>
      <c r="O824" s="269">
        <f>IF('Enga manuel'!J323&lt;&gt;" ",'Enga manuel'!I323,0)</f>
        <v>0</v>
      </c>
      <c r="P824" s="269" t="str">
        <f>IF('Enga manuel'!J323&lt;&gt;" ",CONCATENATE('Enga manuel'!J323," ",'Enga manuel'!K323),0)</f>
        <v xml:space="preserve"> </v>
      </c>
      <c r="Q824" s="269">
        <f>IF('Enga manuel'!J323&lt;&gt;" ",'Enga manuel'!L323,0)</f>
        <v>0</v>
      </c>
      <c r="R824" s="269">
        <f>IF('Enga manuel'!J323&lt;&gt;" ",'Enga manuel'!M323,0)</f>
        <v>0</v>
      </c>
      <c r="S824" s="268">
        <f>IF('Enga manuel'!K323&lt;&gt;" ",'Enga manuel'!N323,0)</f>
        <v>0</v>
      </c>
      <c r="T824" s="268">
        <f>IF('Enga manuel'!M323&lt;&gt;" ",'Enga manuel'!P323,0)</f>
        <v>0</v>
      </c>
    </row>
    <row r="825" spans="5:20" x14ac:dyDescent="0.2">
      <c r="E825" s="32"/>
      <c r="F825" s="32"/>
      <c r="M825" s="265">
        <f>IF(N825&gt;0,COUNTIF($N$7:N825,"&gt;0"),0)</f>
        <v>0</v>
      </c>
      <c r="N825" s="268">
        <f>IF('Enga manuel'!I324&lt;&gt;0,'Enga manuel'!G324,0)</f>
        <v>0</v>
      </c>
      <c r="O825" s="269">
        <f>IF('Enga manuel'!J324&lt;&gt;" ",'Enga manuel'!I324,0)</f>
        <v>0</v>
      </c>
      <c r="P825" s="269" t="str">
        <f>IF('Enga manuel'!J324&lt;&gt;" ",CONCATENATE('Enga manuel'!J324," ",'Enga manuel'!K324),0)</f>
        <v xml:space="preserve"> </v>
      </c>
      <c r="Q825" s="269">
        <f>IF('Enga manuel'!J324&lt;&gt;" ",'Enga manuel'!L324,0)</f>
        <v>0</v>
      </c>
      <c r="R825" s="269">
        <f>IF('Enga manuel'!J324&lt;&gt;" ",'Enga manuel'!M324,0)</f>
        <v>0</v>
      </c>
      <c r="S825" s="268">
        <f>IF('Enga manuel'!K324&lt;&gt;" ",'Enga manuel'!N324,0)</f>
        <v>0</v>
      </c>
      <c r="T825" s="268">
        <f>IF('Enga manuel'!M324&lt;&gt;" ",'Enga manuel'!P324,0)</f>
        <v>0</v>
      </c>
    </row>
    <row r="826" spans="5:20" x14ac:dyDescent="0.2">
      <c r="E826" s="32"/>
      <c r="F826" s="32"/>
      <c r="M826" s="265">
        <f>IF(N826&gt;0,COUNTIF($N$7:N826,"&gt;0"),0)</f>
        <v>0</v>
      </c>
      <c r="N826" s="268">
        <f>IF('Enga manuel'!I325&lt;&gt;0,'Enga manuel'!G325,0)</f>
        <v>0</v>
      </c>
      <c r="O826" s="269">
        <f>IF('Enga manuel'!J325&lt;&gt;" ",'Enga manuel'!I325,0)</f>
        <v>0</v>
      </c>
      <c r="P826" s="269" t="str">
        <f>IF('Enga manuel'!J325&lt;&gt;" ",CONCATENATE('Enga manuel'!J325," ",'Enga manuel'!K325),0)</f>
        <v xml:space="preserve"> </v>
      </c>
      <c r="Q826" s="269">
        <f>IF('Enga manuel'!J325&lt;&gt;" ",'Enga manuel'!L325,0)</f>
        <v>0</v>
      </c>
      <c r="R826" s="269">
        <f>IF('Enga manuel'!J325&lt;&gt;" ",'Enga manuel'!M325,0)</f>
        <v>0</v>
      </c>
      <c r="S826" s="268">
        <f>IF('Enga manuel'!K325&lt;&gt;" ",'Enga manuel'!N325,0)</f>
        <v>0</v>
      </c>
      <c r="T826" s="268">
        <f>IF('Enga manuel'!M325&lt;&gt;" ",'Enga manuel'!P325,0)</f>
        <v>0</v>
      </c>
    </row>
    <row r="827" spans="5:20" x14ac:dyDescent="0.2">
      <c r="E827" s="32"/>
      <c r="F827" s="32"/>
      <c r="M827" s="265">
        <f>IF(N827&gt;0,COUNTIF($N$7:N827,"&gt;0"),0)</f>
        <v>0</v>
      </c>
      <c r="N827" s="268">
        <f>IF('Enga manuel'!I326&lt;&gt;0,'Enga manuel'!G326,0)</f>
        <v>0</v>
      </c>
      <c r="O827" s="269">
        <f>IF('Enga manuel'!J326&lt;&gt;" ",'Enga manuel'!I326,0)</f>
        <v>0</v>
      </c>
      <c r="P827" s="269" t="str">
        <f>IF('Enga manuel'!J326&lt;&gt;" ",CONCATENATE('Enga manuel'!J326," ",'Enga manuel'!K326),0)</f>
        <v xml:space="preserve"> </v>
      </c>
      <c r="Q827" s="269">
        <f>IF('Enga manuel'!J326&lt;&gt;" ",'Enga manuel'!L326,0)</f>
        <v>0</v>
      </c>
      <c r="R827" s="269">
        <f>IF('Enga manuel'!J326&lt;&gt;" ",'Enga manuel'!M326,0)</f>
        <v>0</v>
      </c>
      <c r="S827" s="268">
        <f>IF('Enga manuel'!K326&lt;&gt;" ",'Enga manuel'!N326,0)</f>
        <v>0</v>
      </c>
      <c r="T827" s="268">
        <f>IF('Enga manuel'!M326&lt;&gt;" ",'Enga manuel'!P326,0)</f>
        <v>0</v>
      </c>
    </row>
    <row r="828" spans="5:20" x14ac:dyDescent="0.2">
      <c r="E828" s="32"/>
      <c r="F828" s="32"/>
      <c r="M828" s="265">
        <f>IF(N828&gt;0,COUNTIF($N$7:N828,"&gt;0"),0)</f>
        <v>0</v>
      </c>
      <c r="N828" s="268">
        <f>IF('Enga manuel'!I327&lt;&gt;0,'Enga manuel'!G327,0)</f>
        <v>0</v>
      </c>
      <c r="O828" s="269">
        <f>IF('Enga manuel'!J327&lt;&gt;" ",'Enga manuel'!I327,0)</f>
        <v>0</v>
      </c>
      <c r="P828" s="269" t="str">
        <f>IF('Enga manuel'!J327&lt;&gt;" ",CONCATENATE('Enga manuel'!J327," ",'Enga manuel'!K327),0)</f>
        <v xml:space="preserve"> </v>
      </c>
      <c r="Q828" s="269">
        <f>IF('Enga manuel'!J327&lt;&gt;" ",'Enga manuel'!L327,0)</f>
        <v>0</v>
      </c>
      <c r="R828" s="269">
        <f>IF('Enga manuel'!J327&lt;&gt;" ",'Enga manuel'!M327,0)</f>
        <v>0</v>
      </c>
      <c r="S828" s="268">
        <f>IF('Enga manuel'!K327&lt;&gt;" ",'Enga manuel'!N327,0)</f>
        <v>0</v>
      </c>
      <c r="T828" s="268">
        <f>IF('Enga manuel'!M327&lt;&gt;" ",'Enga manuel'!P327,0)</f>
        <v>0</v>
      </c>
    </row>
    <row r="829" spans="5:20" x14ac:dyDescent="0.2">
      <c r="E829" s="32"/>
      <c r="F829" s="32"/>
      <c r="M829" s="265">
        <f>IF(N829&gt;0,COUNTIF($N$7:N829,"&gt;0"),0)</f>
        <v>0</v>
      </c>
      <c r="N829" s="268">
        <f>IF('Enga manuel'!I328&lt;&gt;0,'Enga manuel'!G328,0)</f>
        <v>0</v>
      </c>
      <c r="O829" s="269">
        <f>IF('Enga manuel'!J328&lt;&gt;" ",'Enga manuel'!I328,0)</f>
        <v>0</v>
      </c>
      <c r="P829" s="269" t="str">
        <f>IF('Enga manuel'!J328&lt;&gt;" ",CONCATENATE('Enga manuel'!J328," ",'Enga manuel'!K328),0)</f>
        <v xml:space="preserve"> </v>
      </c>
      <c r="Q829" s="269">
        <f>IF('Enga manuel'!J328&lt;&gt;" ",'Enga manuel'!L328,0)</f>
        <v>0</v>
      </c>
      <c r="R829" s="269">
        <f>IF('Enga manuel'!J328&lt;&gt;" ",'Enga manuel'!M328,0)</f>
        <v>0</v>
      </c>
      <c r="S829" s="268">
        <f>IF('Enga manuel'!K328&lt;&gt;" ",'Enga manuel'!N328,0)</f>
        <v>0</v>
      </c>
      <c r="T829" s="268">
        <f>IF('Enga manuel'!M328&lt;&gt;" ",'Enga manuel'!P328,0)</f>
        <v>0</v>
      </c>
    </row>
    <row r="830" spans="5:20" x14ac:dyDescent="0.2">
      <c r="E830" s="32"/>
      <c r="F830" s="32"/>
      <c r="M830" s="265">
        <f>IF(N830&gt;0,COUNTIF($N$7:N830,"&gt;0"),0)</f>
        <v>0</v>
      </c>
      <c r="N830" s="268">
        <f>IF('Enga manuel'!I329&lt;&gt;0,'Enga manuel'!G329,0)</f>
        <v>0</v>
      </c>
      <c r="O830" s="269">
        <f>IF('Enga manuel'!J329&lt;&gt;" ",'Enga manuel'!I329,0)</f>
        <v>0</v>
      </c>
      <c r="P830" s="269" t="str">
        <f>IF('Enga manuel'!J329&lt;&gt;" ",CONCATENATE('Enga manuel'!J329," ",'Enga manuel'!K329),0)</f>
        <v xml:space="preserve"> </v>
      </c>
      <c r="Q830" s="269">
        <f>IF('Enga manuel'!J329&lt;&gt;" ",'Enga manuel'!L329,0)</f>
        <v>0</v>
      </c>
      <c r="R830" s="269">
        <f>IF('Enga manuel'!J329&lt;&gt;" ",'Enga manuel'!M329,0)</f>
        <v>0</v>
      </c>
      <c r="S830" s="268">
        <f>IF('Enga manuel'!K329&lt;&gt;" ",'Enga manuel'!N329,0)</f>
        <v>0</v>
      </c>
      <c r="T830" s="268">
        <f>IF('Enga manuel'!M329&lt;&gt;" ",'Enga manuel'!P329,0)</f>
        <v>0</v>
      </c>
    </row>
    <row r="831" spans="5:20" x14ac:dyDescent="0.2">
      <c r="E831" s="32"/>
      <c r="F831" s="32"/>
      <c r="M831" s="265">
        <f>IF(N831&gt;0,COUNTIF($N$7:N831,"&gt;0"),0)</f>
        <v>0</v>
      </c>
      <c r="N831" s="268">
        <f>IF('Enga manuel'!I330&lt;&gt;0,'Enga manuel'!G330,0)</f>
        <v>0</v>
      </c>
      <c r="O831" s="269">
        <f>IF('Enga manuel'!J330&lt;&gt;" ",'Enga manuel'!I330,0)</f>
        <v>0</v>
      </c>
      <c r="P831" s="269" t="str">
        <f>IF('Enga manuel'!J330&lt;&gt;" ",CONCATENATE('Enga manuel'!J330," ",'Enga manuel'!K330),0)</f>
        <v xml:space="preserve"> </v>
      </c>
      <c r="Q831" s="269">
        <f>IF('Enga manuel'!J330&lt;&gt;" ",'Enga manuel'!L330,0)</f>
        <v>0</v>
      </c>
      <c r="R831" s="269">
        <f>IF('Enga manuel'!J330&lt;&gt;" ",'Enga manuel'!M330,0)</f>
        <v>0</v>
      </c>
      <c r="S831" s="268">
        <f>IF('Enga manuel'!K330&lt;&gt;" ",'Enga manuel'!N330,0)</f>
        <v>0</v>
      </c>
      <c r="T831" s="268">
        <f>IF('Enga manuel'!M330&lt;&gt;" ",'Enga manuel'!P330,0)</f>
        <v>0</v>
      </c>
    </row>
    <row r="832" spans="5:20" x14ac:dyDescent="0.2">
      <c r="E832" s="32"/>
      <c r="F832" s="32"/>
      <c r="M832" s="265">
        <f>IF(N832&gt;0,COUNTIF($N$7:N832,"&gt;0"),0)</f>
        <v>0</v>
      </c>
      <c r="N832" s="268">
        <f>IF('Enga manuel'!I331&lt;&gt;0,'Enga manuel'!G331,0)</f>
        <v>0</v>
      </c>
      <c r="O832" s="269">
        <f>IF('Enga manuel'!J331&lt;&gt;" ",'Enga manuel'!I331,0)</f>
        <v>0</v>
      </c>
      <c r="P832" s="269" t="str">
        <f>IF('Enga manuel'!J331&lt;&gt;" ",CONCATENATE('Enga manuel'!J331," ",'Enga manuel'!K331),0)</f>
        <v xml:space="preserve"> </v>
      </c>
      <c r="Q832" s="269">
        <f>IF('Enga manuel'!J331&lt;&gt;" ",'Enga manuel'!L331,0)</f>
        <v>0</v>
      </c>
      <c r="R832" s="269">
        <f>IF('Enga manuel'!J331&lt;&gt;" ",'Enga manuel'!M331,0)</f>
        <v>0</v>
      </c>
      <c r="S832" s="268">
        <f>IF('Enga manuel'!K331&lt;&gt;" ",'Enga manuel'!N331,0)</f>
        <v>0</v>
      </c>
      <c r="T832" s="268">
        <f>IF('Enga manuel'!M331&lt;&gt;" ",'Enga manuel'!P331,0)</f>
        <v>0</v>
      </c>
    </row>
    <row r="833" spans="5:20" x14ac:dyDescent="0.2">
      <c r="E833" s="32"/>
      <c r="F833" s="32"/>
      <c r="M833" s="265">
        <f>IF(N833&gt;0,COUNTIF($N$7:N833,"&gt;0"),0)</f>
        <v>0</v>
      </c>
      <c r="N833" s="268">
        <f>IF('Enga manuel'!I332&lt;&gt;0,'Enga manuel'!G332,0)</f>
        <v>0</v>
      </c>
      <c r="O833" s="269">
        <f>IF('Enga manuel'!J332&lt;&gt;" ",'Enga manuel'!I332,0)</f>
        <v>0</v>
      </c>
      <c r="P833" s="269" t="str">
        <f>IF('Enga manuel'!J332&lt;&gt;" ",CONCATENATE('Enga manuel'!J332," ",'Enga manuel'!K332),0)</f>
        <v xml:space="preserve"> </v>
      </c>
      <c r="Q833" s="269">
        <f>IF('Enga manuel'!J332&lt;&gt;" ",'Enga manuel'!L332,0)</f>
        <v>0</v>
      </c>
      <c r="R833" s="269">
        <f>IF('Enga manuel'!J332&lt;&gt;" ",'Enga manuel'!M332,0)</f>
        <v>0</v>
      </c>
      <c r="S833" s="268">
        <f>IF('Enga manuel'!K332&lt;&gt;" ",'Enga manuel'!N332,0)</f>
        <v>0</v>
      </c>
      <c r="T833" s="268">
        <f>IF('Enga manuel'!M332&lt;&gt;" ",'Enga manuel'!P332,0)</f>
        <v>0</v>
      </c>
    </row>
    <row r="834" spans="5:20" x14ac:dyDescent="0.2">
      <c r="E834" s="32"/>
      <c r="F834" s="32"/>
      <c r="M834" s="265">
        <f>IF(N834&gt;0,COUNTIF($N$7:N834,"&gt;0"),0)</f>
        <v>0</v>
      </c>
      <c r="N834" s="268">
        <f>IF('Enga manuel'!I333&lt;&gt;0,'Enga manuel'!G333,0)</f>
        <v>0</v>
      </c>
      <c r="O834" s="269">
        <f>IF('Enga manuel'!J333&lt;&gt;" ",'Enga manuel'!I333,0)</f>
        <v>0</v>
      </c>
      <c r="P834" s="269" t="str">
        <f>IF('Enga manuel'!J333&lt;&gt;" ",CONCATENATE('Enga manuel'!J333," ",'Enga manuel'!K333),0)</f>
        <v xml:space="preserve"> </v>
      </c>
      <c r="Q834" s="269">
        <f>IF('Enga manuel'!J333&lt;&gt;" ",'Enga manuel'!L333,0)</f>
        <v>0</v>
      </c>
      <c r="R834" s="269">
        <f>IF('Enga manuel'!J333&lt;&gt;" ",'Enga manuel'!M333,0)</f>
        <v>0</v>
      </c>
      <c r="S834" s="268">
        <f>IF('Enga manuel'!K333&lt;&gt;" ",'Enga manuel'!N333,0)</f>
        <v>0</v>
      </c>
      <c r="T834" s="268">
        <f>IF('Enga manuel'!M333&lt;&gt;" ",'Enga manuel'!P333,0)</f>
        <v>0</v>
      </c>
    </row>
    <row r="835" spans="5:20" x14ac:dyDescent="0.2">
      <c r="E835" s="32"/>
      <c r="F835" s="32"/>
      <c r="M835" s="265">
        <f>IF(N835&gt;0,COUNTIF($N$7:N835,"&gt;0"),0)</f>
        <v>0</v>
      </c>
      <c r="N835" s="268">
        <f>IF('Enga manuel'!I334&lt;&gt;0,'Enga manuel'!G334,0)</f>
        <v>0</v>
      </c>
      <c r="O835" s="269">
        <f>IF('Enga manuel'!J334&lt;&gt;" ",'Enga manuel'!I334,0)</f>
        <v>0</v>
      </c>
      <c r="P835" s="269" t="str">
        <f>IF('Enga manuel'!J334&lt;&gt;" ",CONCATENATE('Enga manuel'!J334," ",'Enga manuel'!K334),0)</f>
        <v xml:space="preserve"> </v>
      </c>
      <c r="Q835" s="269">
        <f>IF('Enga manuel'!J334&lt;&gt;" ",'Enga manuel'!L334,0)</f>
        <v>0</v>
      </c>
      <c r="R835" s="269">
        <f>IF('Enga manuel'!J334&lt;&gt;" ",'Enga manuel'!M334,0)</f>
        <v>0</v>
      </c>
      <c r="S835" s="268">
        <f>IF('Enga manuel'!K334&lt;&gt;" ",'Enga manuel'!N334,0)</f>
        <v>0</v>
      </c>
      <c r="T835" s="268">
        <f>IF('Enga manuel'!M334&lt;&gt;" ",'Enga manuel'!P334,0)</f>
        <v>0</v>
      </c>
    </row>
    <row r="836" spans="5:20" x14ac:dyDescent="0.2">
      <c r="E836" s="32"/>
      <c r="F836" s="32"/>
      <c r="M836" s="265">
        <f>IF(N836&gt;0,COUNTIF($N$7:N836,"&gt;0"),0)</f>
        <v>0</v>
      </c>
      <c r="N836" s="268">
        <f>IF('Enga manuel'!I335&lt;&gt;0,'Enga manuel'!G335,0)</f>
        <v>0</v>
      </c>
      <c r="O836" s="269">
        <f>IF('Enga manuel'!J335&lt;&gt;" ",'Enga manuel'!I335,0)</f>
        <v>0</v>
      </c>
      <c r="P836" s="269" t="str">
        <f>IF('Enga manuel'!J335&lt;&gt;" ",CONCATENATE('Enga manuel'!J335," ",'Enga manuel'!K335),0)</f>
        <v xml:space="preserve"> </v>
      </c>
      <c r="Q836" s="269">
        <f>IF('Enga manuel'!J335&lt;&gt;" ",'Enga manuel'!L335,0)</f>
        <v>0</v>
      </c>
      <c r="R836" s="269">
        <f>IF('Enga manuel'!J335&lt;&gt;" ",'Enga manuel'!M335,0)</f>
        <v>0</v>
      </c>
      <c r="S836" s="268">
        <f>IF('Enga manuel'!K335&lt;&gt;" ",'Enga manuel'!N335,0)</f>
        <v>0</v>
      </c>
      <c r="T836" s="268">
        <f>IF('Enga manuel'!M335&lt;&gt;" ",'Enga manuel'!P335,0)</f>
        <v>0</v>
      </c>
    </row>
    <row r="837" spans="5:20" x14ac:dyDescent="0.2">
      <c r="E837" s="32"/>
      <c r="F837" s="32"/>
      <c r="M837" s="265">
        <f>IF(N837&gt;0,COUNTIF($N$7:N837,"&gt;0"),0)</f>
        <v>0</v>
      </c>
      <c r="N837" s="268">
        <f>IF('Enga manuel'!I336&lt;&gt;0,'Enga manuel'!G336,0)</f>
        <v>0</v>
      </c>
      <c r="O837" s="269">
        <f>IF('Enga manuel'!J336&lt;&gt;" ",'Enga manuel'!I336,0)</f>
        <v>0</v>
      </c>
      <c r="P837" s="269" t="str">
        <f>IF('Enga manuel'!J336&lt;&gt;" ",CONCATENATE('Enga manuel'!J336," ",'Enga manuel'!K336),0)</f>
        <v xml:space="preserve"> </v>
      </c>
      <c r="Q837" s="269">
        <f>IF('Enga manuel'!J336&lt;&gt;" ",'Enga manuel'!L336,0)</f>
        <v>0</v>
      </c>
      <c r="R837" s="269">
        <f>IF('Enga manuel'!J336&lt;&gt;" ",'Enga manuel'!M336,0)</f>
        <v>0</v>
      </c>
      <c r="S837" s="268">
        <f>IF('Enga manuel'!K336&lt;&gt;" ",'Enga manuel'!N336,0)</f>
        <v>0</v>
      </c>
      <c r="T837" s="268">
        <f>IF('Enga manuel'!M336&lt;&gt;" ",'Enga manuel'!P336,0)</f>
        <v>0</v>
      </c>
    </row>
    <row r="838" spans="5:20" x14ac:dyDescent="0.2">
      <c r="E838" s="32"/>
      <c r="F838" s="32"/>
      <c r="M838" s="265">
        <f>IF(N838&gt;0,COUNTIF($N$7:N838,"&gt;0"),0)</f>
        <v>0</v>
      </c>
      <c r="N838" s="268">
        <f>IF('Enga manuel'!I337&lt;&gt;0,'Enga manuel'!G337,0)</f>
        <v>0</v>
      </c>
      <c r="O838" s="269">
        <f>IF('Enga manuel'!J337&lt;&gt;" ",'Enga manuel'!I337,0)</f>
        <v>0</v>
      </c>
      <c r="P838" s="269" t="str">
        <f>IF('Enga manuel'!J337&lt;&gt;" ",CONCATENATE('Enga manuel'!J337," ",'Enga manuel'!K337),0)</f>
        <v xml:space="preserve"> </v>
      </c>
      <c r="Q838" s="269">
        <f>IF('Enga manuel'!J337&lt;&gt;" ",'Enga manuel'!L337,0)</f>
        <v>0</v>
      </c>
      <c r="R838" s="269">
        <f>IF('Enga manuel'!J337&lt;&gt;" ",'Enga manuel'!M337,0)</f>
        <v>0</v>
      </c>
      <c r="S838" s="268">
        <f>IF('Enga manuel'!K337&lt;&gt;" ",'Enga manuel'!N337,0)</f>
        <v>0</v>
      </c>
      <c r="T838" s="268">
        <f>IF('Enga manuel'!M337&lt;&gt;" ",'Enga manuel'!P337,0)</f>
        <v>0</v>
      </c>
    </row>
    <row r="839" spans="5:20" x14ac:dyDescent="0.2">
      <c r="E839" s="32"/>
      <c r="F839" s="32"/>
      <c r="M839" s="265">
        <f>IF(N839&gt;0,COUNTIF($N$7:N839,"&gt;0"),0)</f>
        <v>0</v>
      </c>
      <c r="N839" s="268">
        <f>IF('Enga manuel'!I338&lt;&gt;0,'Enga manuel'!G338,0)</f>
        <v>0</v>
      </c>
      <c r="O839" s="269">
        <f>IF('Enga manuel'!J338&lt;&gt;" ",'Enga manuel'!I338,0)</f>
        <v>0</v>
      </c>
      <c r="P839" s="269" t="str">
        <f>IF('Enga manuel'!J338&lt;&gt;" ",CONCATENATE('Enga manuel'!J338," ",'Enga manuel'!K338),0)</f>
        <v xml:space="preserve"> </v>
      </c>
      <c r="Q839" s="269">
        <f>IF('Enga manuel'!J338&lt;&gt;" ",'Enga manuel'!L338,0)</f>
        <v>0</v>
      </c>
      <c r="R839" s="269">
        <f>IF('Enga manuel'!J338&lt;&gt;" ",'Enga manuel'!M338,0)</f>
        <v>0</v>
      </c>
      <c r="S839" s="268">
        <f>IF('Enga manuel'!K338&lt;&gt;" ",'Enga manuel'!N338,0)</f>
        <v>0</v>
      </c>
      <c r="T839" s="268">
        <f>IF('Enga manuel'!M338&lt;&gt;" ",'Enga manuel'!P338,0)</f>
        <v>0</v>
      </c>
    </row>
    <row r="840" spans="5:20" x14ac:dyDescent="0.2">
      <c r="E840" s="32"/>
      <c r="F840" s="32"/>
      <c r="M840" s="265">
        <f>IF(N840&gt;0,COUNTIF($N$7:N840,"&gt;0"),0)</f>
        <v>0</v>
      </c>
      <c r="N840" s="268">
        <f>IF('Enga manuel'!I339&lt;&gt;0,'Enga manuel'!G339,0)</f>
        <v>0</v>
      </c>
      <c r="O840" s="269">
        <f>IF('Enga manuel'!J339&lt;&gt;" ",'Enga manuel'!I339,0)</f>
        <v>0</v>
      </c>
      <c r="P840" s="269" t="str">
        <f>IF('Enga manuel'!J339&lt;&gt;" ",CONCATENATE('Enga manuel'!J339," ",'Enga manuel'!K339),0)</f>
        <v xml:space="preserve"> </v>
      </c>
      <c r="Q840" s="269">
        <f>IF('Enga manuel'!J339&lt;&gt;" ",'Enga manuel'!L339,0)</f>
        <v>0</v>
      </c>
      <c r="R840" s="269">
        <f>IF('Enga manuel'!J339&lt;&gt;" ",'Enga manuel'!M339,0)</f>
        <v>0</v>
      </c>
      <c r="S840" s="268">
        <f>IF('Enga manuel'!K339&lt;&gt;" ",'Enga manuel'!N339,0)</f>
        <v>0</v>
      </c>
      <c r="T840" s="268">
        <f>IF('Enga manuel'!M339&lt;&gt;" ",'Enga manuel'!P339,0)</f>
        <v>0</v>
      </c>
    </row>
    <row r="841" spans="5:20" x14ac:dyDescent="0.2">
      <c r="E841" s="32"/>
      <c r="F841" s="32"/>
      <c r="M841" s="265">
        <f>IF(N841&gt;0,COUNTIF($N$7:N841,"&gt;0"),0)</f>
        <v>0</v>
      </c>
      <c r="N841" s="268">
        <f>IF('Enga manuel'!I340&lt;&gt;0,'Enga manuel'!G340,0)</f>
        <v>0</v>
      </c>
      <c r="O841" s="269">
        <f>IF('Enga manuel'!J340&lt;&gt;" ",'Enga manuel'!I340,0)</f>
        <v>0</v>
      </c>
      <c r="P841" s="269" t="str">
        <f>IF('Enga manuel'!J340&lt;&gt;" ",CONCATENATE('Enga manuel'!J340," ",'Enga manuel'!K340),0)</f>
        <v xml:space="preserve"> </v>
      </c>
      <c r="Q841" s="269">
        <f>IF('Enga manuel'!J340&lt;&gt;" ",'Enga manuel'!L340,0)</f>
        <v>0</v>
      </c>
      <c r="R841" s="269">
        <f>IF('Enga manuel'!J340&lt;&gt;" ",'Enga manuel'!M340,0)</f>
        <v>0</v>
      </c>
      <c r="S841" s="268">
        <f>IF('Enga manuel'!K340&lt;&gt;" ",'Enga manuel'!N340,0)</f>
        <v>0</v>
      </c>
      <c r="T841" s="268">
        <f>IF('Enga manuel'!M340&lt;&gt;" ",'Enga manuel'!P340,0)</f>
        <v>0</v>
      </c>
    </row>
    <row r="842" spans="5:20" x14ac:dyDescent="0.2">
      <c r="E842" s="32"/>
      <c r="F842" s="32"/>
      <c r="M842" s="265">
        <f>IF(N842&gt;0,COUNTIF($N$7:N842,"&gt;0"),0)</f>
        <v>0</v>
      </c>
      <c r="N842" s="268">
        <f>IF('Enga manuel'!I341&lt;&gt;0,'Enga manuel'!G341,0)</f>
        <v>0</v>
      </c>
      <c r="O842" s="269">
        <f>IF('Enga manuel'!J341&lt;&gt;" ",'Enga manuel'!I341,0)</f>
        <v>0</v>
      </c>
      <c r="P842" s="269" t="str">
        <f>IF('Enga manuel'!J341&lt;&gt;" ",CONCATENATE('Enga manuel'!J341," ",'Enga manuel'!K341),0)</f>
        <v xml:space="preserve"> </v>
      </c>
      <c r="Q842" s="269">
        <f>IF('Enga manuel'!J341&lt;&gt;" ",'Enga manuel'!L341,0)</f>
        <v>0</v>
      </c>
      <c r="R842" s="269">
        <f>IF('Enga manuel'!J341&lt;&gt;" ",'Enga manuel'!M341,0)</f>
        <v>0</v>
      </c>
      <c r="S842" s="268">
        <f>IF('Enga manuel'!K341&lt;&gt;" ",'Enga manuel'!N341,0)</f>
        <v>0</v>
      </c>
      <c r="T842" s="268">
        <f>IF('Enga manuel'!M341&lt;&gt;" ",'Enga manuel'!P341,0)</f>
        <v>0</v>
      </c>
    </row>
    <row r="843" spans="5:20" x14ac:dyDescent="0.2">
      <c r="E843" s="32"/>
      <c r="F843" s="32"/>
      <c r="M843" s="265">
        <f>IF(N843&gt;0,COUNTIF($N$7:N843,"&gt;0"),0)</f>
        <v>0</v>
      </c>
      <c r="N843" s="268">
        <f>IF('Enga manuel'!I342&lt;&gt;0,'Enga manuel'!G342,0)</f>
        <v>0</v>
      </c>
      <c r="O843" s="269">
        <f>IF('Enga manuel'!J342&lt;&gt;" ",'Enga manuel'!I342,0)</f>
        <v>0</v>
      </c>
      <c r="P843" s="269" t="str">
        <f>IF('Enga manuel'!J342&lt;&gt;" ",CONCATENATE('Enga manuel'!J342," ",'Enga manuel'!K342),0)</f>
        <v xml:space="preserve"> </v>
      </c>
      <c r="Q843" s="269">
        <f>IF('Enga manuel'!J342&lt;&gt;" ",'Enga manuel'!L342,0)</f>
        <v>0</v>
      </c>
      <c r="R843" s="269">
        <f>IF('Enga manuel'!J342&lt;&gt;" ",'Enga manuel'!M342,0)</f>
        <v>0</v>
      </c>
      <c r="S843" s="268">
        <f>IF('Enga manuel'!K342&lt;&gt;" ",'Enga manuel'!N342,0)</f>
        <v>0</v>
      </c>
      <c r="T843" s="268">
        <f>IF('Enga manuel'!M342&lt;&gt;" ",'Enga manuel'!P342,0)</f>
        <v>0</v>
      </c>
    </row>
    <row r="844" spans="5:20" x14ac:dyDescent="0.2">
      <c r="E844" s="32"/>
      <c r="F844" s="32"/>
      <c r="M844" s="265">
        <f>IF(N844&gt;0,COUNTIF($N$7:N844,"&gt;0"),0)</f>
        <v>0</v>
      </c>
      <c r="N844" s="268">
        <f>IF('Enga manuel'!I343&lt;&gt;0,'Enga manuel'!G343,0)</f>
        <v>0</v>
      </c>
      <c r="O844" s="269">
        <f>IF('Enga manuel'!J343&lt;&gt;" ",'Enga manuel'!I343,0)</f>
        <v>0</v>
      </c>
      <c r="P844" s="269" t="str">
        <f>IF('Enga manuel'!J343&lt;&gt;" ",CONCATENATE('Enga manuel'!J343," ",'Enga manuel'!K343),0)</f>
        <v xml:space="preserve"> </v>
      </c>
      <c r="Q844" s="269">
        <f>IF('Enga manuel'!J343&lt;&gt;" ",'Enga manuel'!L343,0)</f>
        <v>0</v>
      </c>
      <c r="R844" s="269">
        <f>IF('Enga manuel'!J343&lt;&gt;" ",'Enga manuel'!M343,0)</f>
        <v>0</v>
      </c>
      <c r="S844" s="268">
        <f>IF('Enga manuel'!K343&lt;&gt;" ",'Enga manuel'!N343,0)</f>
        <v>0</v>
      </c>
      <c r="T844" s="268">
        <f>IF('Enga manuel'!M343&lt;&gt;" ",'Enga manuel'!P343,0)</f>
        <v>0</v>
      </c>
    </row>
    <row r="845" spans="5:20" x14ac:dyDescent="0.2">
      <c r="E845" s="32"/>
      <c r="F845" s="32"/>
      <c r="M845" s="265">
        <f>IF(N845&gt;0,COUNTIF($N$7:N845,"&gt;0"),0)</f>
        <v>0</v>
      </c>
      <c r="N845" s="268">
        <f>IF('Enga manuel'!I344&lt;&gt;0,'Enga manuel'!G344,0)</f>
        <v>0</v>
      </c>
      <c r="O845" s="269">
        <f>IF('Enga manuel'!J344&lt;&gt;" ",'Enga manuel'!I344,0)</f>
        <v>0</v>
      </c>
      <c r="P845" s="269" t="str">
        <f>IF('Enga manuel'!J344&lt;&gt;" ",CONCATENATE('Enga manuel'!J344," ",'Enga manuel'!K344),0)</f>
        <v xml:space="preserve"> </v>
      </c>
      <c r="Q845" s="269">
        <f>IF('Enga manuel'!J344&lt;&gt;" ",'Enga manuel'!L344,0)</f>
        <v>0</v>
      </c>
      <c r="R845" s="269">
        <f>IF('Enga manuel'!J344&lt;&gt;" ",'Enga manuel'!M344,0)</f>
        <v>0</v>
      </c>
      <c r="S845" s="268">
        <f>IF('Enga manuel'!K344&lt;&gt;" ",'Enga manuel'!N344,0)</f>
        <v>0</v>
      </c>
      <c r="T845" s="268">
        <f>IF('Enga manuel'!M344&lt;&gt;" ",'Enga manuel'!P344,0)</f>
        <v>0</v>
      </c>
    </row>
    <row r="846" spans="5:20" x14ac:dyDescent="0.2">
      <c r="E846" s="32"/>
      <c r="F846" s="32"/>
      <c r="M846" s="265">
        <f>IF(N846&gt;0,COUNTIF($N$7:N846,"&gt;0"),0)</f>
        <v>0</v>
      </c>
      <c r="N846" s="268">
        <f>IF('Enga manuel'!I345&lt;&gt;0,'Enga manuel'!G345,0)</f>
        <v>0</v>
      </c>
      <c r="O846" s="269">
        <f>IF('Enga manuel'!J345&lt;&gt;" ",'Enga manuel'!I345,0)</f>
        <v>0</v>
      </c>
      <c r="P846" s="269" t="str">
        <f>IF('Enga manuel'!J345&lt;&gt;" ",CONCATENATE('Enga manuel'!J345," ",'Enga manuel'!K345),0)</f>
        <v xml:space="preserve"> </v>
      </c>
      <c r="Q846" s="269">
        <f>IF('Enga manuel'!J345&lt;&gt;" ",'Enga manuel'!L345,0)</f>
        <v>0</v>
      </c>
      <c r="R846" s="269">
        <f>IF('Enga manuel'!J345&lt;&gt;" ",'Enga manuel'!M345,0)</f>
        <v>0</v>
      </c>
      <c r="S846" s="268">
        <f>IF('Enga manuel'!K345&lt;&gt;" ",'Enga manuel'!N345,0)</f>
        <v>0</v>
      </c>
      <c r="T846" s="268">
        <f>IF('Enga manuel'!M345&lt;&gt;" ",'Enga manuel'!P345,0)</f>
        <v>0</v>
      </c>
    </row>
    <row r="847" spans="5:20" x14ac:dyDescent="0.2">
      <c r="E847" s="32"/>
      <c r="F847" s="32"/>
      <c r="M847" s="265">
        <f>IF(N847&gt;0,COUNTIF($N$7:N847,"&gt;0"),0)</f>
        <v>0</v>
      </c>
      <c r="N847" s="268">
        <f>IF('Enga manuel'!I346&lt;&gt;0,'Enga manuel'!G346,0)</f>
        <v>0</v>
      </c>
      <c r="O847" s="269">
        <f>IF('Enga manuel'!J346&lt;&gt;" ",'Enga manuel'!I346,0)</f>
        <v>0</v>
      </c>
      <c r="P847" s="269" t="str">
        <f>IF('Enga manuel'!J346&lt;&gt;" ",CONCATENATE('Enga manuel'!J346," ",'Enga manuel'!K346),0)</f>
        <v xml:space="preserve"> </v>
      </c>
      <c r="Q847" s="269">
        <f>IF('Enga manuel'!J346&lt;&gt;" ",'Enga manuel'!L346,0)</f>
        <v>0</v>
      </c>
      <c r="R847" s="269">
        <f>IF('Enga manuel'!J346&lt;&gt;" ",'Enga manuel'!M346,0)</f>
        <v>0</v>
      </c>
      <c r="S847" s="268">
        <f>IF('Enga manuel'!K346&lt;&gt;" ",'Enga manuel'!N346,0)</f>
        <v>0</v>
      </c>
      <c r="T847" s="268">
        <f>IF('Enga manuel'!M346&lt;&gt;" ",'Enga manuel'!P346,0)</f>
        <v>0</v>
      </c>
    </row>
    <row r="848" spans="5:20" x14ac:dyDescent="0.2">
      <c r="E848" s="32"/>
      <c r="F848" s="32"/>
      <c r="M848" s="265">
        <f>IF(N848&gt;0,COUNTIF($N$7:N848,"&gt;0"),0)</f>
        <v>0</v>
      </c>
      <c r="N848" s="268">
        <f>IF('Enga manuel'!I347&lt;&gt;0,'Enga manuel'!G347,0)</f>
        <v>0</v>
      </c>
      <c r="O848" s="269">
        <f>IF('Enga manuel'!J347&lt;&gt;" ",'Enga manuel'!I347,0)</f>
        <v>0</v>
      </c>
      <c r="P848" s="269" t="str">
        <f>IF('Enga manuel'!J347&lt;&gt;" ",CONCATENATE('Enga manuel'!J347," ",'Enga manuel'!K347),0)</f>
        <v xml:space="preserve"> </v>
      </c>
      <c r="Q848" s="269">
        <f>IF('Enga manuel'!J347&lt;&gt;" ",'Enga manuel'!L347,0)</f>
        <v>0</v>
      </c>
      <c r="R848" s="269">
        <f>IF('Enga manuel'!J347&lt;&gt;" ",'Enga manuel'!M347,0)</f>
        <v>0</v>
      </c>
      <c r="S848" s="268">
        <f>IF('Enga manuel'!K347&lt;&gt;" ",'Enga manuel'!N347,0)</f>
        <v>0</v>
      </c>
      <c r="T848" s="268">
        <f>IF('Enga manuel'!M347&lt;&gt;" ",'Enga manuel'!P347,0)</f>
        <v>0</v>
      </c>
    </row>
    <row r="849" spans="5:20" x14ac:dyDescent="0.2">
      <c r="E849" s="32"/>
      <c r="F849" s="32"/>
      <c r="M849" s="265">
        <f>IF(N849&gt;0,COUNTIF($N$7:N849,"&gt;0"),0)</f>
        <v>0</v>
      </c>
      <c r="N849" s="268">
        <f>IF('Enga manuel'!I348&lt;&gt;0,'Enga manuel'!G348,0)</f>
        <v>0</v>
      </c>
      <c r="O849" s="269">
        <f>IF('Enga manuel'!J348&lt;&gt;" ",'Enga manuel'!I348,0)</f>
        <v>0</v>
      </c>
      <c r="P849" s="269" t="str">
        <f>IF('Enga manuel'!J348&lt;&gt;" ",CONCATENATE('Enga manuel'!J348," ",'Enga manuel'!K348),0)</f>
        <v xml:space="preserve"> </v>
      </c>
      <c r="Q849" s="269">
        <f>IF('Enga manuel'!J348&lt;&gt;" ",'Enga manuel'!L348,0)</f>
        <v>0</v>
      </c>
      <c r="R849" s="269">
        <f>IF('Enga manuel'!J348&lt;&gt;" ",'Enga manuel'!M348,0)</f>
        <v>0</v>
      </c>
      <c r="S849" s="268">
        <f>IF('Enga manuel'!K348&lt;&gt;" ",'Enga manuel'!N348,0)</f>
        <v>0</v>
      </c>
      <c r="T849" s="268">
        <f>IF('Enga manuel'!M348&lt;&gt;" ",'Enga manuel'!P348,0)</f>
        <v>0</v>
      </c>
    </row>
    <row r="850" spans="5:20" x14ac:dyDescent="0.2">
      <c r="E850" s="32"/>
      <c r="F850" s="32"/>
      <c r="M850" s="265">
        <f>IF(N850&gt;0,COUNTIF($N$7:N850,"&gt;0"),0)</f>
        <v>0</v>
      </c>
      <c r="N850" s="268">
        <f>IF('Enga manuel'!I349&lt;&gt;0,'Enga manuel'!G349,0)</f>
        <v>0</v>
      </c>
      <c r="O850" s="269">
        <f>IF('Enga manuel'!J349&lt;&gt;" ",'Enga manuel'!I349,0)</f>
        <v>0</v>
      </c>
      <c r="P850" s="269" t="str">
        <f>IF('Enga manuel'!J349&lt;&gt;" ",CONCATENATE('Enga manuel'!J349," ",'Enga manuel'!K349),0)</f>
        <v xml:space="preserve"> </v>
      </c>
      <c r="Q850" s="269">
        <f>IF('Enga manuel'!J349&lt;&gt;" ",'Enga manuel'!L349,0)</f>
        <v>0</v>
      </c>
      <c r="R850" s="269">
        <f>IF('Enga manuel'!J349&lt;&gt;" ",'Enga manuel'!M349,0)</f>
        <v>0</v>
      </c>
      <c r="S850" s="268">
        <f>IF('Enga manuel'!K349&lt;&gt;" ",'Enga manuel'!N349,0)</f>
        <v>0</v>
      </c>
      <c r="T850" s="268">
        <f>IF('Enga manuel'!M349&lt;&gt;" ",'Enga manuel'!P349,0)</f>
        <v>0</v>
      </c>
    </row>
    <row r="851" spans="5:20" x14ac:dyDescent="0.2">
      <c r="E851" s="32"/>
      <c r="F851" s="32"/>
      <c r="M851" s="265">
        <f>IF(N851&gt;0,COUNTIF($N$7:N851,"&gt;0"),0)</f>
        <v>0</v>
      </c>
      <c r="N851" s="268">
        <f>IF('Enga manuel'!I350&lt;&gt;0,'Enga manuel'!G350,0)</f>
        <v>0</v>
      </c>
      <c r="O851" s="269">
        <f>IF('Enga manuel'!J350&lt;&gt;" ",'Enga manuel'!I350,0)</f>
        <v>0</v>
      </c>
      <c r="P851" s="269" t="str">
        <f>IF('Enga manuel'!J350&lt;&gt;" ",CONCATENATE('Enga manuel'!J350," ",'Enga manuel'!K350),0)</f>
        <v xml:space="preserve"> </v>
      </c>
      <c r="Q851" s="269">
        <f>IF('Enga manuel'!J350&lt;&gt;" ",'Enga manuel'!L350,0)</f>
        <v>0</v>
      </c>
      <c r="R851" s="269">
        <f>IF('Enga manuel'!J350&lt;&gt;" ",'Enga manuel'!M350,0)</f>
        <v>0</v>
      </c>
      <c r="S851" s="268">
        <f>IF('Enga manuel'!K350&lt;&gt;" ",'Enga manuel'!N350,0)</f>
        <v>0</v>
      </c>
      <c r="T851" s="268">
        <f>IF('Enga manuel'!M350&lt;&gt;" ",'Enga manuel'!P350,0)</f>
        <v>0</v>
      </c>
    </row>
    <row r="852" spans="5:20" x14ac:dyDescent="0.2">
      <c r="E852" s="32"/>
      <c r="F852" s="32"/>
      <c r="M852" s="265">
        <f>IF(N852&gt;0,COUNTIF($N$7:N852,"&gt;0"),0)</f>
        <v>0</v>
      </c>
      <c r="N852" s="268">
        <f>IF('Enga manuel'!I351&lt;&gt;0,'Enga manuel'!G351,0)</f>
        <v>0</v>
      </c>
      <c r="O852" s="269">
        <f>IF('Enga manuel'!J351&lt;&gt;" ",'Enga manuel'!I351,0)</f>
        <v>0</v>
      </c>
      <c r="P852" s="269" t="str">
        <f>IF('Enga manuel'!J351&lt;&gt;" ",CONCATENATE('Enga manuel'!J351," ",'Enga manuel'!K351),0)</f>
        <v xml:space="preserve"> </v>
      </c>
      <c r="Q852" s="269">
        <f>IF('Enga manuel'!J351&lt;&gt;" ",'Enga manuel'!L351,0)</f>
        <v>0</v>
      </c>
      <c r="R852" s="269">
        <f>IF('Enga manuel'!J351&lt;&gt;" ",'Enga manuel'!M351,0)</f>
        <v>0</v>
      </c>
      <c r="S852" s="268">
        <f>IF('Enga manuel'!K351&lt;&gt;" ",'Enga manuel'!N351,0)</f>
        <v>0</v>
      </c>
      <c r="T852" s="268">
        <f>IF('Enga manuel'!M351&lt;&gt;" ",'Enga manuel'!P351,0)</f>
        <v>0</v>
      </c>
    </row>
    <row r="853" spans="5:20" x14ac:dyDescent="0.2">
      <c r="E853" s="32"/>
      <c r="F853" s="32"/>
      <c r="M853" s="265">
        <f>IF(N853&gt;0,COUNTIF($N$7:N853,"&gt;0"),0)</f>
        <v>0</v>
      </c>
      <c r="N853" s="268">
        <f>IF('Enga manuel'!I352&lt;&gt;0,'Enga manuel'!G352,0)</f>
        <v>0</v>
      </c>
      <c r="O853" s="269">
        <f>IF('Enga manuel'!J352&lt;&gt;" ",'Enga manuel'!I352,0)</f>
        <v>0</v>
      </c>
      <c r="P853" s="269" t="str">
        <f>IF('Enga manuel'!J352&lt;&gt;" ",CONCATENATE('Enga manuel'!J352," ",'Enga manuel'!K352),0)</f>
        <v xml:space="preserve"> </v>
      </c>
      <c r="Q853" s="269">
        <f>IF('Enga manuel'!J352&lt;&gt;" ",'Enga manuel'!L352,0)</f>
        <v>0</v>
      </c>
      <c r="R853" s="269">
        <f>IF('Enga manuel'!J352&lt;&gt;" ",'Enga manuel'!M352,0)</f>
        <v>0</v>
      </c>
      <c r="S853" s="268">
        <f>IF('Enga manuel'!K352&lt;&gt;" ",'Enga manuel'!N352,0)</f>
        <v>0</v>
      </c>
      <c r="T853" s="268">
        <f>IF('Enga manuel'!M352&lt;&gt;" ",'Enga manuel'!P352,0)</f>
        <v>0</v>
      </c>
    </row>
    <row r="854" spans="5:20" x14ac:dyDescent="0.2">
      <c r="E854" s="32"/>
      <c r="F854" s="32"/>
      <c r="M854" s="265">
        <f>IF(N854&gt;0,COUNTIF($N$7:N854,"&gt;0"),0)</f>
        <v>0</v>
      </c>
      <c r="N854" s="268">
        <f>IF('Enga manuel'!I353&lt;&gt;0,'Enga manuel'!G353,0)</f>
        <v>0</v>
      </c>
      <c r="O854" s="269">
        <f>IF('Enga manuel'!J353&lt;&gt;" ",'Enga manuel'!I353,0)</f>
        <v>0</v>
      </c>
      <c r="P854" s="269" t="str">
        <f>IF('Enga manuel'!J353&lt;&gt;" ",CONCATENATE('Enga manuel'!J353," ",'Enga manuel'!K353),0)</f>
        <v xml:space="preserve"> </v>
      </c>
      <c r="Q854" s="269">
        <f>IF('Enga manuel'!J353&lt;&gt;" ",'Enga manuel'!L353,0)</f>
        <v>0</v>
      </c>
      <c r="R854" s="269">
        <f>IF('Enga manuel'!J353&lt;&gt;" ",'Enga manuel'!M353,0)</f>
        <v>0</v>
      </c>
      <c r="S854" s="268">
        <f>IF('Enga manuel'!K353&lt;&gt;" ",'Enga manuel'!N353,0)</f>
        <v>0</v>
      </c>
      <c r="T854" s="268">
        <f>IF('Enga manuel'!M353&lt;&gt;" ",'Enga manuel'!P353,0)</f>
        <v>0</v>
      </c>
    </row>
    <row r="855" spans="5:20" x14ac:dyDescent="0.2">
      <c r="E855" s="32"/>
      <c r="F855" s="32"/>
      <c r="M855" s="265">
        <f>IF(N855&gt;0,COUNTIF($N$7:N855,"&gt;0"),0)</f>
        <v>0</v>
      </c>
      <c r="N855" s="268">
        <f>IF('Enga manuel'!I354&lt;&gt;0,'Enga manuel'!G354,0)</f>
        <v>0</v>
      </c>
      <c r="O855" s="269">
        <f>IF('Enga manuel'!J354&lt;&gt;" ",'Enga manuel'!I354,0)</f>
        <v>0</v>
      </c>
      <c r="P855" s="269" t="str">
        <f>IF('Enga manuel'!J354&lt;&gt;" ",CONCATENATE('Enga manuel'!J354," ",'Enga manuel'!K354),0)</f>
        <v xml:space="preserve"> </v>
      </c>
      <c r="Q855" s="269">
        <f>IF('Enga manuel'!J354&lt;&gt;" ",'Enga manuel'!L354,0)</f>
        <v>0</v>
      </c>
      <c r="R855" s="269">
        <f>IF('Enga manuel'!J354&lt;&gt;" ",'Enga manuel'!M354,0)</f>
        <v>0</v>
      </c>
      <c r="S855" s="268">
        <f>IF('Enga manuel'!K354&lt;&gt;" ",'Enga manuel'!N354,0)</f>
        <v>0</v>
      </c>
      <c r="T855" s="268">
        <f>IF('Enga manuel'!M354&lt;&gt;" ",'Enga manuel'!P354,0)</f>
        <v>0</v>
      </c>
    </row>
    <row r="856" spans="5:20" x14ac:dyDescent="0.2">
      <c r="E856" s="32"/>
      <c r="F856" s="32"/>
      <c r="M856" s="265">
        <f>IF(N856&gt;0,COUNTIF($N$7:N856,"&gt;0"),0)</f>
        <v>0</v>
      </c>
      <c r="N856" s="268">
        <f>IF('Enga manuel'!I355&lt;&gt;0,'Enga manuel'!G355,0)</f>
        <v>0</v>
      </c>
      <c r="O856" s="269">
        <f>IF('Enga manuel'!J355&lt;&gt;" ",'Enga manuel'!I355,0)</f>
        <v>0</v>
      </c>
      <c r="P856" s="269" t="str">
        <f>IF('Enga manuel'!J355&lt;&gt;" ",CONCATENATE('Enga manuel'!J355," ",'Enga manuel'!K355),0)</f>
        <v xml:space="preserve"> </v>
      </c>
      <c r="Q856" s="269">
        <f>IF('Enga manuel'!J355&lt;&gt;" ",'Enga manuel'!L355,0)</f>
        <v>0</v>
      </c>
      <c r="R856" s="269">
        <f>IF('Enga manuel'!J355&lt;&gt;" ",'Enga manuel'!M355,0)</f>
        <v>0</v>
      </c>
      <c r="S856" s="268">
        <f>IF('Enga manuel'!K355&lt;&gt;" ",'Enga manuel'!N355,0)</f>
        <v>0</v>
      </c>
      <c r="T856" s="268">
        <f>IF('Enga manuel'!M355&lt;&gt;" ",'Enga manuel'!P355,0)</f>
        <v>0</v>
      </c>
    </row>
    <row r="857" spans="5:20" x14ac:dyDescent="0.2">
      <c r="E857" s="32"/>
      <c r="F857" s="32"/>
      <c r="M857" s="265">
        <f>IF(N857&gt;0,COUNTIF($N$7:N857,"&gt;0"),0)</f>
        <v>0</v>
      </c>
      <c r="N857" s="268">
        <f>IF('Enga manuel'!I356&lt;&gt;0,'Enga manuel'!G356,0)</f>
        <v>0</v>
      </c>
      <c r="O857" s="269">
        <f>IF('Enga manuel'!J356&lt;&gt;" ",'Enga manuel'!I356,0)</f>
        <v>0</v>
      </c>
      <c r="P857" s="269" t="str">
        <f>IF('Enga manuel'!J356&lt;&gt;" ",CONCATENATE('Enga manuel'!J356," ",'Enga manuel'!K356),0)</f>
        <v xml:space="preserve"> </v>
      </c>
      <c r="Q857" s="269">
        <f>IF('Enga manuel'!J356&lt;&gt;" ",'Enga manuel'!L356,0)</f>
        <v>0</v>
      </c>
      <c r="R857" s="269">
        <f>IF('Enga manuel'!J356&lt;&gt;" ",'Enga manuel'!M356,0)</f>
        <v>0</v>
      </c>
      <c r="S857" s="268">
        <f>IF('Enga manuel'!K356&lt;&gt;" ",'Enga manuel'!N356,0)</f>
        <v>0</v>
      </c>
      <c r="T857" s="268">
        <f>IF('Enga manuel'!M356&lt;&gt;" ",'Enga manuel'!P356,0)</f>
        <v>0</v>
      </c>
    </row>
    <row r="858" spans="5:20" x14ac:dyDescent="0.2">
      <c r="E858" s="32"/>
      <c r="F858" s="32"/>
      <c r="M858" s="265">
        <f>IF(N858&gt;0,COUNTIF($N$7:N858,"&gt;0"),0)</f>
        <v>0</v>
      </c>
      <c r="N858" s="268">
        <f>IF('Enga manuel'!I357&lt;&gt;0,'Enga manuel'!G357,0)</f>
        <v>0</v>
      </c>
      <c r="O858" s="269">
        <f>IF('Enga manuel'!J357&lt;&gt;" ",'Enga manuel'!I357,0)</f>
        <v>0</v>
      </c>
      <c r="P858" s="269" t="str">
        <f>IF('Enga manuel'!J357&lt;&gt;" ",CONCATENATE('Enga manuel'!J357," ",'Enga manuel'!K357),0)</f>
        <v xml:space="preserve"> </v>
      </c>
      <c r="Q858" s="269">
        <f>IF('Enga manuel'!J357&lt;&gt;" ",'Enga manuel'!L357,0)</f>
        <v>0</v>
      </c>
      <c r="R858" s="269">
        <f>IF('Enga manuel'!J357&lt;&gt;" ",'Enga manuel'!M357,0)</f>
        <v>0</v>
      </c>
      <c r="S858" s="268">
        <f>IF('Enga manuel'!K357&lt;&gt;" ",'Enga manuel'!N357,0)</f>
        <v>0</v>
      </c>
      <c r="T858" s="268">
        <f>IF('Enga manuel'!M357&lt;&gt;" ",'Enga manuel'!P357,0)</f>
        <v>0</v>
      </c>
    </row>
    <row r="859" spans="5:20" x14ac:dyDescent="0.2">
      <c r="E859" s="32"/>
      <c r="F859" s="32"/>
      <c r="M859" s="265">
        <f>IF(N859&gt;0,COUNTIF($N$7:N859,"&gt;0"),0)</f>
        <v>0</v>
      </c>
      <c r="N859" s="268">
        <f>IF('Enga manuel'!I358&lt;&gt;0,'Enga manuel'!G358,0)</f>
        <v>0</v>
      </c>
      <c r="O859" s="269">
        <f>IF('Enga manuel'!J358&lt;&gt;" ",'Enga manuel'!I358,0)</f>
        <v>0</v>
      </c>
      <c r="P859" s="269" t="str">
        <f>IF('Enga manuel'!J358&lt;&gt;" ",CONCATENATE('Enga manuel'!J358," ",'Enga manuel'!K358),0)</f>
        <v xml:space="preserve"> </v>
      </c>
      <c r="Q859" s="269">
        <f>IF('Enga manuel'!J358&lt;&gt;" ",'Enga manuel'!L358,0)</f>
        <v>0</v>
      </c>
      <c r="R859" s="269">
        <f>IF('Enga manuel'!J358&lt;&gt;" ",'Enga manuel'!M358,0)</f>
        <v>0</v>
      </c>
      <c r="S859" s="268">
        <f>IF('Enga manuel'!K358&lt;&gt;" ",'Enga manuel'!N358,0)</f>
        <v>0</v>
      </c>
      <c r="T859" s="268">
        <f>IF('Enga manuel'!M358&lt;&gt;" ",'Enga manuel'!P358,0)</f>
        <v>0</v>
      </c>
    </row>
    <row r="860" spans="5:20" x14ac:dyDescent="0.2">
      <c r="E860" s="32"/>
      <c r="F860" s="32"/>
      <c r="M860" s="265">
        <f>IF(N860&gt;0,COUNTIF($N$7:N860,"&gt;0"),0)</f>
        <v>0</v>
      </c>
      <c r="N860" s="268">
        <f>IF('Enga manuel'!I359&lt;&gt;0,'Enga manuel'!G359,0)</f>
        <v>0</v>
      </c>
      <c r="O860" s="269">
        <f>IF('Enga manuel'!J359&lt;&gt;" ",'Enga manuel'!I359,0)</f>
        <v>0</v>
      </c>
      <c r="P860" s="269" t="str">
        <f>IF('Enga manuel'!J359&lt;&gt;" ",CONCATENATE('Enga manuel'!J359," ",'Enga manuel'!K359),0)</f>
        <v xml:space="preserve"> </v>
      </c>
      <c r="Q860" s="269">
        <f>IF('Enga manuel'!J359&lt;&gt;" ",'Enga manuel'!L359,0)</f>
        <v>0</v>
      </c>
      <c r="R860" s="269">
        <f>IF('Enga manuel'!J359&lt;&gt;" ",'Enga manuel'!M359,0)</f>
        <v>0</v>
      </c>
      <c r="S860" s="268">
        <f>IF('Enga manuel'!K359&lt;&gt;" ",'Enga manuel'!N359,0)</f>
        <v>0</v>
      </c>
      <c r="T860" s="268">
        <f>IF('Enga manuel'!M359&lt;&gt;" ",'Enga manuel'!P359,0)</f>
        <v>0</v>
      </c>
    </row>
    <row r="861" spans="5:20" x14ac:dyDescent="0.2">
      <c r="E861" s="32"/>
      <c r="F861" s="32"/>
      <c r="M861" s="265">
        <f>IF(N861&gt;0,COUNTIF($N$7:N861,"&gt;0"),0)</f>
        <v>0</v>
      </c>
      <c r="N861" s="268">
        <f>IF('Enga manuel'!I360&lt;&gt;0,'Enga manuel'!G360,0)</f>
        <v>0</v>
      </c>
      <c r="O861" s="269">
        <f>IF('Enga manuel'!J360&lt;&gt;" ",'Enga manuel'!I360,0)</f>
        <v>0</v>
      </c>
      <c r="P861" s="269" t="str">
        <f>IF('Enga manuel'!J360&lt;&gt;" ",CONCATENATE('Enga manuel'!J360," ",'Enga manuel'!K360),0)</f>
        <v xml:space="preserve"> </v>
      </c>
      <c r="Q861" s="269">
        <f>IF('Enga manuel'!J360&lt;&gt;" ",'Enga manuel'!L360,0)</f>
        <v>0</v>
      </c>
      <c r="R861" s="269">
        <f>IF('Enga manuel'!J360&lt;&gt;" ",'Enga manuel'!M360,0)</f>
        <v>0</v>
      </c>
      <c r="S861" s="268">
        <f>IF('Enga manuel'!K360&lt;&gt;" ",'Enga manuel'!N360,0)</f>
        <v>0</v>
      </c>
      <c r="T861" s="268">
        <f>IF('Enga manuel'!M360&lt;&gt;" ",'Enga manuel'!P360,0)</f>
        <v>0</v>
      </c>
    </row>
    <row r="862" spans="5:20" x14ac:dyDescent="0.2">
      <c r="E862" s="32"/>
      <c r="F862" s="32"/>
      <c r="M862" s="265">
        <f>IF(N862&gt;0,COUNTIF($N$7:N862,"&gt;0"),0)</f>
        <v>0</v>
      </c>
      <c r="N862" s="268">
        <f>IF('Enga manuel'!I361&lt;&gt;0,'Enga manuel'!G361,0)</f>
        <v>0</v>
      </c>
      <c r="O862" s="269">
        <f>IF('Enga manuel'!J361&lt;&gt;" ",'Enga manuel'!I361,0)</f>
        <v>0</v>
      </c>
      <c r="P862" s="269" t="str">
        <f>IF('Enga manuel'!J361&lt;&gt;" ",CONCATENATE('Enga manuel'!J361," ",'Enga manuel'!K361),0)</f>
        <v xml:space="preserve"> </v>
      </c>
      <c r="Q862" s="269">
        <f>IF('Enga manuel'!J361&lt;&gt;" ",'Enga manuel'!L361,0)</f>
        <v>0</v>
      </c>
      <c r="R862" s="269">
        <f>IF('Enga manuel'!J361&lt;&gt;" ",'Enga manuel'!M361,0)</f>
        <v>0</v>
      </c>
      <c r="S862" s="268">
        <f>IF('Enga manuel'!K361&lt;&gt;" ",'Enga manuel'!N361,0)</f>
        <v>0</v>
      </c>
      <c r="T862" s="268">
        <f>IF('Enga manuel'!M361&lt;&gt;" ",'Enga manuel'!P361,0)</f>
        <v>0</v>
      </c>
    </row>
    <row r="863" spans="5:20" x14ac:dyDescent="0.2">
      <c r="E863" s="32"/>
      <c r="F863" s="32"/>
      <c r="M863" s="265">
        <f>IF(N863&gt;0,COUNTIF($N$7:N863,"&gt;0"),0)</f>
        <v>0</v>
      </c>
      <c r="N863" s="268">
        <f>IF('Enga manuel'!I362&lt;&gt;0,'Enga manuel'!G362,0)</f>
        <v>0</v>
      </c>
      <c r="O863" s="269">
        <f>IF('Enga manuel'!J362&lt;&gt;" ",'Enga manuel'!I362,0)</f>
        <v>0</v>
      </c>
      <c r="P863" s="269" t="str">
        <f>IF('Enga manuel'!J362&lt;&gt;" ",CONCATENATE('Enga manuel'!J362," ",'Enga manuel'!K362),0)</f>
        <v xml:space="preserve"> </v>
      </c>
      <c r="Q863" s="269">
        <f>IF('Enga manuel'!J362&lt;&gt;" ",'Enga manuel'!L362,0)</f>
        <v>0</v>
      </c>
      <c r="R863" s="269">
        <f>IF('Enga manuel'!J362&lt;&gt;" ",'Enga manuel'!M362,0)</f>
        <v>0</v>
      </c>
      <c r="S863" s="268">
        <f>IF('Enga manuel'!K362&lt;&gt;" ",'Enga manuel'!N362,0)</f>
        <v>0</v>
      </c>
      <c r="T863" s="268">
        <f>IF('Enga manuel'!M362&lt;&gt;" ",'Enga manuel'!P362,0)</f>
        <v>0</v>
      </c>
    </row>
    <row r="864" spans="5:20" x14ac:dyDescent="0.2">
      <c r="E864" s="32"/>
      <c r="F864" s="32"/>
      <c r="M864" s="270">
        <f>IF(N864&gt;0,COUNTIF($N$7:N864,"&gt;0"),0)</f>
        <v>0</v>
      </c>
      <c r="N864" s="270"/>
      <c r="O864" s="271"/>
      <c r="P864" s="271"/>
      <c r="Q864" s="271"/>
      <c r="R864" s="271"/>
      <c r="S864" s="270"/>
      <c r="T864" s="270"/>
    </row>
    <row r="865" spans="5:20" x14ac:dyDescent="0.2">
      <c r="E865" s="32"/>
      <c r="F865" s="32"/>
      <c r="M865" s="270">
        <f>IF(N865&gt;0,COUNTIF($N$7:N865,"&gt;0"),0)</f>
        <v>0</v>
      </c>
      <c r="N865" s="270"/>
      <c r="O865" s="271"/>
      <c r="P865" s="271"/>
      <c r="Q865" s="271"/>
      <c r="R865" s="271"/>
      <c r="S865" s="270"/>
      <c r="T865" s="270"/>
    </row>
    <row r="866" spans="5:20" x14ac:dyDescent="0.2">
      <c r="E866" s="32"/>
      <c r="F866" s="32"/>
      <c r="M866" s="270">
        <f>IF(N866&gt;0,COUNTIF($N$7:N866,"&gt;0"),0)</f>
        <v>0</v>
      </c>
      <c r="N866" s="270"/>
      <c r="O866" s="271"/>
      <c r="P866" s="271"/>
      <c r="Q866" s="271"/>
      <c r="R866" s="271"/>
      <c r="S866" s="270"/>
      <c r="T866" s="270"/>
    </row>
    <row r="867" spans="5:20" x14ac:dyDescent="0.2">
      <c r="E867" s="32"/>
      <c r="F867" s="32"/>
      <c r="M867" s="270">
        <f>IF(N867&gt;0,COUNTIF($N$7:N867,"&gt;0"),0)</f>
        <v>0</v>
      </c>
      <c r="N867" s="270"/>
      <c r="O867" s="271"/>
      <c r="P867" s="271"/>
      <c r="Q867" s="271"/>
      <c r="R867" s="271"/>
      <c r="S867" s="270"/>
      <c r="T867" s="270"/>
    </row>
    <row r="868" spans="5:20" x14ac:dyDescent="0.2">
      <c r="E868" s="32"/>
      <c r="F868" s="32"/>
      <c r="M868" s="270">
        <f>IF(N868&gt;0,COUNTIF($N$7:N868,"&gt;0"),0)</f>
        <v>0</v>
      </c>
      <c r="N868" s="270"/>
      <c r="O868" s="271"/>
      <c r="P868" s="271"/>
      <c r="Q868" s="271"/>
      <c r="R868" s="271"/>
      <c r="S868" s="270"/>
      <c r="T868" s="270"/>
    </row>
    <row r="869" spans="5:20" x14ac:dyDescent="0.2">
      <c r="E869" s="32"/>
      <c r="F869" s="32"/>
      <c r="M869" s="270">
        <f>IF(N869&gt;0,COUNTIF($N$7:N869,"&gt;0"),0)</f>
        <v>0</v>
      </c>
      <c r="N869" s="270"/>
      <c r="O869" s="271"/>
      <c r="P869" s="271"/>
      <c r="Q869" s="271"/>
      <c r="R869" s="271"/>
      <c r="S869" s="270"/>
      <c r="T869" s="270"/>
    </row>
    <row r="870" spans="5:20" x14ac:dyDescent="0.2">
      <c r="E870" s="32"/>
      <c r="F870" s="32"/>
      <c r="M870" s="270">
        <f>IF(N870&gt;0,COUNTIF($N$7:N870,"&gt;0"),0)</f>
        <v>0</v>
      </c>
      <c r="N870" s="270"/>
      <c r="O870" s="271"/>
      <c r="P870" s="271"/>
      <c r="Q870" s="271"/>
      <c r="R870" s="271"/>
      <c r="S870" s="270"/>
      <c r="T870" s="270"/>
    </row>
    <row r="871" spans="5:20" x14ac:dyDescent="0.2">
      <c r="E871" s="32"/>
      <c r="F871" s="32"/>
      <c r="M871" s="270">
        <f>IF(N871&gt;0,COUNTIF($N$7:N871,"&gt;0"),0)</f>
        <v>0</v>
      </c>
      <c r="N871" s="270"/>
      <c r="O871" s="271"/>
      <c r="P871" s="271"/>
      <c r="Q871" s="271"/>
      <c r="R871" s="271"/>
      <c r="S871" s="270"/>
      <c r="T871" s="270"/>
    </row>
    <row r="872" spans="5:20" x14ac:dyDescent="0.2">
      <c r="E872" s="32"/>
      <c r="F872" s="32"/>
      <c r="M872" s="270">
        <f>IF(N872&gt;0,COUNTIF($N$7:N872,"&gt;0"),0)</f>
        <v>0</v>
      </c>
      <c r="N872" s="270"/>
      <c r="O872" s="271"/>
      <c r="P872" s="271"/>
      <c r="Q872" s="271"/>
      <c r="R872" s="271"/>
      <c r="S872" s="270"/>
      <c r="T872" s="270"/>
    </row>
    <row r="873" spans="5:20" x14ac:dyDescent="0.2">
      <c r="E873" s="32"/>
      <c r="F873" s="32"/>
      <c r="M873" s="270">
        <f>IF(N873&gt;0,COUNTIF($N$7:N873,"&gt;0"),0)</f>
        <v>0</v>
      </c>
      <c r="N873" s="270"/>
      <c r="O873" s="271"/>
      <c r="P873" s="271"/>
      <c r="Q873" s="271"/>
      <c r="R873" s="271"/>
      <c r="S873" s="270"/>
      <c r="T873" s="270"/>
    </row>
    <row r="874" spans="5:20" x14ac:dyDescent="0.2">
      <c r="E874" s="32"/>
      <c r="F874" s="32"/>
      <c r="M874" s="270">
        <f>IF(N874&gt;0,COUNTIF($N$7:N874,"&gt;0"),0)</f>
        <v>0</v>
      </c>
      <c r="N874" s="270"/>
      <c r="O874" s="271"/>
      <c r="P874" s="271"/>
      <c r="Q874" s="271"/>
      <c r="R874" s="271"/>
      <c r="S874" s="270"/>
      <c r="T874" s="270"/>
    </row>
    <row r="875" spans="5:20" x14ac:dyDescent="0.2">
      <c r="E875" s="32"/>
      <c r="F875" s="32"/>
      <c r="M875" s="270">
        <f>IF(N875&gt;0,COUNTIF($N$7:N875,"&gt;0"),0)</f>
        <v>0</v>
      </c>
      <c r="N875" s="270"/>
      <c r="O875" s="271"/>
      <c r="P875" s="271"/>
      <c r="Q875" s="271"/>
      <c r="R875" s="271"/>
      <c r="S875" s="270"/>
      <c r="T875" s="270"/>
    </row>
    <row r="876" spans="5:20" x14ac:dyDescent="0.2">
      <c r="E876" s="32"/>
      <c r="F876" s="32"/>
      <c r="M876" s="270">
        <f>IF(N876&gt;0,COUNTIF($N$7:N876,"&gt;0"),0)</f>
        <v>0</v>
      </c>
      <c r="N876" s="270"/>
      <c r="O876" s="271"/>
      <c r="P876" s="271"/>
      <c r="Q876" s="271"/>
      <c r="R876" s="271"/>
      <c r="S876" s="270"/>
      <c r="T876" s="270"/>
    </row>
    <row r="877" spans="5:20" x14ac:dyDescent="0.2">
      <c r="E877" s="32"/>
      <c r="F877" s="32"/>
      <c r="M877" s="270">
        <f>IF(N877&gt;0,COUNTIF($N$7:N877,"&gt;0"),0)</f>
        <v>0</v>
      </c>
      <c r="N877" s="270"/>
      <c r="O877" s="271"/>
      <c r="P877" s="271"/>
      <c r="Q877" s="271"/>
      <c r="R877" s="271"/>
      <c r="S877" s="270"/>
      <c r="T877" s="270"/>
    </row>
    <row r="878" spans="5:20" x14ac:dyDescent="0.2">
      <c r="E878" s="32"/>
      <c r="F878" s="32"/>
      <c r="M878" s="270">
        <f>IF(N878&gt;0,COUNTIF($N$7:N878,"&gt;0"),0)</f>
        <v>0</v>
      </c>
      <c r="N878" s="270"/>
      <c r="O878" s="271"/>
      <c r="P878" s="271"/>
      <c r="Q878" s="271"/>
      <c r="R878" s="271"/>
      <c r="S878" s="270"/>
      <c r="T878" s="270"/>
    </row>
    <row r="879" spans="5:20" x14ac:dyDescent="0.2">
      <c r="E879" s="32"/>
      <c r="F879" s="32"/>
      <c r="M879" s="270">
        <f>IF(N879&gt;0,COUNTIF($N$7:N879,"&gt;0"),0)</f>
        <v>0</v>
      </c>
      <c r="N879" s="270"/>
      <c r="O879" s="271"/>
      <c r="P879" s="271"/>
      <c r="Q879" s="271"/>
      <c r="R879" s="271"/>
      <c r="S879" s="270"/>
      <c r="T879" s="270"/>
    </row>
    <row r="880" spans="5:20" x14ac:dyDescent="0.2">
      <c r="E880" s="32"/>
      <c r="F880" s="32"/>
      <c r="M880" s="270">
        <f>IF(N880&gt;0,COUNTIF($N$7:N880,"&gt;0"),0)</f>
        <v>0</v>
      </c>
      <c r="N880" s="270"/>
      <c r="O880" s="271"/>
      <c r="P880" s="271"/>
      <c r="Q880" s="271"/>
      <c r="R880" s="271"/>
      <c r="S880" s="270"/>
      <c r="T880" s="270"/>
    </row>
    <row r="881" spans="5:20" x14ac:dyDescent="0.2">
      <c r="E881" s="32"/>
      <c r="F881" s="32"/>
      <c r="M881" s="270">
        <f>IF(N881&gt;0,COUNTIF($N$7:N881,"&gt;0"),0)</f>
        <v>0</v>
      </c>
      <c r="N881" s="270"/>
      <c r="O881" s="271"/>
      <c r="P881" s="271"/>
      <c r="Q881" s="271"/>
      <c r="R881" s="271"/>
      <c r="S881" s="270"/>
      <c r="T881" s="270"/>
    </row>
    <row r="882" spans="5:20" x14ac:dyDescent="0.2">
      <c r="E882" s="32"/>
      <c r="F882" s="32"/>
      <c r="M882" s="270">
        <f>IF(N882&gt;0,COUNTIF($N$7:N882,"&gt;0"),0)</f>
        <v>0</v>
      </c>
      <c r="N882" s="270"/>
      <c r="O882" s="271"/>
      <c r="P882" s="271"/>
      <c r="Q882" s="271"/>
      <c r="R882" s="271"/>
      <c r="S882" s="270"/>
      <c r="T882" s="270"/>
    </row>
    <row r="883" spans="5:20" x14ac:dyDescent="0.2">
      <c r="E883" s="32"/>
      <c r="F883" s="32"/>
      <c r="M883" s="270">
        <f>IF(N883&gt;0,COUNTIF($N$7:N883,"&gt;0"),0)</f>
        <v>0</v>
      </c>
      <c r="N883" s="270"/>
      <c r="O883" s="271"/>
      <c r="P883" s="271"/>
      <c r="Q883" s="271"/>
      <c r="R883" s="271"/>
      <c r="S883" s="270"/>
      <c r="T883" s="270"/>
    </row>
    <row r="884" spans="5:20" x14ac:dyDescent="0.2">
      <c r="E884" s="32"/>
      <c r="F884" s="32"/>
      <c r="M884" s="270">
        <f>IF(N884&gt;0,COUNTIF($N$7:N884,"&gt;0"),0)</f>
        <v>0</v>
      </c>
      <c r="N884" s="270"/>
      <c r="O884" s="271"/>
      <c r="P884" s="271"/>
      <c r="Q884" s="271"/>
      <c r="R884" s="271"/>
      <c r="S884" s="270"/>
      <c r="T884" s="270"/>
    </row>
    <row r="885" spans="5:20" x14ac:dyDescent="0.2">
      <c r="E885" s="32"/>
      <c r="F885" s="32"/>
      <c r="M885" s="270">
        <f>IF(N885&gt;0,COUNTIF($N$7:N885,"&gt;0"),0)</f>
        <v>0</v>
      </c>
      <c r="N885" s="270"/>
      <c r="O885" s="271"/>
      <c r="P885" s="271"/>
      <c r="Q885" s="271"/>
      <c r="R885" s="271"/>
      <c r="S885" s="270"/>
      <c r="T885" s="270"/>
    </row>
    <row r="886" spans="5:20" x14ac:dyDescent="0.2">
      <c r="E886" s="32"/>
      <c r="F886" s="32"/>
      <c r="M886" s="270">
        <f>IF(N886&gt;0,COUNTIF($N$7:N886,"&gt;0"),0)</f>
        <v>0</v>
      </c>
      <c r="N886" s="270"/>
      <c r="O886" s="271"/>
      <c r="P886" s="271"/>
      <c r="Q886" s="271"/>
      <c r="R886" s="271"/>
      <c r="S886" s="270"/>
      <c r="T886" s="270"/>
    </row>
    <row r="887" spans="5:20" x14ac:dyDescent="0.2">
      <c r="E887" s="32"/>
      <c r="F887" s="32"/>
      <c r="M887" s="270">
        <f>IF(N887&gt;0,COUNTIF($N$7:N887,"&gt;0"),0)</f>
        <v>0</v>
      </c>
      <c r="N887" s="270"/>
      <c r="O887" s="271"/>
      <c r="P887" s="271"/>
      <c r="Q887" s="271"/>
      <c r="R887" s="271"/>
      <c r="S887" s="270"/>
      <c r="T887" s="270"/>
    </row>
    <row r="888" spans="5:20" x14ac:dyDescent="0.2">
      <c r="E888" s="32"/>
      <c r="F888" s="32"/>
      <c r="M888" s="270">
        <f>IF(N888&gt;0,COUNTIF($N$7:N888,"&gt;0"),0)</f>
        <v>0</v>
      </c>
      <c r="N888" s="270"/>
      <c r="O888" s="271"/>
      <c r="P888" s="271"/>
      <c r="Q888" s="271"/>
      <c r="R888" s="271"/>
      <c r="S888" s="270"/>
      <c r="T888" s="270"/>
    </row>
    <row r="889" spans="5:20" x14ac:dyDescent="0.2">
      <c r="E889" s="32"/>
      <c r="F889" s="32"/>
      <c r="M889" s="270">
        <f>IF(N889&gt;0,COUNTIF($N$7:N889,"&gt;0"),0)</f>
        <v>0</v>
      </c>
      <c r="N889" s="270"/>
      <c r="O889" s="271"/>
      <c r="P889" s="271"/>
      <c r="Q889" s="271"/>
      <c r="R889" s="271"/>
      <c r="S889" s="270"/>
      <c r="T889" s="270"/>
    </row>
    <row r="890" spans="5:20" x14ac:dyDescent="0.2">
      <c r="E890" s="32"/>
      <c r="F890" s="32"/>
      <c r="M890" s="270">
        <f>IF(N890&gt;0,COUNTIF($N$7:N890,"&gt;0"),0)</f>
        <v>0</v>
      </c>
      <c r="N890" s="270"/>
      <c r="O890" s="271"/>
      <c r="P890" s="271"/>
      <c r="Q890" s="271"/>
      <c r="R890" s="271"/>
      <c r="S890" s="270"/>
      <c r="T890" s="270"/>
    </row>
    <row r="891" spans="5:20" x14ac:dyDescent="0.2">
      <c r="E891" s="32"/>
      <c r="F891" s="32"/>
      <c r="M891" s="270">
        <f>IF(N891&gt;0,COUNTIF($N$7:N891,"&gt;0"),0)</f>
        <v>0</v>
      </c>
      <c r="N891" s="270"/>
      <c r="O891" s="271"/>
      <c r="P891" s="271"/>
      <c r="Q891" s="271"/>
      <c r="R891" s="271"/>
      <c r="S891" s="270"/>
      <c r="T891" s="270"/>
    </row>
    <row r="892" spans="5:20" x14ac:dyDescent="0.2">
      <c r="E892" s="32"/>
      <c r="F892" s="32"/>
      <c r="M892" s="270">
        <f>IF(N892&gt;0,COUNTIF($N$7:N892,"&gt;0"),0)</f>
        <v>0</v>
      </c>
      <c r="N892" s="270"/>
      <c r="O892" s="271"/>
      <c r="P892" s="271"/>
      <c r="Q892" s="271"/>
      <c r="R892" s="271"/>
      <c r="S892" s="270"/>
      <c r="T892" s="270"/>
    </row>
    <row r="893" spans="5:20" x14ac:dyDescent="0.2">
      <c r="E893" s="32"/>
      <c r="F893" s="32"/>
      <c r="M893" s="270">
        <f>IF(N893&gt;0,COUNTIF($N$7:N893,"&gt;0"),0)</f>
        <v>0</v>
      </c>
      <c r="N893" s="270"/>
      <c r="O893" s="271"/>
      <c r="P893" s="271"/>
      <c r="Q893" s="271"/>
      <c r="R893" s="271"/>
      <c r="S893" s="270"/>
      <c r="T893" s="270"/>
    </row>
    <row r="894" spans="5:20" x14ac:dyDescent="0.2">
      <c r="E894" s="32"/>
      <c r="F894" s="32"/>
      <c r="M894" s="270">
        <f>IF(N894&gt;0,COUNTIF($N$7:N894,"&gt;0"),0)</f>
        <v>0</v>
      </c>
      <c r="N894" s="270"/>
      <c r="O894" s="271"/>
      <c r="P894" s="271"/>
      <c r="Q894" s="271"/>
      <c r="R894" s="271"/>
      <c r="S894" s="270"/>
      <c r="T894" s="270"/>
    </row>
    <row r="895" spans="5:20" x14ac:dyDescent="0.2">
      <c r="E895" s="32"/>
      <c r="F895" s="32"/>
      <c r="M895" s="270">
        <f>IF(N895&gt;0,COUNTIF($N$7:N895,"&gt;0"),0)</f>
        <v>0</v>
      </c>
      <c r="N895" s="270"/>
      <c r="O895" s="271"/>
      <c r="P895" s="271"/>
      <c r="Q895" s="271"/>
      <c r="R895" s="271"/>
      <c r="S895" s="270"/>
      <c r="T895" s="270"/>
    </row>
    <row r="896" spans="5:20" x14ac:dyDescent="0.2">
      <c r="E896" s="32"/>
      <c r="F896" s="32"/>
      <c r="M896" s="270">
        <f>IF(N896&gt;0,COUNTIF($N$7:N896,"&gt;0"),0)</f>
        <v>0</v>
      </c>
      <c r="N896" s="270"/>
      <c r="O896" s="271"/>
      <c r="P896" s="271"/>
      <c r="Q896" s="271"/>
      <c r="R896" s="271"/>
      <c r="S896" s="270"/>
      <c r="T896" s="270"/>
    </row>
    <row r="897" spans="5:20" x14ac:dyDescent="0.2">
      <c r="E897" s="32"/>
      <c r="F897" s="32"/>
      <c r="M897" s="270">
        <f>IF(N897&gt;0,COUNTIF($N$7:N897,"&gt;0"),0)</f>
        <v>0</v>
      </c>
      <c r="N897" s="270"/>
      <c r="O897" s="271"/>
      <c r="P897" s="271"/>
      <c r="Q897" s="271"/>
      <c r="R897" s="271"/>
      <c r="S897" s="270"/>
      <c r="T897" s="270"/>
    </row>
    <row r="898" spans="5:20" x14ac:dyDescent="0.2">
      <c r="E898" s="32"/>
      <c r="F898" s="32"/>
      <c r="M898" s="270">
        <f>IF(N898&gt;0,COUNTIF($N$7:N898,"&gt;0"),0)</f>
        <v>0</v>
      </c>
      <c r="N898" s="270"/>
      <c r="O898" s="271"/>
      <c r="P898" s="271"/>
      <c r="Q898" s="271"/>
      <c r="R898" s="271"/>
      <c r="S898" s="270"/>
      <c r="T898" s="270"/>
    </row>
    <row r="899" spans="5:20" x14ac:dyDescent="0.2">
      <c r="E899" s="32"/>
      <c r="F899" s="32"/>
      <c r="M899" s="270">
        <f>IF(N899&gt;0,COUNTIF($N$7:N899,"&gt;0"),0)</f>
        <v>0</v>
      </c>
      <c r="N899" s="270"/>
      <c r="O899" s="271"/>
      <c r="P899" s="271"/>
      <c r="Q899" s="271"/>
      <c r="R899" s="271"/>
      <c r="S899" s="270"/>
      <c r="T899" s="270"/>
    </row>
    <row r="900" spans="5:20" x14ac:dyDescent="0.2">
      <c r="E900" s="32"/>
      <c r="F900" s="32"/>
      <c r="M900" s="270">
        <f>IF(N900&gt;0,COUNTIF($N$7:N900,"&gt;0"),0)</f>
        <v>0</v>
      </c>
      <c r="N900" s="270"/>
      <c r="O900" s="271"/>
      <c r="P900" s="271"/>
      <c r="Q900" s="271"/>
      <c r="R900" s="271"/>
      <c r="S900" s="270"/>
      <c r="T900" s="270"/>
    </row>
    <row r="901" spans="5:20" x14ac:dyDescent="0.2">
      <c r="E901" s="32"/>
      <c r="F901" s="32"/>
      <c r="M901" s="270">
        <f>IF(N901&gt;0,COUNTIF($N$7:N901,"&gt;0"),0)</f>
        <v>0</v>
      </c>
      <c r="N901" s="270"/>
      <c r="O901" s="271"/>
      <c r="P901" s="271"/>
      <c r="Q901" s="271"/>
      <c r="R901" s="271"/>
      <c r="S901" s="270"/>
      <c r="T901" s="270"/>
    </row>
    <row r="902" spans="5:20" x14ac:dyDescent="0.2">
      <c r="E902" s="32"/>
      <c r="F902" s="32"/>
      <c r="M902" s="270">
        <f>IF(N902&gt;0,COUNTIF($N$7:N902,"&gt;0"),0)</f>
        <v>0</v>
      </c>
      <c r="N902" s="270"/>
      <c r="O902" s="271"/>
      <c r="P902" s="271"/>
      <c r="Q902" s="271"/>
      <c r="R902" s="271"/>
      <c r="S902" s="270"/>
      <c r="T902" s="270"/>
    </row>
    <row r="903" spans="5:20" x14ac:dyDescent="0.2">
      <c r="E903" s="32"/>
      <c r="F903" s="32"/>
      <c r="M903" s="270">
        <f>IF(N903&gt;0,COUNTIF($N$7:N903,"&gt;0"),0)</f>
        <v>0</v>
      </c>
      <c r="N903" s="270"/>
      <c r="O903" s="271"/>
      <c r="P903" s="271"/>
      <c r="Q903" s="271"/>
      <c r="R903" s="271"/>
      <c r="S903" s="270"/>
      <c r="T903" s="270"/>
    </row>
    <row r="904" spans="5:20" x14ac:dyDescent="0.2">
      <c r="E904" s="32"/>
      <c r="F904" s="32"/>
      <c r="M904" s="270">
        <f>IF(N904&gt;0,COUNTIF($N$7:N904,"&gt;0"),0)</f>
        <v>0</v>
      </c>
      <c r="N904" s="270"/>
      <c r="O904" s="271"/>
      <c r="P904" s="271"/>
      <c r="Q904" s="271"/>
      <c r="R904" s="271"/>
      <c r="S904" s="270"/>
      <c r="T904" s="270"/>
    </row>
    <row r="905" spans="5:20" x14ac:dyDescent="0.2">
      <c r="E905" s="32"/>
      <c r="F905" s="32"/>
      <c r="M905" s="270">
        <f>IF(N905&gt;0,COUNTIF($N$7:N905,"&gt;0"),0)</f>
        <v>0</v>
      </c>
      <c r="N905" s="270"/>
      <c r="O905" s="271"/>
      <c r="P905" s="271"/>
      <c r="Q905" s="271"/>
      <c r="R905" s="271"/>
      <c r="S905" s="270"/>
      <c r="T905" s="270"/>
    </row>
    <row r="906" spans="5:20" x14ac:dyDescent="0.2">
      <c r="E906" s="32"/>
      <c r="F906" s="32"/>
      <c r="M906" s="270">
        <f>IF(N906&gt;0,COUNTIF($N$7:N906,"&gt;0"),0)</f>
        <v>0</v>
      </c>
      <c r="N906" s="270"/>
      <c r="O906" s="271"/>
      <c r="P906" s="271"/>
      <c r="Q906" s="271"/>
      <c r="R906" s="271"/>
      <c r="S906" s="270"/>
      <c r="T906" s="270"/>
    </row>
    <row r="907" spans="5:20" x14ac:dyDescent="0.2">
      <c r="E907" s="32"/>
      <c r="F907" s="32"/>
      <c r="M907" s="270">
        <f>IF(N907&gt;0,COUNTIF($N$7:N907,"&gt;0"),0)</f>
        <v>0</v>
      </c>
      <c r="N907" s="270"/>
      <c r="O907" s="271"/>
      <c r="P907" s="271"/>
      <c r="Q907" s="271"/>
      <c r="R907" s="271"/>
      <c r="S907" s="270"/>
      <c r="T907" s="270"/>
    </row>
    <row r="908" spans="5:20" x14ac:dyDescent="0.2">
      <c r="E908" s="32"/>
      <c r="F908" s="32"/>
      <c r="M908" s="270">
        <f>IF(N908&gt;0,COUNTIF($N$7:N908,"&gt;0"),0)</f>
        <v>0</v>
      </c>
      <c r="N908" s="270"/>
      <c r="O908" s="271"/>
      <c r="P908" s="271"/>
      <c r="Q908" s="271"/>
      <c r="R908" s="271"/>
      <c r="S908" s="270"/>
      <c r="T908" s="270"/>
    </row>
    <row r="909" spans="5:20" x14ac:dyDescent="0.2">
      <c r="E909" s="32"/>
      <c r="F909" s="32"/>
      <c r="M909" s="270">
        <f>IF(N909&gt;0,COUNTIF($N$7:N909,"&gt;0"),0)</f>
        <v>0</v>
      </c>
      <c r="N909" s="270"/>
      <c r="O909" s="271"/>
      <c r="P909" s="271"/>
      <c r="Q909" s="271"/>
      <c r="R909" s="271"/>
      <c r="S909" s="270"/>
      <c r="T909" s="270"/>
    </row>
    <row r="910" spans="5:20" x14ac:dyDescent="0.2">
      <c r="E910" s="32"/>
      <c r="F910" s="32"/>
      <c r="M910" s="270">
        <f>IF(N910&gt;0,COUNTIF($N$7:N910,"&gt;0"),0)</f>
        <v>0</v>
      </c>
      <c r="N910" s="270"/>
      <c r="O910" s="271"/>
      <c r="P910" s="271"/>
      <c r="Q910" s="271"/>
      <c r="R910" s="271"/>
      <c r="S910" s="270"/>
      <c r="T910" s="270"/>
    </row>
    <row r="911" spans="5:20" x14ac:dyDescent="0.2">
      <c r="E911" s="32"/>
      <c r="F911" s="32"/>
      <c r="M911" s="270">
        <f>IF(N911&gt;0,COUNTIF($N$7:N911,"&gt;0"),0)</f>
        <v>0</v>
      </c>
      <c r="N911" s="270"/>
      <c r="O911" s="271"/>
      <c r="P911" s="271"/>
      <c r="Q911" s="271"/>
      <c r="R911" s="271"/>
      <c r="S911" s="270"/>
      <c r="T911" s="270"/>
    </row>
    <row r="912" spans="5:20" x14ac:dyDescent="0.2">
      <c r="E912" s="32"/>
      <c r="F912" s="32"/>
      <c r="M912" s="270">
        <f>IF(N912&gt;0,COUNTIF($N$7:N912,"&gt;0"),0)</f>
        <v>0</v>
      </c>
      <c r="N912" s="270"/>
      <c r="O912" s="271"/>
      <c r="P912" s="271"/>
      <c r="Q912" s="271"/>
      <c r="R912" s="271"/>
      <c r="S912" s="270"/>
      <c r="T912" s="270"/>
    </row>
    <row r="913" spans="5:20" x14ac:dyDescent="0.2">
      <c r="E913" s="32"/>
      <c r="F913" s="32"/>
      <c r="M913" s="270">
        <f>IF(N913&gt;0,COUNTIF($N$7:N913,"&gt;0"),0)</f>
        <v>0</v>
      </c>
      <c r="N913" s="270"/>
      <c r="O913" s="271"/>
      <c r="P913" s="271"/>
      <c r="Q913" s="271"/>
      <c r="R913" s="271"/>
      <c r="S913" s="270"/>
      <c r="T913" s="270"/>
    </row>
    <row r="914" spans="5:20" x14ac:dyDescent="0.2">
      <c r="E914" s="32"/>
      <c r="F914" s="32"/>
      <c r="M914" s="270">
        <f>IF(N914&gt;0,COUNTIF($N$7:N914,"&gt;0"),0)</f>
        <v>0</v>
      </c>
      <c r="N914" s="270"/>
      <c r="O914" s="271"/>
      <c r="P914" s="271"/>
      <c r="Q914" s="271"/>
      <c r="R914" s="271"/>
      <c r="S914" s="270"/>
      <c r="T914" s="270"/>
    </row>
    <row r="915" spans="5:20" x14ac:dyDescent="0.2">
      <c r="E915" s="32"/>
      <c r="F915" s="32"/>
      <c r="M915" s="270">
        <f>IF(N915&gt;0,COUNTIF($N$7:N915,"&gt;0"),0)</f>
        <v>0</v>
      </c>
      <c r="N915" s="270"/>
      <c r="O915" s="271"/>
      <c r="P915" s="271"/>
      <c r="Q915" s="271"/>
      <c r="R915" s="271"/>
      <c r="S915" s="270"/>
      <c r="T915" s="270"/>
    </row>
    <row r="916" spans="5:20" x14ac:dyDescent="0.2">
      <c r="E916" s="32"/>
      <c r="F916" s="32"/>
      <c r="M916" s="270">
        <f>IF(N916&gt;0,COUNTIF($N$7:N916,"&gt;0"),0)</f>
        <v>0</v>
      </c>
      <c r="N916" s="270"/>
      <c r="O916" s="271"/>
      <c r="P916" s="271"/>
      <c r="Q916" s="271"/>
      <c r="R916" s="271"/>
      <c r="S916" s="270"/>
      <c r="T916" s="270"/>
    </row>
    <row r="917" spans="5:20" x14ac:dyDescent="0.2">
      <c r="E917" s="32"/>
      <c r="F917" s="32"/>
      <c r="M917" s="270">
        <f>IF(N917&gt;0,COUNTIF($N$7:N917,"&gt;0"),0)</f>
        <v>0</v>
      </c>
      <c r="N917" s="270"/>
      <c r="O917" s="271"/>
      <c r="P917" s="271"/>
      <c r="Q917" s="271"/>
      <c r="R917" s="271"/>
      <c r="S917" s="270"/>
      <c r="T917" s="270"/>
    </row>
    <row r="918" spans="5:20" x14ac:dyDescent="0.2">
      <c r="E918" s="32"/>
      <c r="F918" s="32"/>
      <c r="M918" s="270">
        <f>IF(N918&gt;0,COUNTIF($N$7:N918,"&gt;0"),0)</f>
        <v>0</v>
      </c>
      <c r="N918" s="270"/>
      <c r="O918" s="271"/>
      <c r="P918" s="271"/>
      <c r="Q918" s="271"/>
      <c r="R918" s="271"/>
      <c r="S918" s="270"/>
      <c r="T918" s="270"/>
    </row>
    <row r="919" spans="5:20" x14ac:dyDescent="0.2">
      <c r="E919" s="32"/>
      <c r="F919" s="32"/>
      <c r="M919" s="270">
        <f>IF(N919&gt;0,COUNTIF($N$7:N919,"&gt;0"),0)</f>
        <v>0</v>
      </c>
      <c r="N919" s="270"/>
      <c r="O919" s="271"/>
      <c r="P919" s="271"/>
      <c r="Q919" s="271"/>
      <c r="R919" s="271"/>
      <c r="S919" s="270"/>
      <c r="T919" s="270"/>
    </row>
    <row r="920" spans="5:20" x14ac:dyDescent="0.2">
      <c r="E920" s="32"/>
      <c r="F920" s="32"/>
      <c r="M920" s="270">
        <f>IF(N920&gt;0,COUNTIF($N$7:N920,"&gt;0"),0)</f>
        <v>0</v>
      </c>
      <c r="N920" s="270"/>
      <c r="O920" s="271"/>
      <c r="P920" s="271"/>
      <c r="Q920" s="271"/>
      <c r="R920" s="271"/>
      <c r="S920" s="270"/>
      <c r="T920" s="270"/>
    </row>
    <row r="921" spans="5:20" x14ac:dyDescent="0.2">
      <c r="E921" s="32"/>
      <c r="F921" s="32"/>
      <c r="M921" s="270">
        <f>IF(N921&gt;0,COUNTIF($N$7:N921,"&gt;0"),0)</f>
        <v>0</v>
      </c>
      <c r="N921" s="270"/>
      <c r="O921" s="271"/>
      <c r="P921" s="271"/>
      <c r="Q921" s="271"/>
      <c r="R921" s="271"/>
      <c r="S921" s="270"/>
      <c r="T921" s="270"/>
    </row>
    <row r="922" spans="5:20" x14ac:dyDescent="0.2">
      <c r="E922" s="32"/>
      <c r="F922" s="32"/>
      <c r="M922" s="270">
        <f>IF(N922&gt;0,COUNTIF($N$7:N922,"&gt;0"),0)</f>
        <v>0</v>
      </c>
      <c r="N922" s="270"/>
      <c r="O922" s="271"/>
      <c r="P922" s="271"/>
      <c r="Q922" s="271"/>
      <c r="R922" s="271"/>
      <c r="S922" s="270"/>
      <c r="T922" s="270"/>
    </row>
    <row r="923" spans="5:20" x14ac:dyDescent="0.2">
      <c r="E923" s="32"/>
      <c r="F923" s="32"/>
      <c r="M923" s="270">
        <f>IF(N923&gt;0,COUNTIF($N$7:N923,"&gt;0"),0)</f>
        <v>0</v>
      </c>
      <c r="N923" s="270"/>
      <c r="O923" s="271"/>
      <c r="P923" s="271"/>
      <c r="Q923" s="271"/>
      <c r="R923" s="271"/>
      <c r="S923" s="270"/>
      <c r="T923" s="270"/>
    </row>
    <row r="924" spans="5:20" x14ac:dyDescent="0.2">
      <c r="E924" s="32"/>
      <c r="F924" s="32"/>
      <c r="M924" s="270">
        <f>IF(N924&gt;0,COUNTIF($N$7:N924,"&gt;0"),0)</f>
        <v>0</v>
      </c>
      <c r="N924" s="270"/>
      <c r="O924" s="271"/>
      <c r="P924" s="271"/>
      <c r="Q924" s="271"/>
      <c r="R924" s="271"/>
      <c r="S924" s="270"/>
      <c r="T924" s="270"/>
    </row>
    <row r="925" spans="5:20" x14ac:dyDescent="0.2">
      <c r="E925" s="32"/>
      <c r="F925" s="32"/>
      <c r="M925" s="270">
        <f>IF(N925&gt;0,COUNTIF($N$7:N925,"&gt;0"),0)</f>
        <v>0</v>
      </c>
      <c r="N925" s="270"/>
      <c r="O925" s="271"/>
      <c r="P925" s="271"/>
      <c r="Q925" s="271"/>
      <c r="R925" s="271"/>
      <c r="S925" s="270"/>
      <c r="T925" s="270"/>
    </row>
    <row r="926" spans="5:20" x14ac:dyDescent="0.2">
      <c r="E926" s="32"/>
      <c r="F926" s="32"/>
      <c r="M926" s="270">
        <f>IF(N926&gt;0,COUNTIF($N$7:N926,"&gt;0"),0)</f>
        <v>0</v>
      </c>
      <c r="N926" s="270"/>
      <c r="O926" s="271"/>
      <c r="P926" s="271"/>
      <c r="Q926" s="271"/>
      <c r="R926" s="271"/>
      <c r="S926" s="270"/>
      <c r="T926" s="270"/>
    </row>
    <row r="927" spans="5:20" x14ac:dyDescent="0.2">
      <c r="E927" s="32"/>
      <c r="F927" s="32"/>
      <c r="M927" s="270">
        <f>IF(N927&gt;0,COUNTIF($N$7:N927,"&gt;0"),0)</f>
        <v>0</v>
      </c>
      <c r="N927" s="270"/>
      <c r="O927" s="271"/>
      <c r="P927" s="271"/>
      <c r="Q927" s="271"/>
      <c r="R927" s="271"/>
      <c r="S927" s="270"/>
      <c r="T927" s="270"/>
    </row>
    <row r="928" spans="5:20" x14ac:dyDescent="0.2">
      <c r="E928" s="32"/>
      <c r="F928" s="32"/>
      <c r="M928" s="270">
        <f>IF(N928&gt;0,COUNTIF($N$7:N928,"&gt;0"),0)</f>
        <v>0</v>
      </c>
      <c r="N928" s="270"/>
      <c r="O928" s="271"/>
      <c r="P928" s="271"/>
      <c r="Q928" s="271"/>
      <c r="R928" s="271"/>
      <c r="S928" s="270"/>
      <c r="T928" s="270"/>
    </row>
    <row r="929" spans="5:20" x14ac:dyDescent="0.2">
      <c r="E929" s="32"/>
      <c r="F929" s="32"/>
      <c r="M929" s="270">
        <f>IF(N929&gt;0,COUNTIF($N$7:N929,"&gt;0"),0)</f>
        <v>0</v>
      </c>
      <c r="N929" s="270"/>
      <c r="O929" s="271"/>
      <c r="P929" s="271"/>
      <c r="Q929" s="271"/>
      <c r="R929" s="271"/>
      <c r="S929" s="270"/>
      <c r="T929" s="270"/>
    </row>
    <row r="930" spans="5:20" x14ac:dyDescent="0.2">
      <c r="E930" s="32"/>
      <c r="F930" s="32"/>
      <c r="M930" s="270">
        <f>IF(N930&gt;0,COUNTIF($N$7:N930,"&gt;0"),0)</f>
        <v>0</v>
      </c>
      <c r="N930" s="270"/>
      <c r="O930" s="271"/>
      <c r="P930" s="271"/>
      <c r="Q930" s="271"/>
      <c r="R930" s="271"/>
      <c r="S930" s="270"/>
      <c r="T930" s="270"/>
    </row>
    <row r="931" spans="5:20" x14ac:dyDescent="0.2">
      <c r="E931" s="32"/>
      <c r="F931" s="32"/>
      <c r="M931" s="270">
        <f>IF(N931&gt;0,COUNTIF($N$7:N931,"&gt;0"),0)</f>
        <v>0</v>
      </c>
      <c r="N931" s="270"/>
      <c r="O931" s="271"/>
      <c r="P931" s="271"/>
      <c r="Q931" s="271"/>
      <c r="R931" s="271"/>
      <c r="S931" s="270"/>
      <c r="T931" s="270"/>
    </row>
    <row r="932" spans="5:20" x14ac:dyDescent="0.2">
      <c r="E932" s="32"/>
      <c r="F932" s="32"/>
      <c r="M932" s="270">
        <f>IF(N932&gt;0,COUNTIF($N$7:N932,"&gt;0"),0)</f>
        <v>0</v>
      </c>
      <c r="N932" s="270"/>
      <c r="O932" s="271"/>
      <c r="P932" s="271"/>
      <c r="Q932" s="271"/>
      <c r="R932" s="271"/>
      <c r="S932" s="270"/>
      <c r="T932" s="270"/>
    </row>
    <row r="933" spans="5:20" x14ac:dyDescent="0.2">
      <c r="E933" s="32"/>
      <c r="F933" s="32"/>
      <c r="M933" s="270">
        <f>IF(N933&gt;0,COUNTIF($N$7:N933,"&gt;0"),0)</f>
        <v>0</v>
      </c>
      <c r="N933" s="270"/>
      <c r="O933" s="271"/>
      <c r="P933" s="271"/>
      <c r="Q933" s="271"/>
      <c r="R933" s="271"/>
      <c r="S933" s="270"/>
      <c r="T933" s="270"/>
    </row>
    <row r="934" spans="5:20" x14ac:dyDescent="0.2">
      <c r="E934" s="32"/>
      <c r="F934" s="32"/>
      <c r="M934" s="270">
        <f>IF(N934&gt;0,COUNTIF($N$7:N934,"&gt;0"),0)</f>
        <v>0</v>
      </c>
      <c r="N934" s="270"/>
      <c r="O934" s="271"/>
      <c r="P934" s="271"/>
      <c r="Q934" s="271"/>
      <c r="R934" s="271"/>
      <c r="S934" s="270"/>
      <c r="T934" s="270"/>
    </row>
    <row r="935" spans="5:20" x14ac:dyDescent="0.2">
      <c r="E935" s="32"/>
      <c r="F935" s="32"/>
      <c r="M935" s="270">
        <f>IF(N935&gt;0,COUNTIF($N$7:N935,"&gt;0"),0)</f>
        <v>0</v>
      </c>
      <c r="N935" s="270"/>
      <c r="O935" s="271"/>
      <c r="P935" s="271"/>
      <c r="Q935" s="271"/>
      <c r="R935" s="271"/>
      <c r="S935" s="270"/>
      <c r="T935" s="270"/>
    </row>
    <row r="936" spans="5:20" x14ac:dyDescent="0.2">
      <c r="E936" s="32"/>
      <c r="F936" s="32"/>
      <c r="M936" s="270">
        <f>IF(N936&gt;0,COUNTIF($N$7:N936,"&gt;0"),0)</f>
        <v>0</v>
      </c>
      <c r="N936" s="270"/>
      <c r="O936" s="271"/>
      <c r="P936" s="271"/>
      <c r="Q936" s="271"/>
      <c r="R936" s="271"/>
      <c r="S936" s="270"/>
      <c r="T936" s="270"/>
    </row>
    <row r="937" spans="5:20" x14ac:dyDescent="0.2">
      <c r="E937" s="32"/>
      <c r="F937" s="32"/>
      <c r="M937" s="270">
        <f>IF(N937&gt;0,COUNTIF($N$7:N937,"&gt;0"),0)</f>
        <v>0</v>
      </c>
      <c r="N937" s="270"/>
      <c r="O937" s="271"/>
      <c r="P937" s="271"/>
      <c r="Q937" s="271"/>
      <c r="R937" s="271"/>
      <c r="S937" s="270"/>
      <c r="T937" s="270"/>
    </row>
    <row r="938" spans="5:20" x14ac:dyDescent="0.2">
      <c r="E938" s="32"/>
      <c r="F938" s="32"/>
      <c r="M938" s="270">
        <f>IF(N938&gt;0,COUNTIF($N$7:N938,"&gt;0"),0)</f>
        <v>0</v>
      </c>
      <c r="N938" s="270"/>
      <c r="O938" s="271"/>
      <c r="P938" s="271"/>
      <c r="Q938" s="271"/>
      <c r="R938" s="271"/>
      <c r="S938" s="270"/>
      <c r="T938" s="270"/>
    </row>
    <row r="939" spans="5:20" x14ac:dyDescent="0.2">
      <c r="E939" s="32"/>
      <c r="F939" s="32"/>
      <c r="M939" s="270">
        <f>IF(N939&gt;0,COUNTIF($N$7:N939,"&gt;0"),0)</f>
        <v>0</v>
      </c>
      <c r="N939" s="270"/>
      <c r="O939" s="271"/>
      <c r="P939" s="271"/>
      <c r="Q939" s="271"/>
      <c r="R939" s="271"/>
      <c r="S939" s="270"/>
      <c r="T939" s="270"/>
    </row>
    <row r="940" spans="5:20" x14ac:dyDescent="0.2">
      <c r="E940" s="32"/>
      <c r="F940" s="32"/>
      <c r="M940" s="270">
        <f>IF(N940&gt;0,COUNTIF($N$7:N940,"&gt;0"),0)</f>
        <v>0</v>
      </c>
      <c r="N940" s="270"/>
      <c r="O940" s="271"/>
      <c r="P940" s="271"/>
      <c r="Q940" s="271"/>
      <c r="R940" s="271"/>
      <c r="S940" s="270"/>
      <c r="T940" s="270"/>
    </row>
    <row r="941" spans="5:20" x14ac:dyDescent="0.2">
      <c r="E941" s="32"/>
      <c r="F941" s="32"/>
      <c r="M941" s="270">
        <f>IF(N941&gt;0,COUNTIF($N$7:N941,"&gt;0"),0)</f>
        <v>0</v>
      </c>
      <c r="N941" s="270"/>
      <c r="O941" s="271"/>
      <c r="P941" s="271"/>
      <c r="Q941" s="271"/>
      <c r="R941" s="271"/>
      <c r="S941" s="270"/>
      <c r="T941" s="270"/>
    </row>
    <row r="942" spans="5:20" x14ac:dyDescent="0.2">
      <c r="E942" s="32"/>
      <c r="F942" s="32"/>
      <c r="M942" s="270">
        <f>IF(N942&gt;0,COUNTIF($N$7:N942,"&gt;0"),0)</f>
        <v>0</v>
      </c>
      <c r="N942" s="270"/>
      <c r="O942" s="271"/>
      <c r="P942" s="271"/>
      <c r="Q942" s="271"/>
      <c r="R942" s="271"/>
      <c r="S942" s="270"/>
      <c r="T942" s="270"/>
    </row>
    <row r="943" spans="5:20" x14ac:dyDescent="0.2">
      <c r="E943" s="32"/>
      <c r="F943" s="32"/>
      <c r="M943" s="270">
        <f>IF(N943&gt;0,COUNTIF($N$7:N943,"&gt;0"),0)</f>
        <v>0</v>
      </c>
      <c r="N943" s="270"/>
      <c r="O943" s="271"/>
      <c r="P943" s="271"/>
      <c r="Q943" s="271"/>
      <c r="R943" s="271"/>
      <c r="S943" s="270"/>
      <c r="T943" s="270"/>
    </row>
    <row r="944" spans="5:20" x14ac:dyDescent="0.2">
      <c r="E944" s="32"/>
      <c r="F944" s="32"/>
      <c r="M944" s="270">
        <f>IF(N944&gt;0,COUNTIF($N$7:N944,"&gt;0"),0)</f>
        <v>0</v>
      </c>
      <c r="N944" s="270"/>
      <c r="O944" s="271"/>
      <c r="P944" s="271"/>
      <c r="Q944" s="271"/>
      <c r="R944" s="271"/>
      <c r="S944" s="270"/>
      <c r="T944" s="270"/>
    </row>
    <row r="945" spans="5:20" x14ac:dyDescent="0.2">
      <c r="E945" s="32"/>
      <c r="F945" s="32"/>
      <c r="M945" s="270">
        <f>IF(N945&gt;0,COUNTIF($N$7:N945,"&gt;0"),0)</f>
        <v>0</v>
      </c>
      <c r="N945" s="270"/>
      <c r="O945" s="271"/>
      <c r="P945" s="271"/>
      <c r="Q945" s="271"/>
      <c r="R945" s="271"/>
      <c r="S945" s="270"/>
      <c r="T945" s="270"/>
    </row>
    <row r="946" spans="5:20" x14ac:dyDescent="0.2">
      <c r="E946" s="32"/>
      <c r="F946" s="32"/>
      <c r="M946" s="270">
        <f>IF(N946&gt;0,COUNTIF($N$7:N946,"&gt;0"),0)</f>
        <v>0</v>
      </c>
      <c r="N946" s="270"/>
      <c r="O946" s="271"/>
      <c r="P946" s="271"/>
      <c r="Q946" s="271"/>
      <c r="R946" s="271"/>
      <c r="S946" s="270"/>
      <c r="T946" s="270"/>
    </row>
    <row r="947" spans="5:20" x14ac:dyDescent="0.2">
      <c r="E947" s="32"/>
      <c r="F947" s="32"/>
      <c r="M947" s="270">
        <f>IF(N947&gt;0,COUNTIF($N$7:N947,"&gt;0"),0)</f>
        <v>0</v>
      </c>
      <c r="N947" s="270"/>
      <c r="O947" s="271"/>
      <c r="P947" s="271"/>
      <c r="Q947" s="271"/>
      <c r="R947" s="271"/>
      <c r="S947" s="270"/>
      <c r="T947" s="270"/>
    </row>
    <row r="948" spans="5:20" x14ac:dyDescent="0.2">
      <c r="E948" s="32"/>
      <c r="F948" s="32"/>
      <c r="M948" s="270">
        <f>IF(N948&gt;0,COUNTIF($N$7:N948,"&gt;0"),0)</f>
        <v>0</v>
      </c>
      <c r="N948" s="270"/>
      <c r="O948" s="271"/>
      <c r="P948" s="271"/>
      <c r="Q948" s="271"/>
      <c r="R948" s="271"/>
      <c r="S948" s="270"/>
      <c r="T948" s="270"/>
    </row>
    <row r="949" spans="5:20" x14ac:dyDescent="0.2">
      <c r="E949" s="32"/>
      <c r="F949" s="32"/>
      <c r="M949" s="270">
        <f>IF(N949&gt;0,COUNTIF($N$7:N949,"&gt;0"),0)</f>
        <v>0</v>
      </c>
      <c r="N949" s="270"/>
      <c r="O949" s="271"/>
      <c r="P949" s="271"/>
      <c r="Q949" s="271"/>
      <c r="R949" s="271"/>
      <c r="S949" s="270"/>
      <c r="T949" s="270"/>
    </row>
    <row r="950" spans="5:20" x14ac:dyDescent="0.2">
      <c r="E950" s="32"/>
      <c r="F950" s="32"/>
      <c r="M950" s="270">
        <f>IF(N950&gt;0,COUNTIF($N$7:N950,"&gt;0"),0)</f>
        <v>0</v>
      </c>
      <c r="N950" s="270"/>
      <c r="O950" s="271"/>
      <c r="P950" s="271"/>
      <c r="Q950" s="271"/>
      <c r="R950" s="271"/>
      <c r="S950" s="270"/>
      <c r="T950" s="270"/>
    </row>
    <row r="951" spans="5:20" x14ac:dyDescent="0.2">
      <c r="E951" s="32"/>
      <c r="F951" s="32"/>
      <c r="M951" s="270">
        <f>IF(N951&gt;0,COUNTIF($N$7:N951,"&gt;0"),0)</f>
        <v>0</v>
      </c>
      <c r="N951" s="270"/>
      <c r="O951" s="271"/>
      <c r="P951" s="271"/>
      <c r="Q951" s="271"/>
      <c r="R951" s="271"/>
      <c r="S951" s="270"/>
      <c r="T951" s="270"/>
    </row>
    <row r="952" spans="5:20" x14ac:dyDescent="0.2">
      <c r="E952" s="32"/>
      <c r="F952" s="32"/>
      <c r="M952" s="270">
        <f>IF(N952&gt;0,COUNTIF($N$7:N952,"&gt;0"),0)</f>
        <v>0</v>
      </c>
      <c r="N952" s="270"/>
      <c r="O952" s="271"/>
      <c r="P952" s="271"/>
      <c r="Q952" s="271"/>
      <c r="R952" s="271"/>
      <c r="S952" s="270"/>
      <c r="T952" s="270"/>
    </row>
    <row r="953" spans="5:20" x14ac:dyDescent="0.2">
      <c r="E953" s="32"/>
      <c r="F953" s="32"/>
      <c r="M953" s="270">
        <f>IF(N953&gt;0,COUNTIF($N$7:N953,"&gt;0"),0)</f>
        <v>0</v>
      </c>
      <c r="N953" s="270"/>
      <c r="O953" s="271"/>
      <c r="P953" s="271"/>
      <c r="Q953" s="271"/>
      <c r="R953" s="271"/>
      <c r="S953" s="270"/>
      <c r="T953" s="270"/>
    </row>
    <row r="954" spans="5:20" x14ac:dyDescent="0.2">
      <c r="E954" s="32"/>
      <c r="F954" s="32"/>
      <c r="M954" s="270">
        <f>IF(N954&gt;0,COUNTIF($N$7:N954,"&gt;0"),0)</f>
        <v>0</v>
      </c>
      <c r="N954" s="270"/>
      <c r="O954" s="271"/>
      <c r="P954" s="271"/>
      <c r="Q954" s="271"/>
      <c r="R954" s="271"/>
      <c r="S954" s="270"/>
      <c r="T954" s="270"/>
    </row>
    <row r="955" spans="5:20" x14ac:dyDescent="0.2">
      <c r="E955" s="32"/>
      <c r="F955" s="32"/>
      <c r="M955" s="270">
        <f>IF(N955&gt;0,COUNTIF($N$7:N955,"&gt;0"),0)</f>
        <v>0</v>
      </c>
      <c r="N955" s="270"/>
      <c r="O955" s="271"/>
      <c r="P955" s="271"/>
      <c r="Q955" s="271"/>
      <c r="R955" s="271"/>
      <c r="S955" s="270"/>
      <c r="T955" s="270"/>
    </row>
    <row r="956" spans="5:20" x14ac:dyDescent="0.2">
      <c r="E956" s="32"/>
      <c r="F956" s="32"/>
      <c r="M956" s="270">
        <f>IF(N956&gt;0,COUNTIF($N$7:N956,"&gt;0"),0)</f>
        <v>0</v>
      </c>
      <c r="N956" s="270"/>
      <c r="O956" s="271"/>
      <c r="P956" s="271"/>
      <c r="Q956" s="271"/>
      <c r="R956" s="271"/>
      <c r="S956" s="270"/>
      <c r="T956" s="270"/>
    </row>
    <row r="957" spans="5:20" x14ac:dyDescent="0.2">
      <c r="E957" s="32"/>
      <c r="F957" s="32"/>
      <c r="M957" s="270">
        <f>IF(N957&gt;0,COUNTIF($N$7:N957,"&gt;0"),0)</f>
        <v>0</v>
      </c>
      <c r="N957" s="270"/>
      <c r="O957" s="271"/>
      <c r="P957" s="271"/>
      <c r="Q957" s="271"/>
      <c r="R957" s="271"/>
      <c r="S957" s="270"/>
      <c r="T957" s="270"/>
    </row>
    <row r="958" spans="5:20" x14ac:dyDescent="0.2">
      <c r="E958" s="32"/>
      <c r="F958" s="32"/>
      <c r="M958" s="270">
        <f>IF(N958&gt;0,COUNTIF($N$7:N958,"&gt;0"),0)</f>
        <v>0</v>
      </c>
      <c r="N958" s="270"/>
      <c r="O958" s="271"/>
      <c r="P958" s="271"/>
      <c r="Q958" s="271"/>
      <c r="R958" s="271"/>
      <c r="S958" s="270"/>
      <c r="T958" s="270"/>
    </row>
    <row r="959" spans="5:20" x14ac:dyDescent="0.2">
      <c r="E959" s="32"/>
      <c r="F959" s="32"/>
      <c r="M959" s="270">
        <f>IF(N959&gt;0,COUNTIF($N$7:N959,"&gt;0"),0)</f>
        <v>0</v>
      </c>
      <c r="N959" s="270"/>
      <c r="O959" s="271"/>
      <c r="P959" s="271"/>
      <c r="Q959" s="271"/>
      <c r="R959" s="271"/>
      <c r="S959" s="270"/>
      <c r="T959" s="270"/>
    </row>
    <row r="960" spans="5:20" x14ac:dyDescent="0.2">
      <c r="E960" s="32"/>
      <c r="F960" s="32"/>
      <c r="M960" s="270">
        <f>IF(N960&gt;0,COUNTIF($N$7:N960,"&gt;0"),0)</f>
        <v>0</v>
      </c>
      <c r="N960" s="270"/>
      <c r="O960" s="271"/>
      <c r="P960" s="271"/>
      <c r="Q960" s="271"/>
      <c r="R960" s="271"/>
      <c r="S960" s="270"/>
      <c r="T960" s="270"/>
    </row>
    <row r="961" spans="5:20" x14ac:dyDescent="0.2">
      <c r="E961" s="32"/>
      <c r="F961" s="32"/>
      <c r="M961" s="270">
        <f>IF(N961&gt;0,COUNTIF($N$7:N961,"&gt;0"),0)</f>
        <v>0</v>
      </c>
      <c r="N961" s="270"/>
      <c r="O961" s="271"/>
      <c r="P961" s="271"/>
      <c r="Q961" s="271"/>
      <c r="R961" s="271"/>
      <c r="S961" s="270"/>
      <c r="T961" s="270"/>
    </row>
    <row r="962" spans="5:20" x14ac:dyDescent="0.2">
      <c r="E962" s="32"/>
      <c r="F962" s="32"/>
      <c r="M962" s="270">
        <f>IF(N962&gt;0,COUNTIF($N$7:N962,"&gt;0"),0)</f>
        <v>0</v>
      </c>
      <c r="N962" s="270"/>
      <c r="O962" s="271"/>
      <c r="P962" s="271"/>
      <c r="Q962" s="271"/>
      <c r="R962" s="271"/>
      <c r="S962" s="270"/>
      <c r="T962" s="270"/>
    </row>
    <row r="963" spans="5:20" x14ac:dyDescent="0.2">
      <c r="E963" s="32"/>
      <c r="F963" s="32"/>
      <c r="M963" s="270">
        <f>IF(N963&gt;0,COUNTIF($N$7:N963,"&gt;0"),0)</f>
        <v>0</v>
      </c>
      <c r="N963" s="270"/>
      <c r="O963" s="271"/>
      <c r="P963" s="271"/>
      <c r="Q963" s="271"/>
      <c r="R963" s="271"/>
      <c r="S963" s="270"/>
      <c r="T963" s="270"/>
    </row>
    <row r="964" spans="5:20" x14ac:dyDescent="0.2">
      <c r="E964" s="32"/>
      <c r="F964" s="32"/>
      <c r="M964" s="270">
        <f>IF(N964&gt;0,COUNTIF($N$7:N964,"&gt;0"),0)</f>
        <v>0</v>
      </c>
      <c r="N964" s="270"/>
      <c r="O964" s="271"/>
      <c r="P964" s="271"/>
      <c r="Q964" s="271"/>
      <c r="R964" s="271"/>
      <c r="S964" s="270"/>
      <c r="T964" s="270"/>
    </row>
    <row r="965" spans="5:20" x14ac:dyDescent="0.2">
      <c r="E965" s="32"/>
      <c r="F965" s="32"/>
      <c r="M965" s="270">
        <f>IF(N965&gt;0,COUNTIF($N$7:N965,"&gt;0"),0)</f>
        <v>0</v>
      </c>
      <c r="N965" s="270"/>
      <c r="O965" s="271"/>
      <c r="P965" s="271"/>
      <c r="Q965" s="271"/>
      <c r="R965" s="271"/>
      <c r="S965" s="270"/>
      <c r="T965" s="270"/>
    </row>
    <row r="966" spans="5:20" x14ac:dyDescent="0.2">
      <c r="E966" s="32"/>
      <c r="F966" s="32"/>
      <c r="M966" s="270">
        <f>IF(N966&gt;0,COUNTIF($N$7:N966,"&gt;0"),0)</f>
        <v>0</v>
      </c>
      <c r="N966" s="270"/>
      <c r="O966" s="271"/>
      <c r="P966" s="271"/>
      <c r="Q966" s="271"/>
      <c r="R966" s="271"/>
      <c r="S966" s="270"/>
      <c r="T966" s="270"/>
    </row>
    <row r="967" spans="5:20" x14ac:dyDescent="0.2">
      <c r="E967" s="32"/>
      <c r="F967" s="32"/>
      <c r="M967" s="270">
        <f>IF(N967&gt;0,COUNTIF($N$7:N967,"&gt;0"),0)</f>
        <v>0</v>
      </c>
      <c r="N967" s="270"/>
      <c r="O967" s="271"/>
      <c r="P967" s="271"/>
      <c r="Q967" s="271"/>
      <c r="R967" s="271"/>
      <c r="S967" s="270"/>
      <c r="T967" s="270"/>
    </row>
    <row r="968" spans="5:20" x14ac:dyDescent="0.2">
      <c r="E968" s="32"/>
      <c r="F968" s="32"/>
      <c r="M968" s="270">
        <f>IF(N968&gt;0,COUNTIF($N$7:N968,"&gt;0"),0)</f>
        <v>0</v>
      </c>
      <c r="N968" s="270"/>
      <c r="O968" s="271"/>
      <c r="P968" s="271"/>
      <c r="Q968" s="271"/>
      <c r="R968" s="271"/>
      <c r="S968" s="270"/>
      <c r="T968" s="270"/>
    </row>
    <row r="969" spans="5:20" x14ac:dyDescent="0.2">
      <c r="E969" s="32"/>
      <c r="F969" s="32"/>
      <c r="M969" s="270">
        <f>IF(N969&gt;0,COUNTIF($N$7:N969,"&gt;0"),0)</f>
        <v>0</v>
      </c>
      <c r="N969" s="270"/>
      <c r="O969" s="271"/>
      <c r="P969" s="271"/>
      <c r="Q969" s="271"/>
      <c r="R969" s="271"/>
      <c r="S969" s="270"/>
      <c r="T969" s="270"/>
    </row>
    <row r="970" spans="5:20" x14ac:dyDescent="0.2">
      <c r="E970" s="32"/>
      <c r="F970" s="32"/>
      <c r="M970" s="270">
        <f>IF(N970&gt;0,COUNTIF($N$7:N970,"&gt;0"),0)</f>
        <v>0</v>
      </c>
      <c r="N970" s="270"/>
      <c r="O970" s="271"/>
      <c r="P970" s="271"/>
      <c r="Q970" s="271"/>
      <c r="R970" s="271"/>
      <c r="S970" s="270"/>
      <c r="T970" s="270"/>
    </row>
    <row r="971" spans="5:20" x14ac:dyDescent="0.2">
      <c r="E971" s="32"/>
      <c r="F971" s="32"/>
      <c r="M971" s="270">
        <f>IF(N971&gt;0,COUNTIF($N$7:N971,"&gt;0"),0)</f>
        <v>0</v>
      </c>
      <c r="N971" s="270"/>
      <c r="O971" s="271"/>
      <c r="P971" s="271"/>
      <c r="Q971" s="271"/>
      <c r="R971" s="271"/>
      <c r="S971" s="270"/>
      <c r="T971" s="270"/>
    </row>
    <row r="972" spans="5:20" x14ac:dyDescent="0.2">
      <c r="E972" s="32"/>
      <c r="F972" s="32"/>
      <c r="M972" s="270">
        <f>IF(N972&gt;0,COUNTIF($N$7:N972,"&gt;0"),0)</f>
        <v>0</v>
      </c>
      <c r="N972" s="270"/>
      <c r="O972" s="271"/>
      <c r="P972" s="271"/>
      <c r="Q972" s="271"/>
      <c r="R972" s="271"/>
      <c r="S972" s="270"/>
      <c r="T972" s="270"/>
    </row>
    <row r="973" spans="5:20" x14ac:dyDescent="0.2">
      <c r="E973" s="32"/>
      <c r="F973" s="32"/>
      <c r="M973" s="270">
        <f>IF(N973&gt;0,COUNTIF($N$7:N973,"&gt;0"),0)</f>
        <v>0</v>
      </c>
      <c r="N973" s="270"/>
      <c r="O973" s="271"/>
      <c r="P973" s="271"/>
      <c r="Q973" s="271"/>
      <c r="R973" s="271"/>
      <c r="S973" s="270"/>
      <c r="T973" s="270"/>
    </row>
    <row r="974" spans="5:20" x14ac:dyDescent="0.2">
      <c r="E974" s="32"/>
      <c r="F974" s="32"/>
      <c r="M974" s="270">
        <f>IF(N974&gt;0,COUNTIF($N$7:N974,"&gt;0"),0)</f>
        <v>0</v>
      </c>
      <c r="N974" s="270"/>
      <c r="O974" s="271"/>
      <c r="P974" s="271"/>
      <c r="Q974" s="271"/>
      <c r="R974" s="271"/>
      <c r="S974" s="270"/>
      <c r="T974" s="270"/>
    </row>
    <row r="975" spans="5:20" x14ac:dyDescent="0.2">
      <c r="E975" s="32"/>
      <c r="F975" s="32"/>
      <c r="M975" s="270">
        <f>IF(N975&gt;0,COUNTIF($N$7:N975,"&gt;0"),0)</f>
        <v>0</v>
      </c>
      <c r="N975" s="270"/>
      <c r="O975" s="271"/>
      <c r="P975" s="271"/>
      <c r="Q975" s="271"/>
      <c r="R975" s="271"/>
      <c r="S975" s="270"/>
      <c r="T975" s="270"/>
    </row>
    <row r="976" spans="5:20" x14ac:dyDescent="0.2">
      <c r="E976" s="32"/>
      <c r="F976" s="32"/>
      <c r="M976" s="270">
        <f>IF(N976&gt;0,COUNTIF($N$7:N976,"&gt;0"),0)</f>
        <v>0</v>
      </c>
      <c r="N976" s="270"/>
      <c r="O976" s="271"/>
      <c r="P976" s="271"/>
      <c r="Q976" s="271"/>
      <c r="R976" s="271"/>
      <c r="S976" s="270"/>
      <c r="T976" s="270"/>
    </row>
    <row r="977" spans="5:20" x14ac:dyDescent="0.2">
      <c r="E977" s="32"/>
      <c r="F977" s="32"/>
      <c r="M977" s="270">
        <f>IF(N977&gt;0,COUNTIF($N$7:N977,"&gt;0"),0)</f>
        <v>0</v>
      </c>
      <c r="N977" s="270"/>
      <c r="O977" s="271"/>
      <c r="P977" s="271"/>
      <c r="Q977" s="271"/>
      <c r="R977" s="271"/>
      <c r="S977" s="270"/>
      <c r="T977" s="270"/>
    </row>
    <row r="978" spans="5:20" x14ac:dyDescent="0.2">
      <c r="E978" s="32"/>
      <c r="F978" s="32"/>
      <c r="M978" s="270">
        <f>IF(N978&gt;0,COUNTIF($N$7:N978,"&gt;0"),0)</f>
        <v>0</v>
      </c>
      <c r="N978" s="270"/>
      <c r="O978" s="271"/>
      <c r="P978" s="271"/>
      <c r="Q978" s="271"/>
      <c r="R978" s="271"/>
      <c r="S978" s="270"/>
      <c r="T978" s="270"/>
    </row>
    <row r="979" spans="5:20" x14ac:dyDescent="0.2">
      <c r="E979" s="32"/>
      <c r="F979" s="32"/>
      <c r="M979" s="270">
        <f>IF(N979&gt;0,COUNTIF($N$7:N979,"&gt;0"),0)</f>
        <v>0</v>
      </c>
      <c r="N979" s="270"/>
      <c r="O979" s="271"/>
      <c r="P979" s="271"/>
      <c r="Q979" s="271"/>
      <c r="R979" s="271"/>
      <c r="S979" s="270"/>
      <c r="T979" s="270"/>
    </row>
    <row r="980" spans="5:20" x14ac:dyDescent="0.2">
      <c r="E980" s="32"/>
      <c r="F980" s="32"/>
      <c r="M980" s="270">
        <f>IF(N980&gt;0,COUNTIF($N$7:N980,"&gt;0"),0)</f>
        <v>0</v>
      </c>
      <c r="N980" s="270"/>
      <c r="O980" s="271"/>
      <c r="P980" s="271"/>
      <c r="Q980" s="271"/>
      <c r="R980" s="271"/>
      <c r="S980" s="270"/>
      <c r="T980" s="270"/>
    </row>
    <row r="981" spans="5:20" x14ac:dyDescent="0.2">
      <c r="E981" s="32"/>
      <c r="F981" s="32"/>
      <c r="M981" s="270">
        <f>IF(N981&gt;0,COUNTIF($N$7:N981,"&gt;0"),0)</f>
        <v>0</v>
      </c>
      <c r="N981" s="270"/>
      <c r="O981" s="271"/>
      <c r="P981" s="271"/>
      <c r="Q981" s="271"/>
      <c r="R981" s="271"/>
      <c r="S981" s="270"/>
      <c r="T981" s="270"/>
    </row>
    <row r="982" spans="5:20" x14ac:dyDescent="0.2">
      <c r="E982" s="32"/>
      <c r="F982" s="32"/>
      <c r="M982" s="270">
        <f>IF(N982&gt;0,COUNTIF($N$7:N982,"&gt;0"),0)</f>
        <v>0</v>
      </c>
      <c r="N982" s="270"/>
      <c r="O982" s="271"/>
      <c r="P982" s="271"/>
      <c r="Q982" s="271"/>
      <c r="R982" s="271"/>
      <c r="S982" s="270"/>
      <c r="T982" s="270"/>
    </row>
    <row r="983" spans="5:20" x14ac:dyDescent="0.2">
      <c r="E983" s="32"/>
      <c r="F983" s="32"/>
      <c r="M983" s="270">
        <f>IF(N983&gt;0,COUNTIF($N$7:N983,"&gt;0"),0)</f>
        <v>0</v>
      </c>
      <c r="N983" s="270"/>
      <c r="O983" s="271"/>
      <c r="P983" s="271"/>
      <c r="Q983" s="271"/>
      <c r="R983" s="271"/>
      <c r="S983" s="270"/>
      <c r="T983" s="270"/>
    </row>
    <row r="984" spans="5:20" x14ac:dyDescent="0.2">
      <c r="E984" s="32"/>
      <c r="F984" s="32"/>
      <c r="M984" s="270">
        <f>IF(N984&gt;0,COUNTIF($N$7:N984,"&gt;0"),0)</f>
        <v>0</v>
      </c>
      <c r="N984" s="270"/>
      <c r="O984" s="271"/>
      <c r="P984" s="271"/>
      <c r="Q984" s="271"/>
      <c r="R984" s="271"/>
      <c r="S984" s="270"/>
      <c r="T984" s="270"/>
    </row>
    <row r="985" spans="5:20" x14ac:dyDescent="0.2">
      <c r="E985" s="32"/>
      <c r="F985" s="32"/>
      <c r="M985" s="270">
        <f>IF(N985&gt;0,COUNTIF($N$7:N985,"&gt;0"),0)</f>
        <v>0</v>
      </c>
      <c r="N985" s="270"/>
      <c r="O985" s="271"/>
      <c r="P985" s="271"/>
      <c r="Q985" s="271"/>
      <c r="R985" s="271"/>
      <c r="S985" s="270"/>
      <c r="T985" s="270"/>
    </row>
    <row r="986" spans="5:20" x14ac:dyDescent="0.2">
      <c r="E986" s="32"/>
      <c r="F986" s="32"/>
      <c r="M986" s="270">
        <f>IF(N986&gt;0,COUNTIF($N$7:N986,"&gt;0"),0)</f>
        <v>0</v>
      </c>
      <c r="N986" s="270"/>
      <c r="O986" s="271"/>
      <c r="P986" s="271"/>
      <c r="Q986" s="271"/>
      <c r="R986" s="271"/>
      <c r="S986" s="270"/>
      <c r="T986" s="270"/>
    </row>
    <row r="987" spans="5:20" x14ac:dyDescent="0.2">
      <c r="E987" s="32"/>
      <c r="F987" s="32"/>
      <c r="M987" s="270">
        <f>IF(N987&gt;0,COUNTIF($N$7:N987,"&gt;0"),0)</f>
        <v>0</v>
      </c>
      <c r="N987" s="270"/>
      <c r="O987" s="271"/>
      <c r="P987" s="271"/>
      <c r="Q987" s="271"/>
      <c r="R987" s="271"/>
      <c r="S987" s="270"/>
      <c r="T987" s="270"/>
    </row>
    <row r="988" spans="5:20" x14ac:dyDescent="0.2">
      <c r="E988" s="32"/>
      <c r="F988" s="32"/>
      <c r="M988" s="270">
        <f>IF(N988&gt;0,COUNTIF($N$7:N988,"&gt;0"),0)</f>
        <v>0</v>
      </c>
      <c r="N988" s="270"/>
      <c r="O988" s="271"/>
      <c r="P988" s="271"/>
      <c r="Q988" s="271"/>
      <c r="R988" s="271"/>
      <c r="S988" s="270"/>
      <c r="T988" s="270"/>
    </row>
    <row r="989" spans="5:20" x14ac:dyDescent="0.2">
      <c r="E989" s="32"/>
      <c r="F989" s="32"/>
      <c r="M989" s="270">
        <f>IF(N989&gt;0,COUNTIF($N$7:N989,"&gt;0"),0)</f>
        <v>0</v>
      </c>
      <c r="N989" s="270"/>
      <c r="O989" s="271"/>
      <c r="P989" s="271"/>
      <c r="Q989" s="271"/>
      <c r="R989" s="271"/>
      <c r="S989" s="270"/>
      <c r="T989" s="270"/>
    </row>
    <row r="990" spans="5:20" x14ac:dyDescent="0.2">
      <c r="E990" s="32"/>
      <c r="F990" s="32"/>
      <c r="M990" s="270">
        <f>IF(N990&gt;0,COUNTIF($N$7:N990,"&gt;0"),0)</f>
        <v>0</v>
      </c>
      <c r="N990" s="270"/>
      <c r="O990" s="271"/>
      <c r="P990" s="271"/>
      <c r="Q990" s="271"/>
      <c r="R990" s="271"/>
      <c r="S990" s="270"/>
      <c r="T990" s="270"/>
    </row>
    <row r="991" spans="5:20" x14ac:dyDescent="0.2">
      <c r="E991" s="32"/>
      <c r="F991" s="32"/>
      <c r="M991" s="270">
        <f>IF(N991&gt;0,COUNTIF($N$7:N991,"&gt;0"),0)</f>
        <v>0</v>
      </c>
      <c r="N991" s="270"/>
      <c r="O991" s="271"/>
      <c r="P991" s="271"/>
      <c r="Q991" s="271"/>
      <c r="R991" s="271"/>
      <c r="S991" s="270"/>
      <c r="T991" s="270"/>
    </row>
    <row r="992" spans="5:20" x14ac:dyDescent="0.2">
      <c r="E992" s="32"/>
      <c r="F992" s="32"/>
      <c r="M992" s="270">
        <f>IF(N992&gt;0,COUNTIF($N$7:N992,"&gt;0"),0)</f>
        <v>0</v>
      </c>
      <c r="N992" s="270"/>
      <c r="O992" s="271"/>
      <c r="P992" s="271"/>
      <c r="Q992" s="271"/>
      <c r="R992" s="271"/>
      <c r="S992" s="270"/>
      <c r="T992" s="270"/>
    </row>
    <row r="993" spans="5:20" x14ac:dyDescent="0.2">
      <c r="E993" s="32"/>
      <c r="F993" s="32"/>
      <c r="M993" s="270">
        <f>IF(N993&gt;0,COUNTIF($N$7:N993,"&gt;0"),0)</f>
        <v>0</v>
      </c>
      <c r="N993" s="270"/>
      <c r="O993" s="271"/>
      <c r="P993" s="271"/>
      <c r="Q993" s="271"/>
      <c r="R993" s="271"/>
      <c r="S993" s="270"/>
      <c r="T993" s="270"/>
    </row>
    <row r="994" spans="5:20" x14ac:dyDescent="0.2">
      <c r="E994" s="32"/>
      <c r="F994" s="32"/>
      <c r="M994" s="270">
        <f>IF(N994&gt;0,COUNTIF($N$7:N994,"&gt;0"),0)</f>
        <v>0</v>
      </c>
      <c r="N994" s="270"/>
      <c r="O994" s="271"/>
      <c r="P994" s="271"/>
      <c r="Q994" s="271"/>
      <c r="R994" s="271"/>
      <c r="S994" s="270"/>
      <c r="T994" s="270"/>
    </row>
    <row r="995" spans="5:20" x14ac:dyDescent="0.2">
      <c r="E995" s="32"/>
      <c r="F995" s="32"/>
      <c r="M995" s="270">
        <f>IF(N995&gt;0,COUNTIF($N$7:N995,"&gt;0"),0)</f>
        <v>0</v>
      </c>
      <c r="N995" s="270"/>
      <c r="O995" s="271"/>
      <c r="P995" s="271"/>
      <c r="Q995" s="271"/>
      <c r="R995" s="271"/>
      <c r="S995" s="270"/>
      <c r="T995" s="270"/>
    </row>
    <row r="996" spans="5:20" x14ac:dyDescent="0.2">
      <c r="E996" s="32"/>
      <c r="F996" s="32"/>
      <c r="M996" s="270">
        <f>IF(N996&gt;0,COUNTIF($N$7:N996,"&gt;0"),0)</f>
        <v>0</v>
      </c>
      <c r="N996" s="270"/>
      <c r="O996" s="271"/>
      <c r="P996" s="271"/>
      <c r="Q996" s="271"/>
      <c r="R996" s="271"/>
      <c r="S996" s="270"/>
      <c r="T996" s="270"/>
    </row>
    <row r="997" spans="5:20" x14ac:dyDescent="0.2">
      <c r="E997" s="32"/>
      <c r="F997" s="32"/>
      <c r="M997" s="270">
        <f>IF(N997&gt;0,COUNTIF($N$7:N997,"&gt;0"),0)</f>
        <v>0</v>
      </c>
      <c r="N997" s="270"/>
      <c r="O997" s="271"/>
      <c r="P997" s="271"/>
      <c r="Q997" s="271"/>
      <c r="R997" s="271"/>
      <c r="S997" s="270"/>
      <c r="T997" s="270"/>
    </row>
    <row r="998" spans="5:20" x14ac:dyDescent="0.2">
      <c r="E998" s="32"/>
      <c r="F998" s="32"/>
      <c r="M998" s="270">
        <f>IF(N998&gt;0,COUNTIF($N$7:N998,"&gt;0"),0)</f>
        <v>0</v>
      </c>
      <c r="N998" s="270"/>
      <c r="O998" s="271"/>
      <c r="P998" s="271"/>
      <c r="Q998" s="271"/>
      <c r="R998" s="271"/>
      <c r="S998" s="270"/>
      <c r="T998" s="270"/>
    </row>
    <row r="999" spans="5:20" x14ac:dyDescent="0.2">
      <c r="E999" s="32"/>
      <c r="F999" s="32"/>
      <c r="M999" s="270">
        <f>IF(N999&gt;0,COUNTIF($N$7:N999,"&gt;0"),0)</f>
        <v>0</v>
      </c>
      <c r="N999" s="270"/>
      <c r="O999" s="271"/>
      <c r="P999" s="271"/>
      <c r="Q999" s="271"/>
      <c r="R999" s="271"/>
      <c r="S999" s="270"/>
      <c r="T999" s="270"/>
    </row>
    <row r="1000" spans="5:20" x14ac:dyDescent="0.2">
      <c r="E1000" s="32"/>
      <c r="F1000" s="32"/>
      <c r="M1000" s="270">
        <f>IF(N1000&gt;0,COUNTIF($N$7:N1000,"&gt;0"),0)</f>
        <v>0</v>
      </c>
      <c r="N1000" s="270"/>
      <c r="O1000" s="271"/>
      <c r="P1000" s="271"/>
      <c r="Q1000" s="271"/>
      <c r="R1000" s="271"/>
      <c r="S1000" s="270"/>
      <c r="T1000" s="270"/>
    </row>
    <row r="1001" spans="5:20" x14ac:dyDescent="0.2">
      <c r="E1001" s="32"/>
      <c r="F1001" s="32"/>
      <c r="M1001" s="270">
        <f>IF(N1001&gt;0,COUNTIF($N$7:N1001,"&gt;0"),0)</f>
        <v>0</v>
      </c>
      <c r="N1001" s="270"/>
      <c r="O1001" s="271"/>
      <c r="P1001" s="271"/>
      <c r="Q1001" s="271"/>
      <c r="R1001" s="271"/>
      <c r="S1001" s="270"/>
      <c r="T1001" s="270"/>
    </row>
    <row r="1002" spans="5:20" x14ac:dyDescent="0.2">
      <c r="E1002" s="32"/>
      <c r="F1002" s="32"/>
      <c r="M1002" s="270">
        <f>IF(N1002&gt;0,COUNTIF($N$7:N1002,"&gt;0"),0)</f>
        <v>0</v>
      </c>
      <c r="N1002" s="270"/>
      <c r="O1002" s="271"/>
      <c r="P1002" s="271"/>
      <c r="Q1002" s="271"/>
      <c r="R1002" s="271"/>
      <c r="S1002" s="270"/>
      <c r="T1002" s="270"/>
    </row>
    <row r="1003" spans="5:20" x14ac:dyDescent="0.2">
      <c r="E1003" s="32"/>
      <c r="F1003" s="32"/>
      <c r="M1003" s="270">
        <f>IF(N1003&gt;0,COUNTIF($N$7:N1003,"&gt;0"),0)</f>
        <v>0</v>
      </c>
      <c r="N1003" s="270"/>
      <c r="O1003" s="271"/>
      <c r="P1003" s="271"/>
      <c r="Q1003" s="271"/>
      <c r="R1003" s="271"/>
      <c r="S1003" s="270"/>
      <c r="T1003" s="270"/>
    </row>
    <row r="1004" spans="5:20" x14ac:dyDescent="0.2">
      <c r="E1004" s="32"/>
      <c r="F1004" s="32"/>
      <c r="M1004" s="270">
        <f>IF(N1004&gt;0,COUNTIF($N$7:N1004,"&gt;0"),0)</f>
        <v>0</v>
      </c>
      <c r="N1004" s="270"/>
      <c r="O1004" s="271"/>
      <c r="P1004" s="271"/>
      <c r="Q1004" s="271"/>
      <c r="R1004" s="271"/>
      <c r="S1004" s="270"/>
      <c r="T1004" s="270"/>
    </row>
    <row r="1005" spans="5:20" x14ac:dyDescent="0.2">
      <c r="E1005" s="32"/>
      <c r="F1005" s="32"/>
      <c r="M1005" s="270">
        <f>IF(N1005&gt;0,COUNTIF($N$7:N1005,"&gt;0"),0)</f>
        <v>0</v>
      </c>
      <c r="N1005" s="270"/>
      <c r="O1005" s="271"/>
      <c r="P1005" s="271"/>
      <c r="Q1005" s="271"/>
      <c r="R1005" s="271"/>
      <c r="S1005" s="270"/>
      <c r="T1005" s="270"/>
    </row>
    <row r="1006" spans="5:20" x14ac:dyDescent="0.2">
      <c r="E1006" s="32"/>
      <c r="F1006" s="32"/>
      <c r="M1006" s="270">
        <f>IF(N1006&gt;0,COUNTIF($N$7:N1006,"&gt;0"),0)</f>
        <v>0</v>
      </c>
      <c r="N1006" s="270"/>
      <c r="O1006" s="271"/>
      <c r="P1006" s="271"/>
      <c r="Q1006" s="271"/>
      <c r="R1006" s="271"/>
      <c r="S1006" s="270"/>
      <c r="T1006" s="270"/>
    </row>
    <row r="1007" spans="5:20" x14ac:dyDescent="0.2">
      <c r="E1007" s="32"/>
      <c r="F1007" s="32"/>
      <c r="M1007" s="270">
        <f>IF(N1007&gt;0,COUNTIF($N$7:N1007,"&gt;0"),0)</f>
        <v>0</v>
      </c>
      <c r="N1007" s="270"/>
      <c r="O1007" s="271"/>
      <c r="P1007" s="271"/>
      <c r="Q1007" s="271"/>
      <c r="R1007" s="271"/>
      <c r="S1007" s="270"/>
      <c r="T1007" s="270"/>
    </row>
    <row r="1008" spans="5:20" x14ac:dyDescent="0.2">
      <c r="E1008" s="32"/>
      <c r="F1008" s="32"/>
      <c r="M1008" s="270">
        <f>IF(N1008&gt;0,COUNTIF($N$7:N1008,"&gt;0"),0)</f>
        <v>0</v>
      </c>
      <c r="N1008" s="270"/>
      <c r="O1008" s="271"/>
      <c r="P1008" s="271"/>
      <c r="Q1008" s="271"/>
      <c r="R1008" s="271"/>
      <c r="S1008" s="270"/>
      <c r="T1008" s="270"/>
    </row>
    <row r="1009" spans="5:20" x14ac:dyDescent="0.2">
      <c r="E1009" s="32"/>
      <c r="F1009" s="32"/>
      <c r="M1009" s="270">
        <f>IF(N1009&gt;0,COUNTIF($N$7:N1009,"&gt;0"),0)</f>
        <v>0</v>
      </c>
      <c r="N1009" s="270"/>
      <c r="O1009" s="271"/>
      <c r="P1009" s="271"/>
      <c r="Q1009" s="271"/>
      <c r="R1009" s="271"/>
      <c r="S1009" s="270"/>
      <c r="T1009" s="270"/>
    </row>
    <row r="1010" spans="5:20" x14ac:dyDescent="0.2">
      <c r="E1010" s="32"/>
      <c r="F1010" s="32"/>
      <c r="M1010" s="270">
        <f>IF(N1010&gt;0,COUNTIF($N$7:N1010,"&gt;0"),0)</f>
        <v>0</v>
      </c>
      <c r="N1010" s="270"/>
      <c r="O1010" s="271"/>
      <c r="P1010" s="271"/>
      <c r="Q1010" s="271"/>
      <c r="R1010" s="271"/>
      <c r="S1010" s="270"/>
      <c r="T1010" s="270"/>
    </row>
    <row r="1011" spans="5:20" x14ac:dyDescent="0.2">
      <c r="E1011" s="32"/>
      <c r="F1011" s="32"/>
      <c r="M1011" s="270">
        <f>IF(N1011&gt;0,COUNTIF($N$7:N1011,"&gt;0"),0)</f>
        <v>0</v>
      </c>
      <c r="N1011" s="270"/>
      <c r="O1011" s="271"/>
      <c r="P1011" s="271"/>
      <c r="Q1011" s="271"/>
      <c r="R1011" s="271"/>
      <c r="S1011" s="270"/>
      <c r="T1011" s="270"/>
    </row>
    <row r="1012" spans="5:20" x14ac:dyDescent="0.2">
      <c r="E1012" s="32"/>
      <c r="F1012" s="32"/>
      <c r="M1012" s="270">
        <f>IF(N1012&gt;0,COUNTIF($N$7:N1012,"&gt;0"),0)</f>
        <v>0</v>
      </c>
      <c r="N1012" s="270"/>
      <c r="O1012" s="271"/>
      <c r="P1012" s="271"/>
      <c r="Q1012" s="271"/>
      <c r="R1012" s="271"/>
      <c r="S1012" s="270"/>
      <c r="T1012" s="270"/>
    </row>
    <row r="1013" spans="5:20" x14ac:dyDescent="0.2">
      <c r="E1013" s="32"/>
      <c r="F1013" s="32"/>
      <c r="M1013" s="270">
        <f>IF(N1013&gt;0,COUNTIF($N$7:N1013,"&gt;0"),0)</f>
        <v>0</v>
      </c>
      <c r="N1013" s="270"/>
      <c r="O1013" s="271"/>
      <c r="P1013" s="271"/>
      <c r="Q1013" s="271"/>
      <c r="R1013" s="271"/>
      <c r="S1013" s="270"/>
      <c r="T1013" s="270"/>
    </row>
    <row r="1014" spans="5:20" x14ac:dyDescent="0.2">
      <c r="E1014" s="32"/>
      <c r="F1014" s="32"/>
      <c r="M1014" s="270">
        <f>IF(N1014&gt;0,COUNTIF($N$7:N1014,"&gt;0"),0)</f>
        <v>0</v>
      </c>
      <c r="N1014" s="270"/>
      <c r="O1014" s="271"/>
      <c r="P1014" s="271"/>
      <c r="Q1014" s="271"/>
      <c r="R1014" s="271"/>
      <c r="S1014" s="270"/>
      <c r="T1014" s="270"/>
    </row>
    <row r="1015" spans="5:20" x14ac:dyDescent="0.2">
      <c r="E1015" s="32"/>
      <c r="F1015" s="32"/>
      <c r="M1015" s="270">
        <f>IF(N1015&gt;0,COUNTIF($N$7:N1015,"&gt;0"),0)</f>
        <v>0</v>
      </c>
      <c r="N1015" s="270"/>
      <c r="O1015" s="271"/>
      <c r="P1015" s="271"/>
      <c r="Q1015" s="271"/>
      <c r="R1015" s="271"/>
      <c r="S1015" s="270"/>
      <c r="T1015" s="270"/>
    </row>
    <row r="1016" spans="5:20" x14ac:dyDescent="0.2">
      <c r="E1016" s="32"/>
      <c r="F1016" s="32"/>
      <c r="M1016" s="270">
        <f>IF(N1016&gt;0,COUNTIF($N$7:N1016,"&gt;0"),0)</f>
        <v>0</v>
      </c>
      <c r="N1016" s="270"/>
      <c r="O1016" s="271"/>
      <c r="P1016" s="271"/>
      <c r="Q1016" s="271"/>
      <c r="R1016" s="271"/>
      <c r="S1016" s="270"/>
      <c r="T1016" s="270"/>
    </row>
    <row r="1017" spans="5:20" x14ac:dyDescent="0.2">
      <c r="E1017" s="32"/>
      <c r="F1017" s="32"/>
      <c r="M1017" s="270">
        <f>IF(N1017&gt;0,COUNTIF($N$7:N1017,"&gt;0"),0)</f>
        <v>0</v>
      </c>
      <c r="N1017" s="270"/>
      <c r="O1017" s="271"/>
      <c r="P1017" s="271"/>
      <c r="Q1017" s="271"/>
      <c r="R1017" s="271"/>
      <c r="S1017" s="270"/>
      <c r="T1017" s="270"/>
    </row>
    <row r="1018" spans="5:20" x14ac:dyDescent="0.2">
      <c r="E1018" s="32"/>
      <c r="F1018" s="32"/>
      <c r="M1018" s="270">
        <f>IF(N1018&gt;0,COUNTIF($N$7:N1018,"&gt;0"),0)</f>
        <v>0</v>
      </c>
      <c r="N1018" s="270"/>
      <c r="O1018" s="271"/>
      <c r="P1018" s="271"/>
      <c r="Q1018" s="271"/>
      <c r="R1018" s="271"/>
      <c r="S1018" s="270"/>
      <c r="T1018" s="270"/>
    </row>
    <row r="1019" spans="5:20" x14ac:dyDescent="0.2">
      <c r="E1019" s="32"/>
      <c r="F1019" s="32"/>
      <c r="M1019" s="270">
        <f>IF(N1019&gt;0,COUNTIF($N$7:N1019,"&gt;0"),0)</f>
        <v>0</v>
      </c>
      <c r="N1019" s="270"/>
      <c r="O1019" s="271"/>
      <c r="P1019" s="271"/>
      <c r="Q1019" s="271"/>
      <c r="R1019" s="271"/>
      <c r="S1019" s="270"/>
      <c r="T1019" s="270"/>
    </row>
    <row r="1020" spans="5:20" x14ac:dyDescent="0.2">
      <c r="E1020" s="32"/>
      <c r="F1020" s="32"/>
      <c r="M1020" s="270">
        <f>IF(N1020&gt;0,COUNTIF($N$7:N1020,"&gt;0"),0)</f>
        <v>0</v>
      </c>
      <c r="N1020" s="270"/>
      <c r="O1020" s="271"/>
      <c r="P1020" s="271"/>
      <c r="Q1020" s="271"/>
      <c r="R1020" s="271"/>
      <c r="S1020" s="270"/>
      <c r="T1020" s="270"/>
    </row>
    <row r="1021" spans="5:20" x14ac:dyDescent="0.2">
      <c r="E1021" s="32"/>
      <c r="F1021" s="32"/>
      <c r="M1021" s="270">
        <f>IF(N1021&gt;0,COUNTIF($N$7:N1021,"&gt;0"),0)</f>
        <v>0</v>
      </c>
      <c r="N1021" s="270"/>
      <c r="O1021" s="271"/>
      <c r="P1021" s="271"/>
      <c r="Q1021" s="271"/>
      <c r="R1021" s="271"/>
      <c r="S1021" s="270"/>
      <c r="T1021" s="270"/>
    </row>
    <row r="1022" spans="5:20" x14ac:dyDescent="0.2">
      <c r="E1022" s="32"/>
      <c r="F1022" s="32"/>
      <c r="M1022" s="270">
        <f>IF(N1022&gt;0,COUNTIF($N$7:N1022,"&gt;0"),0)</f>
        <v>0</v>
      </c>
      <c r="N1022" s="270"/>
      <c r="O1022" s="271"/>
      <c r="P1022" s="271"/>
      <c r="Q1022" s="271"/>
      <c r="R1022" s="271"/>
      <c r="S1022" s="270"/>
      <c r="T1022" s="270"/>
    </row>
    <row r="1023" spans="5:20" x14ac:dyDescent="0.2">
      <c r="E1023" s="32"/>
      <c r="F1023" s="32"/>
      <c r="M1023" s="270">
        <f>IF(N1023&gt;0,COUNTIF($N$7:N1023,"&gt;0"),0)</f>
        <v>0</v>
      </c>
      <c r="N1023" s="270"/>
      <c r="O1023" s="271"/>
      <c r="P1023" s="271"/>
      <c r="Q1023" s="271"/>
      <c r="R1023" s="271"/>
      <c r="S1023" s="270"/>
      <c r="T1023" s="270"/>
    </row>
    <row r="1024" spans="5:20" x14ac:dyDescent="0.2">
      <c r="E1024" s="32"/>
      <c r="F1024" s="32"/>
      <c r="M1024" s="270">
        <f>IF(N1024&gt;0,COUNTIF($N$7:N1024,"&gt;0"),0)</f>
        <v>0</v>
      </c>
      <c r="N1024" s="270"/>
      <c r="O1024" s="271"/>
      <c r="P1024" s="271"/>
      <c r="Q1024" s="271"/>
      <c r="R1024" s="271"/>
      <c r="S1024" s="270"/>
      <c r="T1024" s="270"/>
    </row>
    <row r="1025" spans="5:20" x14ac:dyDescent="0.2">
      <c r="E1025" s="32"/>
      <c r="F1025" s="32"/>
      <c r="M1025" s="270">
        <f>IF(N1025&gt;0,COUNTIF($N$7:N1025,"&gt;0"),0)</f>
        <v>0</v>
      </c>
      <c r="N1025" s="270"/>
      <c r="O1025" s="271"/>
      <c r="P1025" s="271"/>
      <c r="Q1025" s="271"/>
      <c r="R1025" s="271"/>
      <c r="S1025" s="270"/>
      <c r="T1025" s="270"/>
    </row>
    <row r="1026" spans="5:20" x14ac:dyDescent="0.2">
      <c r="E1026" s="32"/>
      <c r="F1026" s="32"/>
      <c r="M1026" s="270">
        <f>IF(N1026&gt;0,COUNTIF($N$7:N1026,"&gt;0"),0)</f>
        <v>0</v>
      </c>
      <c r="N1026" s="270"/>
      <c r="O1026" s="271"/>
      <c r="P1026" s="271"/>
      <c r="Q1026" s="271"/>
      <c r="R1026" s="271"/>
      <c r="S1026" s="270"/>
      <c r="T1026" s="270"/>
    </row>
    <row r="1027" spans="5:20" x14ac:dyDescent="0.2">
      <c r="E1027" s="32"/>
      <c r="F1027" s="32"/>
      <c r="M1027" s="270">
        <f>IF(N1027&gt;0,COUNTIF($N$7:N1027,"&gt;0"),0)</f>
        <v>0</v>
      </c>
      <c r="N1027" s="270"/>
      <c r="O1027" s="271"/>
      <c r="P1027" s="271"/>
      <c r="Q1027" s="271"/>
      <c r="R1027" s="271"/>
      <c r="S1027" s="270"/>
      <c r="T1027" s="270"/>
    </row>
    <row r="1028" spans="5:20" x14ac:dyDescent="0.2">
      <c r="E1028" s="32"/>
      <c r="F1028" s="32"/>
      <c r="M1028" s="270">
        <f>IF(N1028&gt;0,COUNTIF($N$7:N1028,"&gt;0"),0)</f>
        <v>0</v>
      </c>
      <c r="N1028" s="270"/>
      <c r="O1028" s="271"/>
      <c r="P1028" s="271"/>
      <c r="Q1028" s="271"/>
      <c r="R1028" s="271"/>
      <c r="S1028" s="270"/>
      <c r="T1028" s="270"/>
    </row>
    <row r="1029" spans="5:20" x14ac:dyDescent="0.2">
      <c r="E1029" s="32"/>
      <c r="F1029" s="32"/>
      <c r="M1029" s="270">
        <f>IF(N1029&gt;0,COUNTIF($N$7:N1029,"&gt;0"),0)</f>
        <v>0</v>
      </c>
      <c r="N1029" s="270"/>
      <c r="O1029" s="271"/>
      <c r="P1029" s="271"/>
      <c r="Q1029" s="271"/>
      <c r="R1029" s="271"/>
      <c r="S1029" s="270"/>
      <c r="T1029" s="270"/>
    </row>
    <row r="1030" spans="5:20" x14ac:dyDescent="0.2">
      <c r="E1030" s="32"/>
      <c r="F1030" s="32"/>
      <c r="M1030" s="270">
        <f>IF(N1030&gt;0,COUNTIF($N$7:N1030,"&gt;0"),0)</f>
        <v>0</v>
      </c>
      <c r="N1030" s="270"/>
      <c r="O1030" s="271"/>
      <c r="P1030" s="271"/>
      <c r="Q1030" s="271"/>
      <c r="R1030" s="271"/>
      <c r="S1030" s="270"/>
      <c r="T1030" s="270"/>
    </row>
    <row r="1031" spans="5:20" x14ac:dyDescent="0.2">
      <c r="E1031" s="32"/>
      <c r="F1031" s="32"/>
      <c r="M1031" s="270">
        <f>IF(N1031&gt;0,COUNTIF($N$7:N1031,"&gt;0"),0)</f>
        <v>0</v>
      </c>
      <c r="N1031" s="270"/>
      <c r="O1031" s="271"/>
      <c r="P1031" s="271"/>
      <c r="Q1031" s="271"/>
      <c r="R1031" s="271"/>
      <c r="S1031" s="270"/>
      <c r="T1031" s="270"/>
    </row>
    <row r="1032" spans="5:20" x14ac:dyDescent="0.2">
      <c r="E1032" s="32"/>
      <c r="F1032" s="32"/>
      <c r="M1032" s="270">
        <f>IF(N1032&gt;0,COUNTIF($N$7:N1032,"&gt;0"),0)</f>
        <v>0</v>
      </c>
      <c r="N1032" s="270"/>
      <c r="O1032" s="271"/>
      <c r="P1032" s="271"/>
      <c r="Q1032" s="271"/>
      <c r="R1032" s="271"/>
      <c r="S1032" s="270"/>
      <c r="T1032" s="270"/>
    </row>
    <row r="1033" spans="5:20" x14ac:dyDescent="0.2">
      <c r="E1033" s="32"/>
      <c r="F1033" s="32"/>
      <c r="M1033" s="270">
        <f>IF(N1033&gt;0,COUNTIF($N$7:N1033,"&gt;0"),0)</f>
        <v>0</v>
      </c>
      <c r="N1033" s="270"/>
      <c r="O1033" s="271"/>
      <c r="P1033" s="271"/>
      <c r="Q1033" s="271"/>
      <c r="R1033" s="271"/>
      <c r="S1033" s="270"/>
      <c r="T1033" s="270"/>
    </row>
    <row r="1034" spans="5:20" x14ac:dyDescent="0.2">
      <c r="E1034" s="32"/>
      <c r="F1034" s="32"/>
      <c r="M1034" s="270">
        <f>IF(N1034&gt;0,COUNTIF($N$7:N1034,"&gt;0"),0)</f>
        <v>0</v>
      </c>
      <c r="N1034" s="270"/>
      <c r="O1034" s="271"/>
      <c r="P1034" s="271"/>
      <c r="Q1034" s="271"/>
      <c r="R1034" s="271"/>
      <c r="S1034" s="270"/>
      <c r="T1034" s="270"/>
    </row>
    <row r="1035" spans="5:20" x14ac:dyDescent="0.2">
      <c r="E1035" s="32"/>
      <c r="F1035" s="32"/>
      <c r="M1035" s="270">
        <f>IF(N1035&gt;0,COUNTIF($N$7:N1035,"&gt;0"),0)</f>
        <v>0</v>
      </c>
      <c r="N1035" s="270"/>
      <c r="O1035" s="271"/>
      <c r="P1035" s="271"/>
      <c r="Q1035" s="271"/>
      <c r="R1035" s="271"/>
      <c r="S1035" s="270"/>
      <c r="T1035" s="270"/>
    </row>
    <row r="1036" spans="5:20" x14ac:dyDescent="0.2">
      <c r="E1036" s="32"/>
      <c r="F1036" s="32"/>
      <c r="M1036" s="270">
        <f>IF(N1036&gt;0,COUNTIF($N$7:N1036,"&gt;0"),0)</f>
        <v>0</v>
      </c>
      <c r="N1036" s="270"/>
      <c r="O1036" s="271"/>
      <c r="P1036" s="271"/>
      <c r="Q1036" s="271"/>
      <c r="R1036" s="271"/>
      <c r="S1036" s="270"/>
      <c r="T1036" s="270"/>
    </row>
    <row r="1037" spans="5:20" x14ac:dyDescent="0.2">
      <c r="E1037" s="32"/>
      <c r="F1037" s="32"/>
      <c r="M1037" s="270">
        <f>IF(N1037&gt;0,COUNTIF($N$7:N1037,"&gt;0"),0)</f>
        <v>0</v>
      </c>
      <c r="N1037" s="270"/>
      <c r="O1037" s="271"/>
      <c r="P1037" s="271"/>
      <c r="Q1037" s="271"/>
      <c r="R1037" s="271"/>
      <c r="S1037" s="270"/>
      <c r="T1037" s="270"/>
    </row>
    <row r="1038" spans="5:20" x14ac:dyDescent="0.2">
      <c r="E1038" s="32"/>
      <c r="F1038" s="32"/>
      <c r="M1038" s="270">
        <f>IF(N1038&gt;0,COUNTIF($N$7:N1038,"&gt;0"),0)</f>
        <v>0</v>
      </c>
      <c r="N1038" s="270"/>
      <c r="O1038" s="271"/>
      <c r="P1038" s="271"/>
      <c r="Q1038" s="271"/>
      <c r="R1038" s="271"/>
      <c r="S1038" s="270"/>
      <c r="T1038" s="270"/>
    </row>
    <row r="1039" spans="5:20" x14ac:dyDescent="0.2">
      <c r="E1039" s="32"/>
      <c r="F1039" s="32"/>
      <c r="M1039" s="270">
        <f>IF(N1039&gt;0,COUNTIF($N$7:N1039,"&gt;0"),0)</f>
        <v>0</v>
      </c>
      <c r="N1039" s="270"/>
      <c r="O1039" s="271"/>
      <c r="P1039" s="271"/>
      <c r="Q1039" s="271"/>
      <c r="R1039" s="271"/>
      <c r="S1039" s="270"/>
      <c r="T1039" s="270"/>
    </row>
    <row r="1040" spans="5:20" x14ac:dyDescent="0.2">
      <c r="E1040" s="32"/>
      <c r="F1040" s="32"/>
      <c r="M1040" s="270">
        <f>IF(N1040&gt;0,COUNTIF($N$7:N1040,"&gt;0"),0)</f>
        <v>0</v>
      </c>
      <c r="N1040" s="270"/>
      <c r="O1040" s="271"/>
      <c r="P1040" s="271"/>
      <c r="Q1040" s="271"/>
      <c r="R1040" s="271"/>
      <c r="S1040" s="270"/>
      <c r="T1040" s="270"/>
    </row>
    <row r="1041" spans="5:20" x14ac:dyDescent="0.2">
      <c r="E1041" s="32"/>
      <c r="F1041" s="32"/>
      <c r="M1041" s="270">
        <f>IF(N1041&gt;0,COUNTIF($N$7:N1041,"&gt;0"),0)</f>
        <v>0</v>
      </c>
      <c r="N1041" s="270"/>
      <c r="O1041" s="271"/>
      <c r="P1041" s="271"/>
      <c r="Q1041" s="271"/>
      <c r="R1041" s="271"/>
      <c r="S1041" s="270"/>
      <c r="T1041" s="270"/>
    </row>
    <row r="1042" spans="5:20" x14ac:dyDescent="0.2">
      <c r="E1042" s="32"/>
      <c r="F1042" s="32"/>
      <c r="M1042" s="270">
        <f>IF(N1042&gt;0,COUNTIF($N$7:N1042,"&gt;0"),0)</f>
        <v>0</v>
      </c>
      <c r="N1042" s="270"/>
      <c r="O1042" s="271"/>
      <c r="P1042" s="271"/>
      <c r="Q1042" s="271"/>
      <c r="R1042" s="271"/>
      <c r="S1042" s="270"/>
      <c r="T1042" s="270"/>
    </row>
    <row r="1043" spans="5:20" x14ac:dyDescent="0.2">
      <c r="E1043" s="32"/>
      <c r="F1043" s="32"/>
      <c r="M1043" s="270">
        <f>IF(N1043&gt;0,COUNTIF($N$7:N1043,"&gt;0"),0)</f>
        <v>0</v>
      </c>
      <c r="N1043" s="270"/>
      <c r="O1043" s="271"/>
      <c r="P1043" s="271"/>
      <c r="Q1043" s="271"/>
      <c r="R1043" s="271"/>
      <c r="S1043" s="270"/>
      <c r="T1043" s="270"/>
    </row>
    <row r="1044" spans="5:20" x14ac:dyDescent="0.2">
      <c r="E1044" s="32"/>
      <c r="F1044" s="32"/>
      <c r="M1044" s="270">
        <f>IF(N1044&gt;0,COUNTIF($N$7:N1044,"&gt;0"),0)</f>
        <v>0</v>
      </c>
      <c r="N1044" s="270"/>
      <c r="O1044" s="271"/>
      <c r="P1044" s="271"/>
      <c r="Q1044" s="271"/>
      <c r="R1044" s="271"/>
      <c r="S1044" s="270"/>
      <c r="T1044" s="270"/>
    </row>
    <row r="1045" spans="5:20" x14ac:dyDescent="0.2">
      <c r="E1045" s="32"/>
      <c r="F1045" s="32"/>
      <c r="M1045" s="270">
        <f>IF(N1045&gt;0,COUNTIF($N$7:N1045,"&gt;0"),0)</f>
        <v>0</v>
      </c>
      <c r="N1045" s="270"/>
      <c r="O1045" s="271"/>
      <c r="P1045" s="271"/>
      <c r="Q1045" s="271"/>
      <c r="R1045" s="271"/>
      <c r="S1045" s="270"/>
      <c r="T1045" s="270"/>
    </row>
    <row r="1046" spans="5:20" x14ac:dyDescent="0.2">
      <c r="E1046" s="32"/>
      <c r="F1046" s="32"/>
      <c r="M1046" s="270">
        <f>IF(N1046&gt;0,COUNTIF($N$7:N1046,"&gt;0"),0)</f>
        <v>0</v>
      </c>
      <c r="N1046" s="270"/>
      <c r="O1046" s="271"/>
      <c r="P1046" s="271"/>
      <c r="Q1046" s="271"/>
      <c r="R1046" s="271"/>
      <c r="S1046" s="270"/>
      <c r="T1046" s="270"/>
    </row>
    <row r="1047" spans="5:20" x14ac:dyDescent="0.2">
      <c r="E1047" s="32"/>
      <c r="F1047" s="32"/>
      <c r="M1047" s="270">
        <f>IF(N1047&gt;0,COUNTIF($N$7:N1047,"&gt;0"),0)</f>
        <v>0</v>
      </c>
      <c r="N1047" s="270"/>
      <c r="O1047" s="271"/>
      <c r="P1047" s="271"/>
      <c r="Q1047" s="271"/>
      <c r="R1047" s="271"/>
      <c r="S1047" s="270"/>
      <c r="T1047" s="270"/>
    </row>
    <row r="1048" spans="5:20" x14ac:dyDescent="0.2">
      <c r="E1048" s="32"/>
      <c r="F1048" s="32"/>
      <c r="M1048" s="270">
        <f>IF(N1048&gt;0,COUNTIF($N$7:N1048,"&gt;0"),0)</f>
        <v>0</v>
      </c>
      <c r="N1048" s="270"/>
      <c r="O1048" s="271"/>
      <c r="P1048" s="271"/>
      <c r="Q1048" s="271"/>
      <c r="R1048" s="271"/>
      <c r="S1048" s="270"/>
      <c r="T1048" s="270"/>
    </row>
    <row r="1049" spans="5:20" x14ac:dyDescent="0.2">
      <c r="E1049" s="32"/>
      <c r="F1049" s="32"/>
      <c r="M1049" s="270">
        <f>IF(N1049&gt;0,COUNTIF($N$7:N1049,"&gt;0"),0)</f>
        <v>0</v>
      </c>
      <c r="N1049" s="270"/>
      <c r="O1049" s="271"/>
      <c r="P1049" s="271"/>
      <c r="Q1049" s="271"/>
      <c r="R1049" s="271"/>
      <c r="S1049" s="270"/>
      <c r="T1049" s="270"/>
    </row>
    <row r="1050" spans="5:20" x14ac:dyDescent="0.2">
      <c r="E1050" s="32"/>
      <c r="F1050" s="32"/>
      <c r="M1050" s="270">
        <f>IF(N1050&gt;0,COUNTIF($N$7:N1050,"&gt;0"),0)</f>
        <v>0</v>
      </c>
      <c r="N1050" s="270"/>
      <c r="O1050" s="271"/>
      <c r="P1050" s="271"/>
      <c r="Q1050" s="271"/>
      <c r="R1050" s="271"/>
      <c r="S1050" s="270"/>
      <c r="T1050" s="270"/>
    </row>
    <row r="1051" spans="5:20" x14ac:dyDescent="0.2">
      <c r="E1051" s="32"/>
      <c r="F1051" s="32"/>
      <c r="M1051" s="270">
        <f>IF(N1051&gt;0,COUNTIF($N$7:N1051,"&gt;0"),0)</f>
        <v>0</v>
      </c>
      <c r="N1051" s="270"/>
      <c r="O1051" s="271"/>
      <c r="P1051" s="271"/>
      <c r="Q1051" s="271"/>
      <c r="R1051" s="271"/>
      <c r="S1051" s="270"/>
      <c r="T1051" s="270"/>
    </row>
    <row r="1052" spans="5:20" x14ac:dyDescent="0.2">
      <c r="E1052" s="32"/>
      <c r="F1052" s="32"/>
      <c r="M1052" s="270">
        <f>IF(N1052&gt;0,COUNTIF($N$7:N1052,"&gt;0"),0)</f>
        <v>0</v>
      </c>
      <c r="N1052" s="270"/>
      <c r="O1052" s="271"/>
      <c r="P1052" s="271"/>
      <c r="Q1052" s="271"/>
      <c r="R1052" s="271"/>
      <c r="S1052" s="270"/>
      <c r="T1052" s="270"/>
    </row>
    <row r="1053" spans="5:20" x14ac:dyDescent="0.2">
      <c r="E1053" s="32"/>
      <c r="F1053" s="32"/>
      <c r="M1053" s="270">
        <f>IF(N1053&gt;0,COUNTIF($N$7:N1053,"&gt;0"),0)</f>
        <v>0</v>
      </c>
      <c r="N1053" s="270"/>
      <c r="O1053" s="271"/>
      <c r="P1053" s="271"/>
      <c r="Q1053" s="271"/>
      <c r="R1053" s="271"/>
      <c r="S1053" s="270"/>
      <c r="T1053" s="270"/>
    </row>
    <row r="1054" spans="5:20" x14ac:dyDescent="0.2">
      <c r="E1054" s="32"/>
      <c r="F1054" s="32"/>
      <c r="M1054" s="270">
        <f>IF(N1054&gt;0,COUNTIF($N$7:N1054,"&gt;0"),0)</f>
        <v>0</v>
      </c>
      <c r="N1054" s="270"/>
      <c r="O1054" s="271"/>
      <c r="P1054" s="271"/>
      <c r="Q1054" s="271"/>
      <c r="R1054" s="271"/>
      <c r="S1054" s="270"/>
      <c r="T1054" s="270"/>
    </row>
    <row r="1055" spans="5:20" x14ac:dyDescent="0.2">
      <c r="E1055" s="32"/>
      <c r="F1055" s="32"/>
      <c r="M1055" s="270">
        <f>IF(N1055&gt;0,COUNTIF($N$7:N1055,"&gt;0"),0)</f>
        <v>0</v>
      </c>
      <c r="N1055" s="270"/>
      <c r="O1055" s="271"/>
      <c r="P1055" s="271"/>
      <c r="Q1055" s="271"/>
      <c r="R1055" s="271"/>
      <c r="S1055" s="270"/>
      <c r="T1055" s="270"/>
    </row>
    <row r="1056" spans="5:20" x14ac:dyDescent="0.2">
      <c r="E1056" s="32"/>
      <c r="F1056" s="32"/>
      <c r="M1056" s="270">
        <f>IF(N1056&gt;0,COUNTIF($N$7:N1056,"&gt;0"),0)</f>
        <v>0</v>
      </c>
      <c r="N1056" s="270"/>
      <c r="O1056" s="271"/>
      <c r="P1056" s="271"/>
      <c r="Q1056" s="271"/>
      <c r="R1056" s="271"/>
      <c r="S1056" s="270"/>
      <c r="T1056" s="270"/>
    </row>
    <row r="1057" spans="5:20" x14ac:dyDescent="0.2">
      <c r="E1057" s="32"/>
      <c r="F1057" s="32"/>
      <c r="M1057" s="270">
        <f>IF(N1057&gt;0,COUNTIF($N$7:N1057,"&gt;0"),0)</f>
        <v>0</v>
      </c>
      <c r="N1057" s="270"/>
      <c r="O1057" s="271"/>
      <c r="P1057" s="271"/>
      <c r="Q1057" s="271"/>
      <c r="R1057" s="271"/>
      <c r="S1057" s="270"/>
      <c r="T1057" s="270"/>
    </row>
    <row r="1058" spans="5:20" x14ac:dyDescent="0.2">
      <c r="E1058" s="32"/>
      <c r="F1058" s="32"/>
      <c r="M1058" s="270">
        <f>IF(N1058&gt;0,COUNTIF($N$7:N1058,"&gt;0"),0)</f>
        <v>0</v>
      </c>
      <c r="N1058" s="270"/>
      <c r="O1058" s="271"/>
      <c r="P1058" s="271"/>
      <c r="Q1058" s="271"/>
      <c r="R1058" s="271"/>
      <c r="S1058" s="270"/>
      <c r="T1058" s="270"/>
    </row>
    <row r="1059" spans="5:20" x14ac:dyDescent="0.2">
      <c r="E1059" s="32"/>
      <c r="F1059" s="32"/>
      <c r="M1059" s="270">
        <f>IF(N1059&gt;0,COUNTIF($N$7:N1059,"&gt;0"),0)</f>
        <v>0</v>
      </c>
      <c r="N1059" s="270"/>
      <c r="O1059" s="271"/>
      <c r="P1059" s="271"/>
      <c r="Q1059" s="271"/>
      <c r="R1059" s="271"/>
      <c r="S1059" s="270"/>
      <c r="T1059" s="270"/>
    </row>
    <row r="1060" spans="5:20" x14ac:dyDescent="0.2">
      <c r="E1060" s="32"/>
      <c r="F1060" s="32"/>
      <c r="M1060" s="270">
        <f>IF(N1060&gt;0,COUNTIF($N$7:N1060,"&gt;0"),0)</f>
        <v>0</v>
      </c>
      <c r="N1060" s="270"/>
      <c r="O1060" s="271"/>
      <c r="P1060" s="271"/>
      <c r="Q1060" s="271"/>
      <c r="R1060" s="271"/>
      <c r="S1060" s="270"/>
      <c r="T1060" s="270"/>
    </row>
    <row r="1061" spans="5:20" x14ac:dyDescent="0.2">
      <c r="E1061" s="32"/>
      <c r="F1061" s="32"/>
      <c r="M1061" s="270">
        <f>IF(N1061&gt;0,COUNTIF($N$7:N1061,"&gt;0"),0)</f>
        <v>0</v>
      </c>
      <c r="N1061" s="270"/>
      <c r="O1061" s="271"/>
      <c r="P1061" s="271"/>
      <c r="Q1061" s="271"/>
      <c r="R1061" s="271"/>
      <c r="S1061" s="270"/>
      <c r="T1061" s="270"/>
    </row>
    <row r="1062" spans="5:20" x14ac:dyDescent="0.2">
      <c r="E1062" s="32"/>
      <c r="F1062" s="32"/>
      <c r="M1062" s="270">
        <f>IF(N1062&gt;0,COUNTIF($N$7:N1062,"&gt;0"),0)</f>
        <v>0</v>
      </c>
      <c r="N1062" s="270"/>
      <c r="O1062" s="271"/>
      <c r="P1062" s="271"/>
      <c r="Q1062" s="271"/>
      <c r="R1062" s="271"/>
      <c r="S1062" s="270"/>
      <c r="T1062" s="270"/>
    </row>
    <row r="1063" spans="5:20" x14ac:dyDescent="0.2">
      <c r="E1063" s="32"/>
      <c r="F1063" s="32"/>
      <c r="M1063" s="270">
        <f>IF(N1063&gt;0,COUNTIF($N$7:N1063,"&gt;0"),0)</f>
        <v>0</v>
      </c>
      <c r="N1063" s="270"/>
      <c r="O1063" s="271"/>
      <c r="P1063" s="271"/>
      <c r="Q1063" s="271"/>
      <c r="R1063" s="271"/>
      <c r="S1063" s="270"/>
      <c r="T1063" s="270"/>
    </row>
    <row r="1064" spans="5:20" x14ac:dyDescent="0.2">
      <c r="E1064" s="32"/>
      <c r="F1064" s="32"/>
      <c r="M1064" s="270">
        <f>IF(N1064&gt;0,COUNTIF($N$7:N1064,"&gt;0"),0)</f>
        <v>0</v>
      </c>
      <c r="N1064" s="270"/>
      <c r="O1064" s="271"/>
      <c r="P1064" s="271"/>
      <c r="Q1064" s="271"/>
      <c r="R1064" s="271"/>
      <c r="S1064" s="270"/>
      <c r="T1064" s="270"/>
    </row>
    <row r="1065" spans="5:20" x14ac:dyDescent="0.2">
      <c r="E1065" s="32"/>
      <c r="F1065" s="32"/>
      <c r="M1065" s="270">
        <f>IF(N1065&gt;0,COUNTIF($N$7:N1065,"&gt;0"),0)</f>
        <v>0</v>
      </c>
      <c r="N1065" s="270"/>
      <c r="O1065" s="271"/>
      <c r="P1065" s="271"/>
      <c r="Q1065" s="271"/>
      <c r="R1065" s="271"/>
      <c r="S1065" s="270"/>
      <c r="T1065" s="270"/>
    </row>
    <row r="1066" spans="5:20" x14ac:dyDescent="0.2">
      <c r="E1066" s="32"/>
      <c r="F1066" s="32"/>
      <c r="M1066" s="270">
        <f>IF(N1066&gt;0,COUNTIF($N$7:N1066,"&gt;0"),0)</f>
        <v>0</v>
      </c>
      <c r="N1066" s="270"/>
      <c r="O1066" s="271"/>
      <c r="P1066" s="271"/>
      <c r="Q1066" s="271"/>
      <c r="R1066" s="271"/>
      <c r="S1066" s="270"/>
      <c r="T1066" s="270"/>
    </row>
    <row r="1067" spans="5:20" x14ac:dyDescent="0.2">
      <c r="E1067" s="32"/>
      <c r="F1067" s="32"/>
      <c r="M1067" s="270">
        <f>IF(N1067&gt;0,COUNTIF($N$7:N1067,"&gt;0"),0)</f>
        <v>0</v>
      </c>
      <c r="N1067" s="270"/>
      <c r="O1067" s="271"/>
      <c r="P1067" s="271"/>
      <c r="Q1067" s="271"/>
      <c r="R1067" s="271"/>
      <c r="S1067" s="270"/>
      <c r="T1067" s="270"/>
    </row>
    <row r="1068" spans="5:20" x14ac:dyDescent="0.2">
      <c r="E1068" s="32"/>
      <c r="F1068" s="32"/>
      <c r="M1068" s="270">
        <f>IF(N1068&gt;0,COUNTIF($N$7:N1068,"&gt;0"),0)</f>
        <v>0</v>
      </c>
      <c r="N1068" s="270"/>
      <c r="O1068" s="271"/>
      <c r="P1068" s="271"/>
      <c r="Q1068" s="271"/>
      <c r="R1068" s="271"/>
      <c r="S1068" s="270"/>
      <c r="T1068" s="270"/>
    </row>
    <row r="1069" spans="5:20" x14ac:dyDescent="0.2">
      <c r="E1069" s="32"/>
      <c r="F1069" s="32"/>
      <c r="M1069" s="270">
        <f>IF(N1069&gt;0,COUNTIF($N$7:N1069,"&gt;0"),0)</f>
        <v>0</v>
      </c>
      <c r="N1069" s="270"/>
      <c r="O1069" s="271"/>
      <c r="P1069" s="271"/>
      <c r="Q1069" s="271"/>
      <c r="R1069" s="271"/>
      <c r="S1069" s="270"/>
      <c r="T1069" s="270"/>
    </row>
    <row r="1070" spans="5:20" x14ac:dyDescent="0.2">
      <c r="E1070" s="32"/>
      <c r="F1070" s="32"/>
      <c r="M1070" s="270">
        <f>IF(N1070&gt;0,COUNTIF($N$7:N1070,"&gt;0"),0)</f>
        <v>0</v>
      </c>
      <c r="N1070" s="270"/>
      <c r="O1070" s="271"/>
      <c r="P1070" s="271"/>
      <c r="Q1070" s="271"/>
      <c r="R1070" s="271"/>
      <c r="S1070" s="270"/>
      <c r="T1070" s="270"/>
    </row>
    <row r="1071" spans="5:20" x14ac:dyDescent="0.2">
      <c r="E1071" s="32"/>
      <c r="F1071" s="32"/>
      <c r="M1071" s="270">
        <f>IF(N1071&gt;0,COUNTIF($N$7:N1071,"&gt;0"),0)</f>
        <v>0</v>
      </c>
      <c r="N1071" s="270"/>
      <c r="O1071" s="271"/>
      <c r="P1071" s="271"/>
      <c r="Q1071" s="271"/>
      <c r="R1071" s="271"/>
      <c r="S1071" s="270"/>
      <c r="T1071" s="270"/>
    </row>
    <row r="1072" spans="5:20" x14ac:dyDescent="0.2">
      <c r="E1072" s="32"/>
      <c r="F1072" s="32"/>
      <c r="M1072" s="270">
        <f>IF(N1072&gt;0,COUNTIF($N$7:N1072,"&gt;0"),0)</f>
        <v>0</v>
      </c>
      <c r="N1072" s="270"/>
      <c r="O1072" s="271"/>
      <c r="P1072" s="271"/>
      <c r="Q1072" s="271"/>
      <c r="R1072" s="271"/>
      <c r="S1072" s="270"/>
      <c r="T1072" s="270"/>
    </row>
    <row r="1073" spans="5:20" x14ac:dyDescent="0.2">
      <c r="E1073" s="32"/>
      <c r="F1073" s="32"/>
      <c r="M1073" s="270">
        <f>IF(N1073&gt;0,COUNTIF($N$7:N1073,"&gt;0"),0)</f>
        <v>0</v>
      </c>
      <c r="N1073" s="270"/>
      <c r="O1073" s="271"/>
      <c r="P1073" s="271"/>
      <c r="Q1073" s="271"/>
      <c r="R1073" s="271"/>
      <c r="S1073" s="270"/>
      <c r="T1073" s="270"/>
    </row>
    <row r="1074" spans="5:20" x14ac:dyDescent="0.2">
      <c r="E1074" s="32"/>
      <c r="F1074" s="32"/>
      <c r="M1074" s="270">
        <f>IF(N1074&gt;0,COUNTIF($N$7:N1074,"&gt;0"),0)</f>
        <v>0</v>
      </c>
      <c r="N1074" s="270"/>
      <c r="O1074" s="271"/>
      <c r="P1074" s="271"/>
      <c r="Q1074" s="271"/>
      <c r="R1074" s="271"/>
      <c r="S1074" s="270"/>
      <c r="T1074" s="270"/>
    </row>
    <row r="1075" spans="5:20" x14ac:dyDescent="0.2">
      <c r="E1075" s="32"/>
      <c r="F1075" s="32"/>
      <c r="M1075" s="270">
        <f>IF(N1075&gt;0,COUNTIF($N$7:N1075,"&gt;0"),0)</f>
        <v>0</v>
      </c>
      <c r="N1075" s="270"/>
      <c r="O1075" s="271"/>
      <c r="P1075" s="271"/>
      <c r="Q1075" s="271"/>
      <c r="R1075" s="271"/>
      <c r="S1075" s="270"/>
      <c r="T1075" s="270"/>
    </row>
    <row r="1076" spans="5:20" x14ac:dyDescent="0.2">
      <c r="E1076" s="32"/>
      <c r="F1076" s="32"/>
      <c r="M1076" s="270">
        <f>IF(N1076&gt;0,COUNTIF($N$7:N1076,"&gt;0"),0)</f>
        <v>0</v>
      </c>
      <c r="N1076" s="270"/>
      <c r="O1076" s="271"/>
      <c r="P1076" s="271"/>
      <c r="Q1076" s="271"/>
      <c r="R1076" s="271"/>
      <c r="S1076" s="270"/>
      <c r="T1076" s="270"/>
    </row>
    <row r="1077" spans="5:20" x14ac:dyDescent="0.2">
      <c r="E1077" s="32"/>
      <c r="F1077" s="32"/>
      <c r="M1077" s="270">
        <f>IF(N1077&gt;0,COUNTIF($N$7:N1077,"&gt;0"),0)</f>
        <v>0</v>
      </c>
      <c r="N1077" s="270"/>
      <c r="O1077" s="271"/>
      <c r="P1077" s="271"/>
      <c r="Q1077" s="271"/>
      <c r="R1077" s="271"/>
      <c r="S1077" s="270"/>
      <c r="T1077" s="270"/>
    </row>
    <row r="1078" spans="5:20" x14ac:dyDescent="0.2">
      <c r="E1078" s="32"/>
      <c r="F1078" s="32"/>
      <c r="M1078" s="270">
        <f>IF(N1078&gt;0,COUNTIF($N$7:N1078,"&gt;0"),0)</f>
        <v>0</v>
      </c>
      <c r="N1078" s="270"/>
      <c r="O1078" s="271"/>
      <c r="P1078" s="271"/>
      <c r="Q1078" s="271"/>
      <c r="R1078" s="271"/>
      <c r="S1078" s="270"/>
      <c r="T1078" s="270"/>
    </row>
    <row r="1079" spans="5:20" x14ac:dyDescent="0.2">
      <c r="E1079" s="32"/>
      <c r="F1079" s="32"/>
      <c r="M1079" s="270">
        <f>IF(N1079&gt;0,COUNTIF($N$7:N1079,"&gt;0"),0)</f>
        <v>0</v>
      </c>
      <c r="N1079" s="270"/>
      <c r="O1079" s="271"/>
      <c r="P1079" s="271"/>
      <c r="Q1079" s="271"/>
      <c r="R1079" s="271"/>
      <c r="S1079" s="270"/>
      <c r="T1079" s="270"/>
    </row>
    <row r="1080" spans="5:20" x14ac:dyDescent="0.2">
      <c r="E1080" s="32"/>
      <c r="F1080" s="32"/>
      <c r="M1080" s="270">
        <f>IF(N1080&gt;0,COUNTIF($N$7:N1080,"&gt;0"),0)</f>
        <v>0</v>
      </c>
      <c r="N1080" s="270"/>
      <c r="O1080" s="271"/>
      <c r="P1080" s="271"/>
      <c r="Q1080" s="271"/>
      <c r="R1080" s="271"/>
      <c r="S1080" s="270"/>
      <c r="T1080" s="270"/>
    </row>
    <row r="1081" spans="5:20" x14ac:dyDescent="0.2">
      <c r="E1081" s="32"/>
      <c r="F1081" s="32"/>
      <c r="M1081" s="270">
        <f>IF(N1081&gt;0,COUNTIF($N$7:N1081,"&gt;0"),0)</f>
        <v>0</v>
      </c>
      <c r="N1081" s="270"/>
      <c r="O1081" s="271"/>
      <c r="P1081" s="271"/>
      <c r="Q1081" s="271"/>
      <c r="R1081" s="271"/>
      <c r="S1081" s="270"/>
      <c r="T1081" s="270"/>
    </row>
    <row r="1082" spans="5:20" x14ac:dyDescent="0.2">
      <c r="E1082" s="32"/>
      <c r="F1082" s="32"/>
      <c r="M1082" s="270">
        <f>IF(N1082&gt;0,COUNTIF($N$7:N1082,"&gt;0"),0)</f>
        <v>0</v>
      </c>
      <c r="N1082" s="270"/>
      <c r="O1082" s="271"/>
      <c r="P1082" s="271"/>
      <c r="Q1082" s="271"/>
      <c r="R1082" s="271"/>
      <c r="S1082" s="270"/>
      <c r="T1082" s="270"/>
    </row>
    <row r="1083" spans="5:20" x14ac:dyDescent="0.2">
      <c r="E1083" s="32"/>
      <c r="F1083" s="32"/>
      <c r="M1083" s="270">
        <f>IF(N1083&gt;0,COUNTIF($N$7:N1083,"&gt;0"),0)</f>
        <v>0</v>
      </c>
      <c r="N1083" s="270"/>
      <c r="O1083" s="271"/>
      <c r="P1083" s="271"/>
      <c r="Q1083" s="271"/>
      <c r="R1083" s="271"/>
      <c r="S1083" s="270"/>
      <c r="T1083" s="270"/>
    </row>
    <row r="1084" spans="5:20" x14ac:dyDescent="0.2">
      <c r="E1084" s="32"/>
      <c r="F1084" s="32"/>
      <c r="M1084" s="270">
        <f>IF(N1084&gt;0,COUNTIF($N$7:N1084,"&gt;0"),0)</f>
        <v>0</v>
      </c>
      <c r="N1084" s="270"/>
      <c r="O1084" s="271"/>
      <c r="P1084" s="271"/>
      <c r="Q1084" s="271"/>
      <c r="R1084" s="271"/>
      <c r="S1084" s="270"/>
      <c r="T1084" s="270"/>
    </row>
    <row r="1085" spans="5:20" x14ac:dyDescent="0.2">
      <c r="E1085" s="32"/>
      <c r="F1085" s="32"/>
      <c r="M1085" s="270">
        <f>IF(N1085&gt;0,COUNTIF($N$7:N1085,"&gt;0"),0)</f>
        <v>0</v>
      </c>
      <c r="N1085" s="270"/>
      <c r="O1085" s="271"/>
      <c r="P1085" s="271"/>
      <c r="Q1085" s="271"/>
      <c r="R1085" s="271"/>
      <c r="S1085" s="270"/>
      <c r="T1085" s="270"/>
    </row>
    <row r="1086" spans="5:20" x14ac:dyDescent="0.2">
      <c r="E1086" s="32"/>
      <c r="F1086" s="32"/>
      <c r="M1086" s="270">
        <f>IF(N1086&gt;0,COUNTIF($N$7:N1086,"&gt;0"),0)</f>
        <v>0</v>
      </c>
      <c r="N1086" s="270"/>
      <c r="O1086" s="271"/>
      <c r="P1086" s="271"/>
      <c r="Q1086" s="271"/>
      <c r="R1086" s="271"/>
      <c r="S1086" s="270"/>
      <c r="T1086" s="270"/>
    </row>
    <row r="1087" spans="5:20" x14ac:dyDescent="0.2">
      <c r="E1087" s="32"/>
      <c r="F1087" s="32"/>
      <c r="M1087" s="270">
        <f>IF(N1087&gt;0,COUNTIF($N$7:N1087,"&gt;0"),0)</f>
        <v>0</v>
      </c>
      <c r="N1087" s="270"/>
      <c r="O1087" s="271"/>
      <c r="P1087" s="271"/>
      <c r="Q1087" s="271"/>
      <c r="R1087" s="271"/>
      <c r="S1087" s="270"/>
      <c r="T1087" s="270"/>
    </row>
    <row r="1088" spans="5:20" x14ac:dyDescent="0.2">
      <c r="E1088" s="32"/>
      <c r="F1088" s="32"/>
      <c r="M1088" s="270">
        <f>IF(N1088&gt;0,COUNTIF($N$7:N1088,"&gt;0"),0)</f>
        <v>0</v>
      </c>
      <c r="N1088" s="270"/>
      <c r="O1088" s="271"/>
      <c r="P1088" s="271"/>
      <c r="Q1088" s="271"/>
      <c r="R1088" s="271"/>
      <c r="S1088" s="270"/>
      <c r="T1088" s="270"/>
    </row>
    <row r="1089" spans="5:20" x14ac:dyDescent="0.2">
      <c r="E1089" s="32"/>
      <c r="F1089" s="32"/>
      <c r="M1089" s="270">
        <f>IF(N1089&gt;0,COUNTIF($N$7:N1089,"&gt;0"),0)</f>
        <v>0</v>
      </c>
      <c r="N1089" s="270"/>
      <c r="O1089" s="271"/>
      <c r="P1089" s="271"/>
      <c r="Q1089" s="271"/>
      <c r="R1089" s="271"/>
      <c r="S1089" s="270"/>
      <c r="T1089" s="270"/>
    </row>
    <row r="1090" spans="5:20" x14ac:dyDescent="0.2">
      <c r="E1090" s="32"/>
      <c r="F1090" s="32"/>
      <c r="M1090" s="270">
        <f>IF(N1090&gt;0,COUNTIF($N$7:N1090,"&gt;0"),0)</f>
        <v>0</v>
      </c>
      <c r="N1090" s="270"/>
      <c r="O1090" s="271"/>
      <c r="P1090" s="271"/>
      <c r="Q1090" s="271"/>
      <c r="R1090" s="271"/>
      <c r="S1090" s="270"/>
      <c r="T1090" s="270"/>
    </row>
    <row r="1091" spans="5:20" x14ac:dyDescent="0.2">
      <c r="E1091" s="32"/>
      <c r="F1091" s="32"/>
      <c r="M1091" s="270">
        <f>IF(N1091&gt;0,COUNTIF($N$7:N1091,"&gt;0"),0)</f>
        <v>0</v>
      </c>
      <c r="N1091" s="270"/>
      <c r="O1091" s="271"/>
      <c r="P1091" s="271"/>
      <c r="Q1091" s="271"/>
      <c r="R1091" s="271"/>
      <c r="S1091" s="270"/>
      <c r="T1091" s="270"/>
    </row>
    <row r="1092" spans="5:20" x14ac:dyDescent="0.2">
      <c r="E1092" s="32"/>
      <c r="F1092" s="32"/>
      <c r="M1092" s="270">
        <f>IF(N1092&gt;0,COUNTIF($N$7:N1092,"&gt;0"),0)</f>
        <v>0</v>
      </c>
      <c r="N1092" s="270"/>
      <c r="O1092" s="271"/>
      <c r="P1092" s="271"/>
      <c r="Q1092" s="271"/>
      <c r="R1092" s="271"/>
      <c r="S1092" s="270"/>
      <c r="T1092" s="270"/>
    </row>
    <row r="1093" spans="5:20" x14ac:dyDescent="0.2">
      <c r="E1093" s="32"/>
      <c r="F1093" s="32"/>
      <c r="M1093" s="270">
        <f>IF(N1093&gt;0,COUNTIF($N$7:N1093,"&gt;0"),0)</f>
        <v>0</v>
      </c>
      <c r="N1093" s="270"/>
      <c r="O1093" s="271"/>
      <c r="P1093" s="271"/>
      <c r="Q1093" s="271"/>
      <c r="R1093" s="271"/>
      <c r="S1093" s="270"/>
      <c r="T1093" s="270"/>
    </row>
    <row r="1094" spans="5:20" x14ac:dyDescent="0.2">
      <c r="E1094" s="32"/>
      <c r="F1094" s="32"/>
      <c r="M1094" s="270">
        <f>IF(N1094&gt;0,COUNTIF($N$7:N1094,"&gt;0"),0)</f>
        <v>0</v>
      </c>
      <c r="N1094" s="270"/>
      <c r="O1094" s="271"/>
      <c r="P1094" s="271"/>
      <c r="Q1094" s="271"/>
      <c r="R1094" s="271"/>
      <c r="S1094" s="270"/>
      <c r="T1094" s="270"/>
    </row>
    <row r="1095" spans="5:20" x14ac:dyDescent="0.2">
      <c r="E1095" s="32"/>
      <c r="F1095" s="32"/>
      <c r="M1095" s="270">
        <f>IF(N1095&gt;0,COUNTIF($N$7:N1095,"&gt;0"),0)</f>
        <v>0</v>
      </c>
      <c r="N1095" s="270"/>
      <c r="O1095" s="271"/>
      <c r="P1095" s="271"/>
      <c r="Q1095" s="271"/>
      <c r="R1095" s="271"/>
      <c r="S1095" s="270"/>
      <c r="T1095" s="270"/>
    </row>
    <row r="1096" spans="5:20" x14ac:dyDescent="0.2">
      <c r="E1096" s="32"/>
      <c r="F1096" s="32"/>
      <c r="M1096" s="270">
        <f>IF(N1096&gt;0,COUNTIF($N$7:N1096,"&gt;0"),0)</f>
        <v>0</v>
      </c>
      <c r="N1096" s="270"/>
      <c r="O1096" s="271"/>
      <c r="P1096" s="271"/>
      <c r="Q1096" s="271"/>
      <c r="R1096" s="271"/>
      <c r="S1096" s="270"/>
      <c r="T1096" s="270"/>
    </row>
    <row r="1097" spans="5:20" x14ac:dyDescent="0.2">
      <c r="E1097" s="32"/>
      <c r="F1097" s="32"/>
      <c r="M1097" s="270">
        <f>IF(L1097&gt;0,COUNTIF($N$7:N1097,"&gt;0"),0)</f>
        <v>0</v>
      </c>
      <c r="N1097" s="270"/>
      <c r="O1097" s="271"/>
      <c r="P1097" s="271"/>
      <c r="Q1097" s="271"/>
      <c r="R1097" s="271"/>
      <c r="S1097" s="270"/>
      <c r="T1097" s="270"/>
    </row>
    <row r="1098" spans="5:20" x14ac:dyDescent="0.2">
      <c r="E1098" s="32"/>
      <c r="F1098" s="32"/>
      <c r="M1098" s="270">
        <f>IF(L1098&gt;0,COUNTIF($N$7:N1098,"&gt;0"),0)</f>
        <v>0</v>
      </c>
      <c r="N1098" s="270"/>
      <c r="O1098" s="271"/>
      <c r="P1098" s="271"/>
      <c r="Q1098" s="271"/>
      <c r="R1098" s="271"/>
      <c r="S1098" s="270"/>
      <c r="T1098" s="270"/>
    </row>
    <row r="1099" spans="5:20" x14ac:dyDescent="0.2">
      <c r="E1099" s="32"/>
      <c r="F1099" s="32"/>
      <c r="M1099" s="270">
        <f>IF(L1099&gt;0,COUNTIF($N$7:N1099,"&gt;0"),0)</f>
        <v>0</v>
      </c>
      <c r="N1099" s="270"/>
      <c r="O1099" s="271"/>
      <c r="P1099" s="271"/>
      <c r="Q1099" s="271"/>
      <c r="R1099" s="271"/>
      <c r="S1099" s="270"/>
      <c r="T1099" s="270"/>
    </row>
    <row r="1100" spans="5:20" x14ac:dyDescent="0.2">
      <c r="E1100" s="32"/>
      <c r="F1100" s="32"/>
      <c r="M1100" s="270">
        <f>IF(L1100&gt;0,COUNTIF($N$7:N1100,"&gt;0"),0)</f>
        <v>0</v>
      </c>
      <c r="N1100" s="270"/>
      <c r="O1100" s="271"/>
      <c r="P1100" s="271"/>
      <c r="Q1100" s="271"/>
      <c r="R1100" s="271"/>
      <c r="S1100" s="270"/>
      <c r="T1100" s="270"/>
    </row>
    <row r="1101" spans="5:20" x14ac:dyDescent="0.2">
      <c r="E1101" s="32"/>
      <c r="F1101" s="32"/>
      <c r="M1101" s="270">
        <f>IF(L1101&gt;0,COUNTIF($N$7:N1101,"&gt;0"),0)</f>
        <v>0</v>
      </c>
      <c r="N1101" s="270"/>
      <c r="O1101" s="271"/>
      <c r="P1101" s="271"/>
      <c r="Q1101" s="271"/>
      <c r="R1101" s="271"/>
      <c r="S1101" s="270"/>
      <c r="T1101" s="270"/>
    </row>
    <row r="1102" spans="5:20" x14ac:dyDescent="0.2">
      <c r="E1102" s="32"/>
      <c r="F1102" s="32"/>
      <c r="M1102" s="270">
        <f>IF(L1102&gt;0,COUNTIF($N$7:N1102,"&gt;0"),0)</f>
        <v>0</v>
      </c>
      <c r="N1102" s="270"/>
      <c r="O1102" s="271"/>
      <c r="P1102" s="271"/>
      <c r="Q1102" s="271"/>
      <c r="R1102" s="271"/>
      <c r="S1102" s="270"/>
      <c r="T1102" s="270"/>
    </row>
    <row r="1103" spans="5:20" x14ac:dyDescent="0.2">
      <c r="E1103" s="32"/>
      <c r="F1103" s="32"/>
      <c r="M1103" s="270">
        <f>IF(L1103&gt;0,COUNTIF($N$7:N1103,"&gt;0"),0)</f>
        <v>0</v>
      </c>
      <c r="N1103" s="270"/>
      <c r="O1103" s="271"/>
      <c r="P1103" s="271"/>
      <c r="Q1103" s="271"/>
      <c r="R1103" s="271"/>
      <c r="S1103" s="270"/>
      <c r="T1103" s="270"/>
    </row>
    <row r="1104" spans="5:20" x14ac:dyDescent="0.2">
      <c r="E1104" s="32"/>
      <c r="F1104" s="32"/>
      <c r="M1104" s="270">
        <f>IF(L1104&gt;0,COUNTIF($N$7:N1104,"&gt;0"),0)</f>
        <v>0</v>
      </c>
      <c r="N1104" s="270"/>
      <c r="O1104" s="271"/>
      <c r="P1104" s="271"/>
      <c r="Q1104" s="271"/>
      <c r="R1104" s="271"/>
      <c r="S1104" s="270"/>
      <c r="T1104" s="270"/>
    </row>
    <row r="1105" spans="5:20" x14ac:dyDescent="0.2">
      <c r="E1105" s="32"/>
      <c r="F1105" s="32"/>
      <c r="M1105" s="270">
        <f>IF(L1105&gt;0,COUNTIF($N$7:N1105,"&gt;0"),0)</f>
        <v>0</v>
      </c>
      <c r="N1105" s="270"/>
      <c r="O1105" s="271"/>
      <c r="P1105" s="271"/>
      <c r="Q1105" s="271"/>
      <c r="R1105" s="271"/>
      <c r="S1105" s="270"/>
      <c r="T1105" s="270"/>
    </row>
    <row r="1106" spans="5:20" x14ac:dyDescent="0.2">
      <c r="E1106" s="32"/>
      <c r="F1106" s="32"/>
      <c r="M1106" s="270">
        <f>IF(L1106&gt;0,COUNTIF($N$7:N1106,"&gt;0"),0)</f>
        <v>0</v>
      </c>
      <c r="N1106" s="270"/>
      <c r="O1106" s="271"/>
      <c r="P1106" s="271"/>
      <c r="Q1106" s="271"/>
      <c r="R1106" s="271"/>
      <c r="S1106" s="270"/>
      <c r="T1106" s="270"/>
    </row>
    <row r="1107" spans="5:20" x14ac:dyDescent="0.2">
      <c r="E1107" s="32"/>
      <c r="F1107" s="32"/>
      <c r="M1107" s="270">
        <f>IF(L1107&gt;0,COUNTIF($N$7:N1107,"&gt;0"),0)</f>
        <v>0</v>
      </c>
      <c r="N1107" s="270"/>
      <c r="O1107" s="271"/>
      <c r="P1107" s="271"/>
      <c r="Q1107" s="271"/>
      <c r="R1107" s="271"/>
      <c r="S1107" s="270"/>
      <c r="T1107" s="270"/>
    </row>
    <row r="1108" spans="5:20" x14ac:dyDescent="0.2">
      <c r="E1108" s="32"/>
      <c r="F1108" s="32"/>
      <c r="M1108" s="270">
        <f>IF(L1108&gt;0,COUNTIF($N$7:N1108,"&gt;0"),0)</f>
        <v>0</v>
      </c>
      <c r="N1108" s="270"/>
      <c r="O1108" s="271"/>
      <c r="P1108" s="271"/>
      <c r="Q1108" s="271"/>
      <c r="R1108" s="271"/>
      <c r="S1108" s="270"/>
      <c r="T1108" s="270"/>
    </row>
    <row r="1109" spans="5:20" x14ac:dyDescent="0.2">
      <c r="E1109" s="32"/>
      <c r="F1109" s="32"/>
      <c r="M1109" s="270">
        <f>IF(L1109&gt;0,COUNTIF($N$7:N1109,"&gt;0"),0)</f>
        <v>0</v>
      </c>
      <c r="N1109" s="270"/>
      <c r="O1109" s="271"/>
      <c r="P1109" s="271"/>
      <c r="Q1109" s="271"/>
      <c r="R1109" s="271"/>
      <c r="S1109" s="270"/>
      <c r="T1109" s="270"/>
    </row>
    <row r="1110" spans="5:20" x14ac:dyDescent="0.2">
      <c r="E1110" s="32"/>
      <c r="F1110" s="32"/>
      <c r="M1110" s="270">
        <f>IF(L1110&gt;0,COUNTIF($N$7:N1110,"&gt;0"),0)</f>
        <v>0</v>
      </c>
      <c r="N1110" s="270"/>
      <c r="O1110" s="271"/>
      <c r="P1110" s="271"/>
      <c r="Q1110" s="271"/>
      <c r="R1110" s="271"/>
      <c r="S1110" s="270"/>
      <c r="T1110" s="270"/>
    </row>
    <row r="1111" spans="5:20" x14ac:dyDescent="0.2">
      <c r="E1111" s="32"/>
      <c r="F1111" s="32"/>
      <c r="M1111" s="270">
        <f>IF(L1111&gt;0,COUNTIF($N$7:N1111,"&gt;0"),0)</f>
        <v>0</v>
      </c>
      <c r="N1111" s="270"/>
      <c r="O1111" s="271"/>
      <c r="P1111" s="271"/>
      <c r="Q1111" s="271"/>
      <c r="R1111" s="271"/>
      <c r="S1111" s="270"/>
      <c r="T1111" s="270"/>
    </row>
    <row r="1112" spans="5:20" x14ac:dyDescent="0.2">
      <c r="E1112" s="32"/>
      <c r="F1112" s="32"/>
      <c r="M1112" s="270">
        <f>IF(L1112&gt;0,COUNTIF($N$7:N1112,"&gt;0"),0)</f>
        <v>0</v>
      </c>
      <c r="N1112" s="270"/>
      <c r="O1112" s="271"/>
      <c r="P1112" s="271"/>
      <c r="Q1112" s="271"/>
      <c r="R1112" s="271"/>
      <c r="S1112" s="270"/>
      <c r="T1112" s="270"/>
    </row>
    <row r="1113" spans="5:20" x14ac:dyDescent="0.2">
      <c r="E1113" s="32"/>
      <c r="F1113" s="32"/>
      <c r="M1113" s="270">
        <f>IF(L1113&gt;0,COUNTIF($N$7:N1113,"&gt;0"),0)</f>
        <v>0</v>
      </c>
      <c r="N1113" s="270"/>
      <c r="O1113" s="271"/>
      <c r="P1113" s="271"/>
      <c r="Q1113" s="271"/>
      <c r="R1113" s="271"/>
      <c r="S1113" s="270"/>
      <c r="T1113" s="270"/>
    </row>
    <row r="1114" spans="5:20" x14ac:dyDescent="0.2">
      <c r="E1114" s="32"/>
      <c r="F1114" s="32"/>
      <c r="M1114" s="270">
        <f>IF(L1114&gt;0,COUNTIF($N$7:N1114,"&gt;0"),0)</f>
        <v>0</v>
      </c>
      <c r="N1114" s="270"/>
      <c r="O1114" s="271"/>
      <c r="P1114" s="271"/>
      <c r="Q1114" s="271"/>
      <c r="R1114" s="271"/>
      <c r="S1114" s="270"/>
      <c r="T1114" s="270"/>
    </row>
    <row r="1115" spans="5:20" x14ac:dyDescent="0.2">
      <c r="E1115" s="32"/>
      <c r="F1115" s="32"/>
      <c r="M1115" s="270">
        <f>IF(L1115&gt;0,COUNTIF($N$7:N1115,"&gt;0"),0)</f>
        <v>0</v>
      </c>
      <c r="N1115" s="270"/>
      <c r="O1115" s="271"/>
      <c r="P1115" s="271"/>
      <c r="Q1115" s="271"/>
      <c r="R1115" s="271"/>
      <c r="S1115" s="270"/>
      <c r="T1115" s="270"/>
    </row>
    <row r="1116" spans="5:20" x14ac:dyDescent="0.2">
      <c r="E1116" s="32"/>
      <c r="F1116" s="32"/>
      <c r="M1116" s="270">
        <f>IF(L1116&gt;0,COUNTIF($N$7:N1116,"&gt;0"),0)</f>
        <v>0</v>
      </c>
      <c r="N1116" s="270"/>
      <c r="O1116" s="271"/>
      <c r="P1116" s="271"/>
      <c r="Q1116" s="271"/>
      <c r="R1116" s="271"/>
      <c r="S1116" s="270"/>
      <c r="T1116" s="270"/>
    </row>
    <row r="1117" spans="5:20" x14ac:dyDescent="0.2">
      <c r="E1117" s="32"/>
      <c r="F1117" s="32"/>
      <c r="M1117" s="270">
        <f>IF(L1117&gt;0,COUNTIF($N$7:N1117,"&gt;0"),0)</f>
        <v>0</v>
      </c>
      <c r="N1117" s="270"/>
      <c r="O1117" s="271"/>
      <c r="P1117" s="271"/>
      <c r="Q1117" s="271"/>
      <c r="R1117" s="271"/>
      <c r="S1117" s="270"/>
      <c r="T1117" s="270"/>
    </row>
    <row r="1118" spans="5:20" x14ac:dyDescent="0.2">
      <c r="E1118" s="32"/>
      <c r="F1118" s="32"/>
      <c r="M1118" s="270">
        <f>IF(L1118&gt;0,COUNTIF($N$7:N1118,"&gt;0"),0)</f>
        <v>0</v>
      </c>
      <c r="N1118" s="270"/>
      <c r="O1118" s="271"/>
      <c r="P1118" s="271"/>
      <c r="Q1118" s="271"/>
      <c r="R1118" s="271"/>
      <c r="S1118" s="270"/>
      <c r="T1118" s="270"/>
    </row>
    <row r="1119" spans="5:20" x14ac:dyDescent="0.2">
      <c r="E1119" s="32"/>
      <c r="F1119" s="32"/>
      <c r="M1119" s="270">
        <f>IF(L1119&gt;0,COUNTIF($N$7:N1119,"&gt;0"),0)</f>
        <v>0</v>
      </c>
      <c r="N1119" s="270"/>
      <c r="O1119" s="271"/>
      <c r="P1119" s="271"/>
      <c r="Q1119" s="271"/>
      <c r="R1119" s="271"/>
      <c r="S1119" s="270"/>
      <c r="T1119" s="270"/>
    </row>
    <row r="1120" spans="5:20" x14ac:dyDescent="0.2">
      <c r="E1120" s="32"/>
      <c r="F1120" s="32"/>
      <c r="M1120" s="270">
        <f>IF(L1120&gt;0,COUNTIF($N$7:N1120,"&gt;0"),0)</f>
        <v>0</v>
      </c>
      <c r="N1120" s="270"/>
      <c r="O1120" s="271"/>
      <c r="P1120" s="271"/>
      <c r="Q1120" s="271"/>
      <c r="R1120" s="271"/>
      <c r="S1120" s="270"/>
      <c r="T1120" s="270"/>
    </row>
    <row r="1121" spans="5:20" x14ac:dyDescent="0.2">
      <c r="E1121" s="32"/>
      <c r="F1121" s="32"/>
      <c r="M1121" s="270">
        <f>IF(L1121&gt;0,COUNTIF($N$7:N1121,"&gt;0"),0)</f>
        <v>0</v>
      </c>
      <c r="N1121" s="270"/>
      <c r="O1121" s="271"/>
      <c r="P1121" s="271"/>
      <c r="Q1121" s="271"/>
      <c r="R1121" s="271"/>
      <c r="S1121" s="270"/>
      <c r="T1121" s="270"/>
    </row>
    <row r="1122" spans="5:20" x14ac:dyDescent="0.2">
      <c r="E1122" s="32"/>
      <c r="F1122" s="32"/>
      <c r="M1122" s="270">
        <f>IF(L1122&gt;0,COUNTIF($N$7:N1122,"&gt;0"),0)</f>
        <v>0</v>
      </c>
      <c r="N1122" s="270"/>
      <c r="O1122" s="271"/>
      <c r="P1122" s="271"/>
      <c r="Q1122" s="271"/>
      <c r="R1122" s="271"/>
      <c r="S1122" s="270"/>
      <c r="T1122" s="270"/>
    </row>
    <row r="1123" spans="5:20" x14ac:dyDescent="0.2">
      <c r="E1123" s="32"/>
      <c r="F1123" s="32"/>
      <c r="M1123" s="270">
        <f>IF(L1123&gt;0,COUNTIF($N$7:N1123,"&gt;0"),0)</f>
        <v>0</v>
      </c>
      <c r="N1123" s="270"/>
      <c r="O1123" s="271"/>
      <c r="P1123" s="271"/>
      <c r="Q1123" s="271"/>
      <c r="R1123" s="271"/>
      <c r="S1123" s="270"/>
      <c r="T1123" s="270"/>
    </row>
    <row r="1124" spans="5:20" x14ac:dyDescent="0.2">
      <c r="E1124" s="32"/>
      <c r="F1124" s="32"/>
      <c r="M1124" s="270">
        <f>IF(L1124&gt;0,COUNTIF($N$7:N1124,"&gt;0"),0)</f>
        <v>0</v>
      </c>
      <c r="N1124" s="270"/>
      <c r="O1124" s="271"/>
      <c r="P1124" s="271"/>
      <c r="Q1124" s="271"/>
      <c r="R1124" s="271"/>
      <c r="S1124" s="270"/>
      <c r="T1124" s="270"/>
    </row>
    <row r="1125" spans="5:20" x14ac:dyDescent="0.2">
      <c r="E1125" s="32"/>
      <c r="F1125" s="32"/>
      <c r="M1125" s="270">
        <f>IF(L1125&gt;0,COUNTIF($N$7:N1125,"&gt;0"),0)</f>
        <v>0</v>
      </c>
      <c r="N1125" s="270"/>
      <c r="O1125" s="271"/>
      <c r="P1125" s="271"/>
      <c r="Q1125" s="271"/>
      <c r="R1125" s="271"/>
      <c r="S1125" s="270"/>
      <c r="T1125" s="270"/>
    </row>
    <row r="1126" spans="5:20" x14ac:dyDescent="0.2">
      <c r="E1126" s="32"/>
      <c r="F1126" s="32"/>
      <c r="M1126" s="270">
        <f>IF(L1126&gt;0,COUNTIF($N$7:N1126,"&gt;0"),0)</f>
        <v>0</v>
      </c>
      <c r="N1126" s="270"/>
      <c r="O1126" s="271"/>
      <c r="P1126" s="271"/>
      <c r="Q1126" s="271"/>
      <c r="R1126" s="271"/>
      <c r="S1126" s="270"/>
      <c r="T1126" s="270"/>
    </row>
    <row r="1127" spans="5:20" x14ac:dyDescent="0.2">
      <c r="E1127" s="32"/>
      <c r="F1127" s="32"/>
      <c r="M1127" s="270">
        <f>IF(L1127&gt;0,COUNTIF($N$7:N1127,"&gt;0"),0)</f>
        <v>0</v>
      </c>
      <c r="N1127" s="270"/>
      <c r="O1127" s="271"/>
      <c r="P1127" s="271"/>
      <c r="Q1127" s="271"/>
      <c r="R1127" s="271"/>
      <c r="S1127" s="270"/>
      <c r="T1127" s="270"/>
    </row>
    <row r="1128" spans="5:20" x14ac:dyDescent="0.2">
      <c r="E1128" s="32"/>
      <c r="F1128" s="32"/>
      <c r="M1128" s="270">
        <f>IF(L1128&gt;0,COUNTIF($N$7:N1128,"&gt;0"),0)</f>
        <v>0</v>
      </c>
      <c r="N1128" s="270"/>
      <c r="O1128" s="271"/>
      <c r="P1128" s="271"/>
      <c r="Q1128" s="271"/>
      <c r="R1128" s="271"/>
      <c r="S1128" s="270"/>
      <c r="T1128" s="270"/>
    </row>
    <row r="1129" spans="5:20" x14ac:dyDescent="0.2">
      <c r="E1129" s="32"/>
      <c r="F1129" s="32"/>
      <c r="M1129" s="270">
        <f>IF(L1129&gt;0,COUNTIF($N$7:N1129,"&gt;0"),0)</f>
        <v>0</v>
      </c>
      <c r="N1129" s="270"/>
      <c r="O1129" s="271"/>
      <c r="P1129" s="271"/>
      <c r="Q1129" s="271"/>
      <c r="R1129" s="271"/>
      <c r="S1129" s="270"/>
      <c r="T1129" s="270"/>
    </row>
    <row r="1130" spans="5:20" x14ac:dyDescent="0.2">
      <c r="E1130" s="32"/>
      <c r="F1130" s="32"/>
      <c r="M1130" s="270">
        <f>IF(L1130&gt;0,COUNTIF($N$7:N1130,"&gt;0"),0)</f>
        <v>0</v>
      </c>
      <c r="N1130" s="270"/>
      <c r="O1130" s="271"/>
      <c r="P1130" s="271"/>
      <c r="Q1130" s="271"/>
      <c r="R1130" s="271"/>
      <c r="S1130" s="270"/>
      <c r="T1130" s="270"/>
    </row>
    <row r="1131" spans="5:20" x14ac:dyDescent="0.2">
      <c r="E1131" s="32"/>
      <c r="F1131" s="32"/>
      <c r="M1131" s="270">
        <f>IF(L1131&gt;0,COUNTIF($N$7:N1131,"&gt;0"),0)</f>
        <v>0</v>
      </c>
      <c r="N1131" s="270"/>
      <c r="O1131" s="271"/>
      <c r="P1131" s="271"/>
      <c r="Q1131" s="271"/>
      <c r="R1131" s="271"/>
      <c r="S1131" s="270"/>
      <c r="T1131" s="270"/>
    </row>
    <row r="1132" spans="5:20" x14ac:dyDescent="0.2">
      <c r="E1132" s="32"/>
      <c r="F1132" s="32"/>
      <c r="M1132" s="270">
        <f>IF(L1132&gt;0,COUNTIF($N$7:N1132,"&gt;0"),0)</f>
        <v>0</v>
      </c>
      <c r="N1132" s="270"/>
      <c r="O1132" s="271"/>
      <c r="P1132" s="271"/>
      <c r="Q1132" s="271"/>
      <c r="R1132" s="271"/>
      <c r="S1132" s="270"/>
      <c r="T1132" s="270"/>
    </row>
    <row r="1133" spans="5:20" x14ac:dyDescent="0.2">
      <c r="E1133" s="32"/>
      <c r="F1133" s="32"/>
      <c r="M1133" s="270">
        <f>IF(L1133&gt;0,COUNTIF($N$7:N1133,"&gt;0"),0)</f>
        <v>0</v>
      </c>
      <c r="N1133" s="270"/>
      <c r="O1133" s="271"/>
      <c r="P1133" s="271"/>
      <c r="Q1133" s="271"/>
      <c r="R1133" s="271"/>
      <c r="S1133" s="270"/>
      <c r="T1133" s="270"/>
    </row>
    <row r="1134" spans="5:20" x14ac:dyDescent="0.2">
      <c r="E1134" s="32"/>
      <c r="F1134" s="32"/>
      <c r="M1134" s="270">
        <f>IF(L1134&gt;0,COUNTIF($N$7:N1134,"&gt;0"),0)</f>
        <v>0</v>
      </c>
      <c r="N1134" s="270"/>
      <c r="O1134" s="271"/>
      <c r="P1134" s="271"/>
      <c r="Q1134" s="271"/>
      <c r="R1134" s="271"/>
      <c r="S1134" s="270"/>
      <c r="T1134" s="270"/>
    </row>
    <row r="1135" spans="5:20" x14ac:dyDescent="0.2">
      <c r="E1135" s="32"/>
      <c r="F1135" s="32"/>
      <c r="M1135" s="270">
        <f>IF(L1135&gt;0,COUNTIF($N$7:N1135,"&gt;0"),0)</f>
        <v>0</v>
      </c>
      <c r="N1135" s="270"/>
      <c r="O1135" s="271"/>
      <c r="P1135" s="271"/>
      <c r="Q1135" s="271"/>
      <c r="R1135" s="271"/>
      <c r="S1135" s="270"/>
      <c r="T1135" s="270"/>
    </row>
    <row r="1136" spans="5:20" x14ac:dyDescent="0.2">
      <c r="E1136" s="32"/>
      <c r="F1136" s="32"/>
      <c r="M1136" s="270">
        <f>IF(L1136&gt;0,COUNTIF($N$7:N1136,"&gt;0"),0)</f>
        <v>0</v>
      </c>
      <c r="N1136" s="270"/>
      <c r="O1136" s="271"/>
      <c r="P1136" s="271"/>
      <c r="Q1136" s="271"/>
      <c r="R1136" s="271"/>
      <c r="S1136" s="270"/>
      <c r="T1136" s="270"/>
    </row>
    <row r="1137" spans="5:20" x14ac:dyDescent="0.2">
      <c r="E1137" s="32"/>
      <c r="F1137" s="32"/>
      <c r="M1137" s="270">
        <f>IF(L1137&gt;0,COUNTIF($N$7:N1137,"&gt;0"),0)</f>
        <v>0</v>
      </c>
      <c r="N1137" s="270"/>
      <c r="O1137" s="271"/>
      <c r="P1137" s="271"/>
      <c r="Q1137" s="271"/>
      <c r="R1137" s="271"/>
      <c r="S1137" s="270"/>
      <c r="T1137" s="270"/>
    </row>
    <row r="1138" spans="5:20" x14ac:dyDescent="0.2">
      <c r="E1138" s="32"/>
      <c r="F1138" s="32"/>
      <c r="M1138" s="270">
        <f>IF(L1138&gt;0,COUNTIF($N$7:N1138,"&gt;0"),0)</f>
        <v>0</v>
      </c>
      <c r="N1138" s="270"/>
      <c r="O1138" s="271"/>
      <c r="P1138" s="271"/>
      <c r="Q1138" s="271"/>
      <c r="R1138" s="271"/>
      <c r="S1138" s="270"/>
      <c r="T1138" s="270"/>
    </row>
    <row r="1139" spans="5:20" x14ac:dyDescent="0.2">
      <c r="E1139" s="32"/>
      <c r="F1139" s="32"/>
      <c r="M1139" s="270">
        <f>IF(L1139&gt;0,COUNTIF($N$7:N1139,"&gt;0"),0)</f>
        <v>0</v>
      </c>
      <c r="N1139" s="270"/>
      <c r="O1139" s="271"/>
      <c r="P1139" s="271"/>
      <c r="Q1139" s="271"/>
      <c r="R1139" s="271"/>
      <c r="S1139" s="270"/>
      <c r="T1139" s="270"/>
    </row>
    <row r="1140" spans="5:20" x14ac:dyDescent="0.2">
      <c r="E1140" s="32"/>
      <c r="F1140" s="32"/>
      <c r="M1140" s="270">
        <f>IF(L1140&gt;0,COUNTIF($N$7:N1140,"&gt;0"),0)</f>
        <v>0</v>
      </c>
      <c r="N1140" s="270"/>
      <c r="O1140" s="271"/>
      <c r="P1140" s="271"/>
      <c r="Q1140" s="271"/>
      <c r="R1140" s="271"/>
      <c r="S1140" s="270"/>
      <c r="T1140" s="270"/>
    </row>
    <row r="1141" spans="5:20" x14ac:dyDescent="0.2">
      <c r="E1141" s="32"/>
      <c r="F1141" s="32"/>
      <c r="M1141" s="270">
        <f>IF(L1141&gt;0,COUNTIF($N$7:N1141,"&gt;0"),0)</f>
        <v>0</v>
      </c>
      <c r="N1141" s="270"/>
      <c r="O1141" s="271"/>
      <c r="P1141" s="271"/>
      <c r="Q1141" s="271"/>
      <c r="R1141" s="271"/>
      <c r="S1141" s="270"/>
      <c r="T1141" s="270"/>
    </row>
    <row r="1142" spans="5:20" x14ac:dyDescent="0.2">
      <c r="E1142" s="32"/>
      <c r="F1142" s="32"/>
      <c r="M1142" s="270">
        <f>IF(L1142&gt;0,COUNTIF($N$7:N1142,"&gt;0"),0)</f>
        <v>0</v>
      </c>
      <c r="N1142" s="270"/>
      <c r="O1142" s="271"/>
      <c r="P1142" s="271"/>
      <c r="Q1142" s="271"/>
      <c r="R1142" s="271"/>
      <c r="S1142" s="270"/>
      <c r="T1142" s="270"/>
    </row>
    <row r="1143" spans="5:20" x14ac:dyDescent="0.2">
      <c r="E1143" s="32"/>
      <c r="F1143" s="32"/>
      <c r="M1143" s="270">
        <f>IF(L1143&gt;0,COUNTIF($N$7:N1143,"&gt;0"),0)</f>
        <v>0</v>
      </c>
      <c r="N1143" s="270"/>
      <c r="O1143" s="271"/>
      <c r="P1143" s="271"/>
      <c r="Q1143" s="271"/>
      <c r="R1143" s="271"/>
      <c r="S1143" s="270"/>
      <c r="T1143" s="270"/>
    </row>
    <row r="1144" spans="5:20" x14ac:dyDescent="0.2">
      <c r="E1144" s="32"/>
      <c r="F1144" s="32"/>
      <c r="M1144" s="270">
        <f>IF(L1144&gt;0,COUNTIF($N$7:N1144,"&gt;0"),0)</f>
        <v>0</v>
      </c>
      <c r="N1144" s="270"/>
      <c r="O1144" s="271"/>
      <c r="P1144" s="271"/>
      <c r="Q1144" s="271"/>
      <c r="R1144" s="271"/>
      <c r="S1144" s="270"/>
      <c r="T1144" s="270"/>
    </row>
    <row r="1145" spans="5:20" x14ac:dyDescent="0.2">
      <c r="E1145" s="32"/>
      <c r="F1145" s="32"/>
      <c r="M1145" s="270">
        <f>IF(L1145&gt;0,COUNTIF($N$7:N1145,"&gt;0"),0)</f>
        <v>0</v>
      </c>
      <c r="N1145" s="270"/>
      <c r="O1145" s="271"/>
      <c r="P1145" s="271"/>
      <c r="Q1145" s="271"/>
      <c r="R1145" s="271"/>
      <c r="S1145" s="270"/>
      <c r="T1145" s="270"/>
    </row>
    <row r="1146" spans="5:20" x14ac:dyDescent="0.2">
      <c r="E1146" s="32"/>
      <c r="F1146" s="32"/>
      <c r="M1146" s="270">
        <f>IF(L1146&gt;0,COUNTIF($N$7:N1146,"&gt;0"),0)</f>
        <v>0</v>
      </c>
      <c r="N1146" s="270"/>
      <c r="O1146" s="271"/>
      <c r="P1146" s="271"/>
      <c r="Q1146" s="271"/>
      <c r="R1146" s="271"/>
      <c r="S1146" s="270"/>
      <c r="T1146" s="270"/>
    </row>
    <row r="1147" spans="5:20" x14ac:dyDescent="0.2">
      <c r="E1147" s="32"/>
      <c r="F1147" s="32"/>
      <c r="M1147" s="270">
        <f>IF(L1147&gt;0,COUNTIF($N$7:N1147,"&gt;0"),0)</f>
        <v>0</v>
      </c>
      <c r="N1147" s="270"/>
      <c r="O1147" s="271"/>
      <c r="P1147" s="271"/>
      <c r="Q1147" s="271"/>
      <c r="R1147" s="271"/>
      <c r="S1147" s="270"/>
      <c r="T1147" s="270"/>
    </row>
    <row r="1148" spans="5:20" x14ac:dyDescent="0.2">
      <c r="E1148" s="32"/>
      <c r="F1148" s="32"/>
      <c r="M1148" s="270">
        <f>IF(L1148&gt;0,COUNTIF($N$7:N1148,"&gt;0"),0)</f>
        <v>0</v>
      </c>
      <c r="N1148" s="270"/>
      <c r="O1148" s="271"/>
      <c r="P1148" s="271"/>
      <c r="Q1148" s="271"/>
      <c r="R1148" s="271"/>
      <c r="S1148" s="270"/>
      <c r="T1148" s="270"/>
    </row>
    <row r="1149" spans="5:20" x14ac:dyDescent="0.2">
      <c r="E1149" s="32"/>
      <c r="F1149" s="32"/>
      <c r="M1149" s="270">
        <f>IF(L1149&gt;0,COUNTIF($N$7:N1149,"&gt;0"),0)</f>
        <v>0</v>
      </c>
      <c r="N1149" s="270"/>
      <c r="O1149" s="271"/>
      <c r="P1149" s="271"/>
      <c r="Q1149" s="271"/>
      <c r="R1149" s="271"/>
      <c r="S1149" s="270"/>
      <c r="T1149" s="270"/>
    </row>
    <row r="1150" spans="5:20" x14ac:dyDescent="0.2">
      <c r="E1150" s="32"/>
      <c r="F1150" s="32"/>
      <c r="M1150" s="270">
        <f>IF(L1150&gt;0,COUNTIF($N$7:N1150,"&gt;0"),0)</f>
        <v>0</v>
      </c>
      <c r="N1150" s="270"/>
      <c r="O1150" s="271"/>
      <c r="P1150" s="271"/>
      <c r="Q1150" s="271"/>
      <c r="R1150" s="271"/>
      <c r="S1150" s="270"/>
      <c r="T1150" s="270"/>
    </row>
    <row r="1151" spans="5:20" x14ac:dyDescent="0.2">
      <c r="E1151" s="32"/>
      <c r="F1151" s="32"/>
      <c r="M1151" s="270">
        <f>IF(L1151&gt;0,COUNTIF($N$7:N1151,"&gt;0"),0)</f>
        <v>0</v>
      </c>
      <c r="N1151" s="270"/>
      <c r="O1151" s="271"/>
      <c r="P1151" s="271"/>
      <c r="Q1151" s="271"/>
      <c r="R1151" s="271"/>
      <c r="S1151" s="270"/>
      <c r="T1151" s="270"/>
    </row>
    <row r="1152" spans="5:20" x14ac:dyDescent="0.2">
      <c r="E1152" s="32"/>
      <c r="F1152" s="32"/>
      <c r="M1152" s="270">
        <f>IF(L1152&gt;0,COUNTIF($N$7:N1152,"&gt;0"),0)</f>
        <v>0</v>
      </c>
      <c r="N1152" s="270"/>
      <c r="O1152" s="271"/>
      <c r="P1152" s="271"/>
      <c r="Q1152" s="271"/>
      <c r="R1152" s="271"/>
      <c r="S1152" s="270"/>
      <c r="T1152" s="270"/>
    </row>
    <row r="1153" spans="5:20" x14ac:dyDescent="0.2">
      <c r="E1153" s="32"/>
      <c r="F1153" s="32"/>
      <c r="M1153" s="270">
        <f>IF(L1153&gt;0,COUNTIF($N$7:N1153,"&gt;0"),0)</f>
        <v>0</v>
      </c>
      <c r="N1153" s="270"/>
      <c r="O1153" s="271"/>
      <c r="P1153" s="271"/>
      <c r="Q1153" s="271"/>
      <c r="R1153" s="271"/>
      <c r="S1153" s="270"/>
      <c r="T1153" s="270"/>
    </row>
    <row r="1154" spans="5:20" x14ac:dyDescent="0.2">
      <c r="E1154" s="32"/>
      <c r="F1154" s="32"/>
      <c r="M1154" s="270">
        <f>IF(L1154&gt;0,COUNTIF($N$7:N1154,"&gt;0"),0)</f>
        <v>0</v>
      </c>
      <c r="N1154" s="270"/>
      <c r="O1154" s="271"/>
      <c r="P1154" s="271"/>
      <c r="Q1154" s="271"/>
      <c r="R1154" s="271"/>
      <c r="S1154" s="270"/>
      <c r="T1154" s="270"/>
    </row>
    <row r="1155" spans="5:20" x14ac:dyDescent="0.2">
      <c r="E1155" s="32"/>
      <c r="F1155" s="32"/>
      <c r="M1155" s="270">
        <f>IF(L1155&gt;0,COUNTIF($N$7:N1155,"&gt;0"),0)</f>
        <v>0</v>
      </c>
      <c r="N1155" s="270"/>
      <c r="O1155" s="271"/>
      <c r="P1155" s="271"/>
      <c r="Q1155" s="271"/>
      <c r="R1155" s="271"/>
      <c r="S1155" s="270"/>
      <c r="T1155" s="270"/>
    </row>
    <row r="1156" spans="5:20" x14ac:dyDescent="0.2">
      <c r="E1156" s="32"/>
      <c r="F1156" s="32"/>
      <c r="M1156" s="270">
        <f>IF(L1156&gt;0,COUNTIF($N$7:N1156,"&gt;0"),0)</f>
        <v>0</v>
      </c>
      <c r="N1156" s="270"/>
      <c r="O1156" s="271"/>
      <c r="P1156" s="271"/>
      <c r="Q1156" s="271"/>
      <c r="R1156" s="271"/>
      <c r="S1156" s="270"/>
      <c r="T1156" s="270"/>
    </row>
    <row r="1157" spans="5:20" x14ac:dyDescent="0.2">
      <c r="E1157" s="32"/>
      <c r="F1157" s="32"/>
    </row>
    <row r="1158" spans="5:20" x14ac:dyDescent="0.2">
      <c r="E1158" s="32"/>
      <c r="F1158" s="32"/>
    </row>
    <row r="1159" spans="5:20" x14ac:dyDescent="0.2">
      <c r="E1159" s="32"/>
      <c r="F1159" s="32"/>
    </row>
    <row r="1160" spans="5:20" x14ac:dyDescent="0.2">
      <c r="E1160" s="32"/>
      <c r="F1160" s="32"/>
    </row>
    <row r="1161" spans="5:20" x14ac:dyDescent="0.2">
      <c r="E1161" s="32"/>
      <c r="F1161" s="32"/>
    </row>
    <row r="1162" spans="5:20" x14ac:dyDescent="0.2">
      <c r="E1162" s="32"/>
      <c r="F1162" s="32"/>
    </row>
    <row r="1163" spans="5:20" x14ac:dyDescent="0.2">
      <c r="E1163" s="32"/>
      <c r="F1163" s="32"/>
    </row>
    <row r="1164" spans="5:20" x14ac:dyDescent="0.2">
      <c r="E1164" s="32"/>
      <c r="F1164" s="32"/>
    </row>
    <row r="1165" spans="5:20" x14ac:dyDescent="0.2">
      <c r="E1165" s="32"/>
      <c r="F1165" s="32"/>
    </row>
    <row r="1166" spans="5:20" x14ac:dyDescent="0.2">
      <c r="E1166" s="32"/>
      <c r="F1166" s="32"/>
    </row>
    <row r="1167" spans="5:20" x14ac:dyDescent="0.2">
      <c r="E1167" s="32"/>
      <c r="F1167" s="32"/>
    </row>
    <row r="1168" spans="5:20" x14ac:dyDescent="0.2">
      <c r="E1168" s="32"/>
      <c r="F1168" s="32"/>
    </row>
    <row r="1169" spans="5:6" x14ac:dyDescent="0.2">
      <c r="E1169" s="32"/>
      <c r="F1169" s="32"/>
    </row>
    <row r="1170" spans="5:6" x14ac:dyDescent="0.2">
      <c r="E1170" s="32"/>
      <c r="F1170" s="32"/>
    </row>
    <row r="1171" spans="5:6" x14ac:dyDescent="0.2">
      <c r="E1171" s="32"/>
      <c r="F1171" s="32"/>
    </row>
    <row r="1172" spans="5:6" x14ac:dyDescent="0.2">
      <c r="E1172" s="32"/>
      <c r="F1172" s="32"/>
    </row>
    <row r="1173" spans="5:6" x14ac:dyDescent="0.2">
      <c r="E1173" s="32"/>
      <c r="F1173" s="32"/>
    </row>
    <row r="1174" spans="5:6" x14ac:dyDescent="0.2">
      <c r="E1174" s="32"/>
      <c r="F1174" s="32"/>
    </row>
    <row r="1175" spans="5:6" x14ac:dyDescent="0.2">
      <c r="E1175" s="32"/>
      <c r="F1175" s="32"/>
    </row>
    <row r="1176" spans="5:6" x14ac:dyDescent="0.2">
      <c r="E1176" s="32"/>
      <c r="F1176" s="32"/>
    </row>
    <row r="1177" spans="5:6" x14ac:dyDescent="0.2">
      <c r="E1177" s="32"/>
      <c r="F1177" s="32"/>
    </row>
    <row r="1178" spans="5:6" x14ac:dyDescent="0.2">
      <c r="E1178" s="32"/>
      <c r="F1178" s="32"/>
    </row>
    <row r="1179" spans="5:6" x14ac:dyDescent="0.2">
      <c r="E1179" s="32"/>
      <c r="F1179" s="32"/>
    </row>
    <row r="1180" spans="5:6" x14ac:dyDescent="0.2">
      <c r="E1180" s="32"/>
      <c r="F1180" s="32"/>
    </row>
    <row r="1181" spans="5:6" x14ac:dyDescent="0.2">
      <c r="E1181" s="32"/>
      <c r="F1181" s="32"/>
    </row>
    <row r="1182" spans="5:6" x14ac:dyDescent="0.2">
      <c r="E1182" s="32"/>
      <c r="F1182" s="32"/>
    </row>
    <row r="1183" spans="5:6" x14ac:dyDescent="0.2">
      <c r="E1183" s="32"/>
      <c r="F1183" s="32"/>
    </row>
    <row r="1184" spans="5:6" x14ac:dyDescent="0.2">
      <c r="E1184" s="32"/>
      <c r="F1184" s="32"/>
    </row>
    <row r="1185" spans="5:6" x14ac:dyDescent="0.2">
      <c r="E1185" s="32"/>
      <c r="F1185" s="32"/>
    </row>
    <row r="1186" spans="5:6" x14ac:dyDescent="0.2">
      <c r="E1186" s="32"/>
      <c r="F1186" s="32"/>
    </row>
    <row r="1187" spans="5:6" x14ac:dyDescent="0.2">
      <c r="E1187" s="32"/>
      <c r="F1187" s="32"/>
    </row>
    <row r="1188" spans="5:6" x14ac:dyDescent="0.2">
      <c r="E1188" s="32"/>
      <c r="F1188" s="32"/>
    </row>
    <row r="1189" spans="5:6" x14ac:dyDescent="0.2">
      <c r="E1189" s="32"/>
      <c r="F1189" s="32"/>
    </row>
    <row r="1190" spans="5:6" x14ac:dyDescent="0.2">
      <c r="E1190" s="32"/>
      <c r="F1190" s="32"/>
    </row>
    <row r="1191" spans="5:6" x14ac:dyDescent="0.2">
      <c r="E1191" s="32"/>
      <c r="F1191" s="32"/>
    </row>
    <row r="1192" spans="5:6" x14ac:dyDescent="0.2">
      <c r="E1192" s="32"/>
      <c r="F1192" s="32"/>
    </row>
    <row r="1193" spans="5:6" x14ac:dyDescent="0.2">
      <c r="E1193" s="32"/>
      <c r="F1193" s="32"/>
    </row>
    <row r="1194" spans="5:6" x14ac:dyDescent="0.2">
      <c r="E1194" s="32"/>
      <c r="F1194" s="32"/>
    </row>
    <row r="1195" spans="5:6" x14ac:dyDescent="0.2">
      <c r="E1195" s="32"/>
      <c r="F1195" s="32"/>
    </row>
    <row r="1196" spans="5:6" x14ac:dyDescent="0.2">
      <c r="E1196" s="32"/>
      <c r="F1196" s="32"/>
    </row>
    <row r="1197" spans="5:6" x14ac:dyDescent="0.2">
      <c r="E1197" s="32"/>
      <c r="F1197" s="32"/>
    </row>
    <row r="1198" spans="5:6" x14ac:dyDescent="0.2">
      <c r="E1198" s="32"/>
      <c r="F1198" s="32"/>
    </row>
    <row r="1199" spans="5:6" x14ac:dyDescent="0.2">
      <c r="E1199" s="32"/>
      <c r="F1199" s="32"/>
    </row>
    <row r="1200" spans="5:6" x14ac:dyDescent="0.2">
      <c r="E1200" s="32"/>
      <c r="F1200" s="32"/>
    </row>
    <row r="1201" spans="5:6" x14ac:dyDescent="0.2">
      <c r="E1201" s="32"/>
      <c r="F1201" s="32"/>
    </row>
    <row r="1202" spans="5:6" x14ac:dyDescent="0.2">
      <c r="E1202" s="32"/>
      <c r="F1202" s="32"/>
    </row>
    <row r="1203" spans="5:6" x14ac:dyDescent="0.2">
      <c r="E1203" s="32"/>
      <c r="F1203" s="32"/>
    </row>
    <row r="1204" spans="5:6" x14ac:dyDescent="0.2">
      <c r="E1204" s="32"/>
      <c r="F1204" s="32"/>
    </row>
    <row r="1205" spans="5:6" x14ac:dyDescent="0.2">
      <c r="E1205" s="32"/>
      <c r="F1205" s="32"/>
    </row>
    <row r="1206" spans="5:6" x14ac:dyDescent="0.2">
      <c r="E1206" s="32"/>
      <c r="F1206" s="32"/>
    </row>
    <row r="1207" spans="5:6" x14ac:dyDescent="0.2">
      <c r="E1207" s="32"/>
      <c r="F1207" s="32"/>
    </row>
    <row r="1208" spans="5:6" x14ac:dyDescent="0.2">
      <c r="E1208" s="32"/>
      <c r="F1208" s="32"/>
    </row>
    <row r="1209" spans="5:6" x14ac:dyDescent="0.2">
      <c r="E1209" s="32"/>
      <c r="F1209" s="32"/>
    </row>
    <row r="1210" spans="5:6" x14ac:dyDescent="0.2">
      <c r="E1210" s="32"/>
      <c r="F1210" s="32"/>
    </row>
    <row r="1211" spans="5:6" x14ac:dyDescent="0.2">
      <c r="E1211" s="32"/>
      <c r="F1211" s="32"/>
    </row>
    <row r="1212" spans="5:6" x14ac:dyDescent="0.2">
      <c r="E1212" s="32"/>
      <c r="F1212" s="32"/>
    </row>
    <row r="1213" spans="5:6" x14ac:dyDescent="0.2">
      <c r="E1213" s="32"/>
      <c r="F1213" s="32"/>
    </row>
    <row r="1214" spans="5:6" x14ac:dyDescent="0.2">
      <c r="E1214" s="32"/>
      <c r="F1214" s="32"/>
    </row>
    <row r="1215" spans="5:6" x14ac:dyDescent="0.2">
      <c r="E1215" s="32"/>
      <c r="F1215" s="32"/>
    </row>
    <row r="1216" spans="5:6" x14ac:dyDescent="0.2">
      <c r="E1216" s="32"/>
      <c r="F1216" s="32"/>
    </row>
    <row r="1217" spans="5:6" x14ac:dyDescent="0.2">
      <c r="E1217" s="32"/>
      <c r="F1217" s="32"/>
    </row>
    <row r="1218" spans="5:6" x14ac:dyDescent="0.2">
      <c r="E1218" s="32"/>
      <c r="F1218" s="32"/>
    </row>
    <row r="1219" spans="5:6" x14ac:dyDescent="0.2">
      <c r="E1219" s="32"/>
      <c r="F1219" s="32"/>
    </row>
    <row r="1220" spans="5:6" x14ac:dyDescent="0.2">
      <c r="E1220" s="32"/>
      <c r="F1220" s="32"/>
    </row>
    <row r="1221" spans="5:6" x14ac:dyDescent="0.2">
      <c r="E1221" s="32"/>
      <c r="F1221" s="32"/>
    </row>
    <row r="1222" spans="5:6" x14ac:dyDescent="0.2">
      <c r="E1222" s="32"/>
      <c r="F1222" s="32"/>
    </row>
    <row r="1223" spans="5:6" x14ac:dyDescent="0.2">
      <c r="E1223" s="32"/>
      <c r="F1223" s="32"/>
    </row>
    <row r="1224" spans="5:6" x14ac:dyDescent="0.2">
      <c r="E1224" s="32"/>
      <c r="F1224" s="32"/>
    </row>
  </sheetData>
  <sheetCalcPr fullCalcOnLoad="1"/>
  <mergeCells count="5">
    <mergeCell ref="C1:G1"/>
    <mergeCell ref="C2:G2"/>
    <mergeCell ref="C4:G4"/>
    <mergeCell ref="C5:G5"/>
    <mergeCell ref="E3:F3"/>
  </mergeCells>
  <printOptions horizontalCentered="1"/>
  <pageMargins left="0.70866141732283472" right="0.70866141732283472" top="0.43307086614173229" bottom="0.55118110236220474" header="0.31496062992125984" footer="0.31496062992125984"/>
  <pageSetup paperSize="9" fitToHeight="0" orientation="portrait"/>
  <headerFooter>
    <oddFooter>&amp;R&amp;D - Page(s) : &amp;P /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D6C90-69A4-43B1-9679-AA9C397F7AAA}">
  <sheetPr codeName="Feuil5">
    <tabColor theme="5" tint="0.39997558519241921"/>
    <pageSetUpPr fitToPage="1"/>
  </sheetPr>
  <dimension ref="A2:T206"/>
  <sheetViews>
    <sheetView showGridLines="0" showZeros="0" zoomScaleNormal="100" workbookViewId="0">
      <pane ySplit="6" topLeftCell="A7" activePane="bottomLeft" state="frozen"/>
      <selection activeCell="B1" sqref="B1"/>
      <selection pane="bottomLeft" activeCell="C7" sqref="C7:C20"/>
    </sheetView>
  </sheetViews>
  <sheetFormatPr baseColWidth="10" defaultColWidth="6.42578125" defaultRowHeight="12.75" x14ac:dyDescent="0.2"/>
  <cols>
    <col min="1" max="1" width="4" style="34" bestFit="1" customWidth="1"/>
    <col min="2" max="2" width="10.7109375" style="34" customWidth="1"/>
    <col min="3" max="3" width="6" style="34" bestFit="1" customWidth="1"/>
    <col min="4" max="4" width="2.140625" style="34" bestFit="1" customWidth="1"/>
    <col min="5" max="5" width="3.7109375" style="34" bestFit="1" customWidth="1"/>
    <col min="6" max="6" width="5.28515625" style="34" bestFit="1" customWidth="1"/>
    <col min="7" max="7" width="6.7109375" style="34" bestFit="1" customWidth="1"/>
    <col min="8" max="8" width="18.42578125" style="34" bestFit="1" customWidth="1"/>
    <col min="9" max="9" width="9.28515625" style="34" bestFit="1" customWidth="1"/>
    <col min="10" max="10" width="30.42578125" style="34" bestFit="1" customWidth="1"/>
    <col min="11" max="12" width="12" style="34" bestFit="1" customWidth="1"/>
    <col min="13" max="13" width="11.7109375" style="34" bestFit="1" customWidth="1"/>
    <col min="14" max="14" width="5.7109375" style="49" bestFit="1" customWidth="1"/>
    <col min="15" max="15" width="5.28515625" style="49" bestFit="1" customWidth="1"/>
    <col min="16" max="16" width="5.7109375" style="49" bestFit="1" customWidth="1"/>
    <col min="17" max="17" width="9.7109375" style="34" customWidth="1"/>
    <col min="18" max="19" width="11.42578125" style="34" hidden="1" customWidth="1"/>
    <col min="20" max="20" width="6.5703125" style="261" hidden="1" customWidth="1"/>
    <col min="21" max="202" width="11.42578125" style="34" customWidth="1"/>
    <col min="203" max="203" width="6.7109375" style="34" customWidth="1"/>
    <col min="204" max="204" width="8.7109375" style="34" customWidth="1"/>
    <col min="205" max="207" width="5.28515625" style="34" customWidth="1"/>
    <col min="208" max="209" width="11.42578125" style="34" customWidth="1"/>
    <col min="210" max="210" width="22.42578125" style="34" customWidth="1"/>
    <col min="211" max="211" width="28.42578125" style="34" customWidth="1"/>
    <col min="212" max="212" width="32.140625" style="34" customWidth="1"/>
    <col min="213" max="213" width="12.28515625" style="34" bestFit="1" customWidth="1"/>
    <col min="214" max="214" width="13.7109375" style="34" customWidth="1"/>
    <col min="215" max="215" width="16.28515625" style="34" customWidth="1"/>
    <col min="216" max="216" width="6.7109375" style="34" bestFit="1" customWidth="1"/>
    <col min="217" max="218" width="7.42578125" style="34" customWidth="1"/>
    <col min="219" max="219" width="9.7109375" style="34" customWidth="1"/>
    <col min="220" max="249" width="11.42578125" style="34" customWidth="1"/>
    <col min="250" max="250" width="17" style="34" bestFit="1" customWidth="1"/>
    <col min="251" max="16384" width="6.42578125" style="34"/>
  </cols>
  <sheetData>
    <row r="2" spans="1:20" ht="20.65" customHeight="1" x14ac:dyDescent="0.2">
      <c r="A2" s="352" t="s">
        <v>27</v>
      </c>
      <c r="B2" s="326"/>
      <c r="C2" s="326"/>
      <c r="D2" s="326" t="str">
        <f>Engagés!D1</f>
        <v>: ST-GRATIEN - U17 - 1e Manche Coupe Val d'Oise - SOUVENIR J. GOETZ ET D. HERAULT</v>
      </c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</row>
    <row r="3" spans="1:20" ht="26.25" customHeight="1" x14ac:dyDescent="0.2">
      <c r="A3" s="35"/>
      <c r="B3" s="352" t="s">
        <v>28</v>
      </c>
      <c r="C3" s="326"/>
      <c r="D3" s="327" t="str">
        <f>Engagés!D6</f>
        <v>U17</v>
      </c>
      <c r="E3" s="353"/>
      <c r="F3" s="353"/>
      <c r="G3" s="353"/>
      <c r="H3" s="353"/>
      <c r="I3" s="36">
        <f>Engagés!G7</f>
        <v>56</v>
      </c>
      <c r="J3" s="36" t="s">
        <v>206</v>
      </c>
      <c r="K3" s="10">
        <f>'Liste des partants'!S1-1</f>
        <v>0</v>
      </c>
      <c r="L3" s="367" t="s">
        <v>29</v>
      </c>
      <c r="M3" s="367"/>
      <c r="N3" s="367"/>
      <c r="O3" s="10">
        <f>COUNTA(C7:C206)</f>
        <v>0</v>
      </c>
      <c r="P3" s="12"/>
    </row>
    <row r="4" spans="1:20" ht="21" customHeight="1" x14ac:dyDescent="0.2">
      <c r="A4" s="298"/>
      <c r="B4" s="188" t="s">
        <v>30</v>
      </c>
      <c r="C4" s="37"/>
      <c r="D4" s="363" t="str">
        <f>IF(ISERROR((Engagés!G7*60)/(60*'Saisie CLASSEMENT'!D7+'Saisie CLASSEMENT'!E7))," ",(Engagés!G7*60)/(60*'Saisie CLASSEMENT'!D7+'Saisie CLASSEMENT'!E7))</f>
        <v xml:space="preserve"> </v>
      </c>
      <c r="E4" s="363"/>
      <c r="F4" s="189" t="s">
        <v>31</v>
      </c>
      <c r="G4" s="190"/>
      <c r="H4" s="190" t="str">
        <f xml:space="preserve"> CONCATENATE(" pour ",$I$3," km")</f>
        <v xml:space="preserve"> pour 56 km</v>
      </c>
      <c r="I4" s="37"/>
      <c r="J4" s="294"/>
      <c r="K4" s="295"/>
      <c r="L4" s="296"/>
      <c r="M4" s="295">
        <f>IF(G7="","",($G$7*$O$4))</f>
        <v>0</v>
      </c>
      <c r="N4" s="297"/>
      <c r="O4" s="187"/>
      <c r="P4" s="297"/>
    </row>
    <row r="5" spans="1:20" ht="16.5" customHeight="1" x14ac:dyDescent="0.2">
      <c r="A5" s="361" t="s">
        <v>32</v>
      </c>
      <c r="B5" s="354" t="s">
        <v>33</v>
      </c>
      <c r="C5" s="354" t="s">
        <v>34</v>
      </c>
      <c r="D5" s="356" t="s">
        <v>35</v>
      </c>
      <c r="E5" s="357"/>
      <c r="F5" s="358"/>
      <c r="G5" s="354" t="s">
        <v>35</v>
      </c>
      <c r="H5" s="359" t="s">
        <v>19</v>
      </c>
      <c r="I5" s="364" t="s">
        <v>36</v>
      </c>
      <c r="J5" s="364" t="s">
        <v>21</v>
      </c>
      <c r="K5" s="354" t="s">
        <v>18</v>
      </c>
      <c r="L5" s="354" t="s">
        <v>17</v>
      </c>
      <c r="M5" s="364" t="s">
        <v>12</v>
      </c>
      <c r="N5" s="354" t="s">
        <v>13</v>
      </c>
      <c r="O5" s="354" t="s">
        <v>203</v>
      </c>
      <c r="P5" s="354" t="s">
        <v>37</v>
      </c>
      <c r="Q5" s="293"/>
    </row>
    <row r="6" spans="1:20" ht="18" customHeight="1" thickBot="1" x14ac:dyDescent="0.25">
      <c r="A6" s="362"/>
      <c r="B6" s="355"/>
      <c r="C6" s="355"/>
      <c r="D6" s="38" t="s">
        <v>38</v>
      </c>
      <c r="E6" s="38" t="s">
        <v>39</v>
      </c>
      <c r="F6" s="38" t="s">
        <v>40</v>
      </c>
      <c r="G6" s="355"/>
      <c r="H6" s="360"/>
      <c r="I6" s="365"/>
      <c r="J6" s="365"/>
      <c r="K6" s="355"/>
      <c r="L6" s="355"/>
      <c r="M6" s="365"/>
      <c r="N6" s="355"/>
      <c r="O6" s="355"/>
      <c r="P6" s="355"/>
    </row>
    <row r="7" spans="1:20" ht="19.149999999999999" customHeight="1" thickTop="1" x14ac:dyDescent="0.2">
      <c r="A7" s="39"/>
      <c r="B7" s="40">
        <v>1</v>
      </c>
      <c r="C7" s="41"/>
      <c r="D7" s="42"/>
      <c r="E7" s="42"/>
      <c r="F7" s="42"/>
      <c r="G7" s="43">
        <f t="shared" ref="G7:G38" si="0">IF(C7&gt;0,TIME(IF(LEN(D7)&gt;0,D7,HOUR(G6)),IF(LEN(E7)&gt;0,E7,MINUTE(G6)),IF(LEN(F7)&gt;0,F7,SECOND(G6))),IF(C7="",G6,""))</f>
        <v>0</v>
      </c>
      <c r="H7" s="44" t="str">
        <f>IF(C7&gt;0,IF(ISNA(IF(ISNA(VLOOKUP(C7,Engagés!$A$11:$L$511,6,FALSE)),VLOOKUP(C7,'Enga manuel'!$G$6:$P$355,4,FALSE),VLOOKUP(C7,Engagés!$A$11:$L$511,6,FALSE))),"Dossard inconnu ",IF(ISNA(VLOOKUP(C7,Engagés!$A$11:$L$511,6,FALSE)),VLOOKUP(C7,'Enga manuel'!$G$6:$P$355,4,FALSE),VLOOKUP(C7,Engagés!$A$11:$L$511,6,FALSE)))," ")</f>
        <v xml:space="preserve"> </v>
      </c>
      <c r="I7" s="44" t="str">
        <f>IF(C7&gt;0,IF(ISNA(IF(ISNA(VLOOKUP(C7,Engagés!$A$11:$L$511,7,FALSE)),VLOOKUP(C7,'Enga manuel'!$G$6:$P$355,5,FALSE),VLOOKUP(C7,Engagés!$A$11:$L$511,7,FALSE))),"ou non partant ",IF(ISNA(VLOOKUP(C7,Engagés!$A$11:$L$511,7,FALSE)),VLOOKUP(C7,'Enga manuel'!$G$6:$P$355,5,FALSE),VLOOKUP(C7,Engagés!$A$11:$L$511,7,FALSE)))," ")</f>
        <v xml:space="preserve"> </v>
      </c>
      <c r="J7" s="44" t="str">
        <f>IF(C7&gt;0,IF(ISNA(IF(ISNA(VLOOKUP(C7,Engagés!$A$11:$L$511,8,FALSE)),VLOOKUP(C7,'Enga manuel'!$G$6:$P$355,6,FALSE),VLOOKUP(C7,Engagés!$A$11:$L$511,8,FALSE)))," ",IF(ISNA(VLOOKUP(C7,Engagés!$A$11:$L$511,8,FALSE)),VLOOKUP(C7,'Enga manuel'!$G$6:$P$355,6,FALSE),VLOOKUP(C7,Engagés!$A$11:$L$511,8,FALSE)))," ")</f>
        <v xml:space="preserve"> </v>
      </c>
      <c r="K7" s="45" t="str">
        <f>IF(C7&gt;0,IF(ISNA(IF(ISNA(VLOOKUP(C7,Engagés!$A$11:$L$511,5,FALSE)),VLOOKUP(C7,'Enga manuel'!$G$6:$P$355,3,FALSE),VLOOKUP(C7,Engagés!$A$11:$L$511,5,FALSE)))," ",IF(ISNA(VLOOKUP(C7,Engagés!$A$11:$L$511,5,FALSE)),VLOOKUP(C7,'Enga manuel'!$G$6:$P$355,3,FALSE),VLOOKUP(C7,Engagés!$A$11:$L$511,5,FALSE)))," ")</f>
        <v xml:space="preserve"> </v>
      </c>
      <c r="L7" s="45" t="str">
        <f>IF(C7&gt;0,IF(ISNA(IF(ISNA(VLOOKUP(C7,Engagés!$A$11:$L$511,4,FALSE)),VLOOKUP(C7,'Enga manuel'!$G$6:$P$355,2,FALSE),VLOOKUP(C7,Engagés!$A$11:$L$511,4,FALSE)))," ",IF(ISNA(VLOOKUP(C7,Engagés!$A$11:$L$511,4,FALSE)),VLOOKUP(C7,'Enga manuel'!$G$6:$P$355,2,FALSE),VLOOKUP(C7,Engagés!$A$11:$L$511,4,FALSE)))," ")</f>
        <v xml:space="preserve"> </v>
      </c>
      <c r="M7" s="44" t="str">
        <f>IF(C7&gt;0,IF(ISNA(IF(ISNA(VLOOKUP(C7,Engagés!$A$11:$L$511,9,FALSE)),VLOOKUP(C7,'Enga manuel'!$G$6:$P$355,7,FALSE),VLOOKUP(C7,Engagés!$A$11:$L$511,9,FALSE)))," ",IF(ISNA(VLOOKUP(C7,Engagés!$A$11:$L$511,9,FALSE)),VLOOKUP(C7,'Enga manuel'!$G$6:$P$355,7,FALSE),VLOOKUP(C7,Engagés!$A$11:$L$511,9,FALSE)))," ")</f>
        <v xml:space="preserve"> </v>
      </c>
      <c r="N7" s="80" t="str">
        <f>IF(C7&gt;0,IF(ISNA(IF(ISNA(VLOOKUP(C7,Engagés!$A$11:$L$511,10,FALSE)),VLOOKUP(C7,'Enga manuel'!$G$6:$P$355,8,FALSE),VLOOKUP(C7,Engagés!$A$11:$L$511,10,FALSE)))," ",IF(ISNA(VLOOKUP(C7,Engagés!$A$11:$L$511,10,FALSE)),VLOOKUP(C7,'Enga manuel'!$G$6:$P$355,8,FALSE),VLOOKUP(C7,Engagés!$A$11:$L$511,10,FALSE)))," ")</f>
        <v xml:space="preserve"> </v>
      </c>
      <c r="O7" s="45" t="str">
        <f>IF(C7&gt;0,IF(ISNA(IF(ISNA(VLOOKUP(C7,Engagés!$A$11:$L$511,12,FALSE)),VLOOKUP(C7,'Enga manuel'!$G$6:$P$355,9,FALSE),VLOOKUP(C7,Engagés!$A$11:$L$511,12,FALSE)))," ",IF(ISNA(VLOOKUP(C7,Engagés!$A$11:$L$511,11,FALSE)),VLOOKUP(C7,'Enga manuel'!$G$6:$P$355,9,FALSE),VLOOKUP(C7,Engagés!$A$11:$L$511,11,FALSE)))," ")</f>
        <v xml:space="preserve"> </v>
      </c>
      <c r="P7" s="46" t="str">
        <f>IF(C7&gt;0,G7,"")</f>
        <v/>
      </c>
      <c r="R7" s="34">
        <f>IF(C7&gt;0,MID(K7,1,7),0)</f>
        <v>0</v>
      </c>
      <c r="S7" s="34">
        <f>IF(C7&gt;0,CONCATENATE(R7,COUNTIF(R7,R7)),0)</f>
        <v>0</v>
      </c>
      <c r="T7" s="261">
        <f>B7</f>
        <v>1</v>
      </c>
    </row>
    <row r="8" spans="1:20" ht="19.149999999999999" customHeight="1" x14ac:dyDescent="0.2">
      <c r="A8" s="39"/>
      <c r="B8" s="47">
        <v>2</v>
      </c>
      <c r="C8" s="47"/>
      <c r="D8" s="42"/>
      <c r="E8" s="42"/>
      <c r="F8" s="42"/>
      <c r="G8" s="43">
        <f t="shared" si="0"/>
        <v>0</v>
      </c>
      <c r="H8" s="44" t="str">
        <f>IF(C8&gt;0,IF(ISNA(IF(ISNA(VLOOKUP(C8,Engagés!$A$11:$L$511,6,FALSE)),VLOOKUP(C8,'Enga manuel'!$G$6:$P$355,4,FALSE),VLOOKUP(C8,Engagés!$A$11:$L$511,6,FALSE))),"Dossard inconnu ",IF(ISNA(VLOOKUP(C8,Engagés!$A$11:$L$511,6,FALSE)),VLOOKUP(C8,'Enga manuel'!$G$6:$P$355,4,FALSE),VLOOKUP(C8,Engagés!$A$11:$L$511,6,FALSE)))," ")</f>
        <v xml:space="preserve"> </v>
      </c>
      <c r="I8" s="44" t="str">
        <f>IF(C8&gt;0,IF(ISNA(IF(ISNA(VLOOKUP(C8,Engagés!$A$11:$L$511,7,FALSE)),VLOOKUP(C8,'Enga manuel'!$G$6:$P$355,5,FALSE),VLOOKUP(C8,Engagés!$A$11:$L$511,7,FALSE))),"ou non partant ",IF(ISNA(VLOOKUP(C8,Engagés!$A$11:$L$511,7,FALSE)),VLOOKUP(C8,'Enga manuel'!$G$6:$P$355,5,FALSE),VLOOKUP(C8,Engagés!$A$11:$L$511,7,FALSE)))," ")</f>
        <v xml:space="preserve"> </v>
      </c>
      <c r="J8" s="44" t="str">
        <f>IF(C8&gt;0,IF(ISNA(IF(ISNA(VLOOKUP(C8,Engagés!$A$11:$L$511,8,FALSE)),VLOOKUP(C8,'Enga manuel'!$G$6:$P$355,6,FALSE),VLOOKUP(C8,Engagés!$A$11:$L$511,8,FALSE)))," ",IF(ISNA(VLOOKUP(C8,Engagés!$A$11:$L$511,8,FALSE)),VLOOKUP(C8,'Enga manuel'!$G$6:$P$355,6,FALSE),VLOOKUP(C8,Engagés!$A$11:$L$511,8,FALSE)))," ")</f>
        <v xml:space="preserve"> </v>
      </c>
      <c r="K8" s="45" t="str">
        <f>IF(C8&gt;0,IF(ISNA(IF(ISNA(VLOOKUP(C8,Engagés!$A$11:$L$511,5,FALSE)),VLOOKUP(C8,'Enga manuel'!$G$6:$P$355,3,FALSE),VLOOKUP(C8,Engagés!$A$11:$L$511,5,FALSE)))," ",IF(ISNA(VLOOKUP(C8,Engagés!$A$11:$L$511,5,FALSE)),VLOOKUP(C8,'Enga manuel'!$G$6:$P$355,3,FALSE),VLOOKUP(C8,Engagés!$A$11:$L$511,5,FALSE)))," ")</f>
        <v xml:space="preserve"> </v>
      </c>
      <c r="L8" s="45" t="str">
        <f>IF(C8&gt;0,IF(ISNA(IF(ISNA(VLOOKUP(C8,Engagés!$A$11:$L$511,4,FALSE)),VLOOKUP(C8,'Enga manuel'!$G$6:$P$355,2,FALSE),VLOOKUP(C8,Engagés!$A$11:$L$511,4,FALSE)))," ",IF(ISNA(VLOOKUP(C8,Engagés!$A$11:$L$511,4,FALSE)),VLOOKUP(C8,'Enga manuel'!$G$6:$P$355,2,FALSE),VLOOKUP(C8,Engagés!$A$11:$L$511,4,FALSE)))," ")</f>
        <v xml:space="preserve"> </v>
      </c>
      <c r="M8" s="44" t="str">
        <f>IF(C8&gt;0,IF(ISNA(IF(ISNA(VLOOKUP(C8,Engagés!$A$11:$L$511,9,FALSE)),VLOOKUP(C8,'Enga manuel'!$G$6:$P$355,7,FALSE),VLOOKUP(C8,Engagés!$A$11:$L$511,9,FALSE)))," ",IF(ISNA(VLOOKUP(C8,Engagés!$A$11:$L$511,9,FALSE)),VLOOKUP(C8,'Enga manuel'!$G$6:$P$355,7,FALSE),VLOOKUP(C8,Engagés!$A$11:$L$511,9,FALSE)))," ")</f>
        <v xml:space="preserve"> </v>
      </c>
      <c r="N8" s="80" t="str">
        <f>IF(C8&gt;0,IF(ISNA(IF(ISNA(VLOOKUP(C8,Engagés!$A$11:$L$511,10,FALSE)),VLOOKUP(C8,'Enga manuel'!$G$6:$P$355,8,FALSE),VLOOKUP(C8,Engagés!$A$11:$L$511,10,FALSE)))," ",IF(ISNA(VLOOKUP(C8,Engagés!$A$11:$L$511,10,FALSE)),VLOOKUP(C8,'Enga manuel'!$G$6:$P$355,8,FALSE),VLOOKUP(C8,Engagés!$A$11:$L$511,10,FALSE)))," ")</f>
        <v xml:space="preserve"> </v>
      </c>
      <c r="O8" s="45" t="str">
        <f>IF(C8&gt;0,IF(ISNA(IF(ISNA(VLOOKUP(C8,Engagés!$A$11:$L$511,12,FALSE)),VLOOKUP(C8,'Enga manuel'!$G$6:$P$355,9,FALSE),VLOOKUP(C8,Engagés!$A$11:$L$511,12,FALSE)))," ",IF(ISNA(VLOOKUP(C8,Engagés!$A$11:$L$511,11,FALSE)),VLOOKUP(C8,'Enga manuel'!$G$6:$P$355,9,FALSE),VLOOKUP(C8,Engagés!$A$11:$L$511,11,FALSE)))," ")</f>
        <v xml:space="preserve"> </v>
      </c>
      <c r="P8" s="46" t="str">
        <f t="shared" ref="P8:P39" si="1">IF(C8&gt;0,IF((G8-$G$7)&lt;0,"Erreur",IF(G8&lt;G7,G8-G$7,IF(G8=G7,"''",G8-G$7))),"")</f>
        <v/>
      </c>
      <c r="R8" s="34">
        <f>IF(C8&gt;0,MID(K8,1,7),0)</f>
        <v>0</v>
      </c>
      <c r="S8" s="34">
        <f>IF(C8&gt;0,CONCATENATE(R8,COUNTIF($R$7:R8,R8)),0)</f>
        <v>0</v>
      </c>
      <c r="T8" s="261">
        <f>IF(B8=B9,(2*B8+COUNTIF($B$7:$B$206,B8)-1)/2,IF(B8=B7,T7,B8))</f>
        <v>2</v>
      </c>
    </row>
    <row r="9" spans="1:20" ht="19.149999999999999" customHeight="1" x14ac:dyDescent="0.2">
      <c r="A9" s="39"/>
      <c r="B9" s="47">
        <v>3</v>
      </c>
      <c r="C9" s="41"/>
      <c r="D9" s="42"/>
      <c r="E9" s="42"/>
      <c r="F9" s="42"/>
      <c r="G9" s="43">
        <f t="shared" si="0"/>
        <v>0</v>
      </c>
      <c r="H9" s="44" t="str">
        <f>IF(C9&gt;0,IF(ISNA(IF(ISNA(VLOOKUP(C9,Engagés!$A$11:$L$511,6,FALSE)),VLOOKUP(C9,'Enga manuel'!$G$6:$P$355,4,FALSE),VLOOKUP(C9,Engagés!$A$11:$L$511,6,FALSE))),"Dossard inconnu ",IF(ISNA(VLOOKUP(C9,Engagés!$A$11:$L$511,6,FALSE)),VLOOKUP(C9,'Enga manuel'!$G$6:$P$355,4,FALSE),VLOOKUP(C9,Engagés!$A$11:$L$511,6,FALSE)))," ")</f>
        <v xml:space="preserve"> </v>
      </c>
      <c r="I9" s="44" t="str">
        <f>IF(C9&gt;0,IF(ISNA(IF(ISNA(VLOOKUP(C9,Engagés!$A$11:$L$511,7,FALSE)),VLOOKUP(C9,'Enga manuel'!$G$6:$P$355,5,FALSE),VLOOKUP(C9,Engagés!$A$11:$L$511,7,FALSE))),"ou non partant ",IF(ISNA(VLOOKUP(C9,Engagés!$A$11:$L$511,7,FALSE)),VLOOKUP(C9,'Enga manuel'!$G$6:$P$355,5,FALSE),VLOOKUP(C9,Engagés!$A$11:$L$511,7,FALSE)))," ")</f>
        <v xml:space="preserve"> </v>
      </c>
      <c r="J9" s="44" t="str">
        <f>IF(C9&gt;0,IF(ISNA(IF(ISNA(VLOOKUP(C9,Engagés!$A$11:$L$511,8,FALSE)),VLOOKUP(C9,'Enga manuel'!$G$6:$P$355,6,FALSE),VLOOKUP(C9,Engagés!$A$11:$L$511,8,FALSE)))," ",IF(ISNA(VLOOKUP(C9,Engagés!$A$11:$L$511,8,FALSE)),VLOOKUP(C9,'Enga manuel'!$G$6:$P$355,6,FALSE),VLOOKUP(C9,Engagés!$A$11:$L$511,8,FALSE)))," ")</f>
        <v xml:space="preserve"> </v>
      </c>
      <c r="K9" s="45" t="str">
        <f>IF(C9&gt;0,IF(ISNA(IF(ISNA(VLOOKUP(C9,Engagés!$A$11:$L$511,5,FALSE)),VLOOKUP(C9,'Enga manuel'!$G$6:$P$355,3,FALSE),VLOOKUP(C9,Engagés!$A$11:$L$511,5,FALSE)))," ",IF(ISNA(VLOOKUP(C9,Engagés!$A$11:$L$511,5,FALSE)),VLOOKUP(C9,'Enga manuel'!$G$6:$P$355,3,FALSE),VLOOKUP(C9,Engagés!$A$11:$L$511,5,FALSE)))," ")</f>
        <v xml:space="preserve"> </v>
      </c>
      <c r="L9" s="45" t="str">
        <f>IF(C9&gt;0,IF(ISNA(IF(ISNA(VLOOKUP(C9,Engagés!$A$11:$L$511,4,FALSE)),VLOOKUP(C9,'Enga manuel'!$G$6:$P$355,2,FALSE),VLOOKUP(C9,Engagés!$A$11:$L$511,4,FALSE)))," ",IF(ISNA(VLOOKUP(C9,Engagés!$A$11:$L$511,4,FALSE)),VLOOKUP(C9,'Enga manuel'!$G$6:$P$355,2,FALSE),VLOOKUP(C9,Engagés!$A$11:$L$511,4,FALSE)))," ")</f>
        <v xml:space="preserve"> </v>
      </c>
      <c r="M9" s="44" t="str">
        <f>IF(C9&gt;0,IF(ISNA(IF(ISNA(VLOOKUP(C9,Engagés!$A$11:$L$511,9,FALSE)),VLOOKUP(C9,'Enga manuel'!$G$6:$P$355,7,FALSE),VLOOKUP(C9,Engagés!$A$11:$L$511,9,FALSE)))," ",IF(ISNA(VLOOKUP(C9,Engagés!$A$11:$L$511,9,FALSE)),VLOOKUP(C9,'Enga manuel'!$G$6:$P$355,7,FALSE),VLOOKUP(C9,Engagés!$A$11:$L$511,9,FALSE)))," ")</f>
        <v xml:space="preserve"> </v>
      </c>
      <c r="N9" s="80" t="str">
        <f>IF(C9&gt;0,IF(ISNA(IF(ISNA(VLOOKUP(C9,Engagés!$A$11:$L$511,10,FALSE)),VLOOKUP(C9,'Enga manuel'!$G$6:$P$355,8,FALSE),VLOOKUP(C9,Engagés!$A$11:$L$511,10,FALSE)))," ",IF(ISNA(VLOOKUP(C9,Engagés!$A$11:$L$511,10,FALSE)),VLOOKUP(C9,'Enga manuel'!$G$6:$P$355,8,FALSE),VLOOKUP(C9,Engagés!$A$11:$L$511,10,FALSE)))," ")</f>
        <v xml:space="preserve"> </v>
      </c>
      <c r="O9" s="45" t="str">
        <f>IF(C9&gt;0,IF(ISNA(IF(ISNA(VLOOKUP(C9,Engagés!$A$11:$L$511,12,FALSE)),VLOOKUP(C9,'Enga manuel'!$G$6:$P$355,9,FALSE),VLOOKUP(C9,Engagés!$A$11:$L$511,12,FALSE)))," ",IF(ISNA(VLOOKUP(C9,Engagés!$A$11:$L$511,11,FALSE)),VLOOKUP(C9,'Enga manuel'!$G$6:$P$355,9,FALSE),VLOOKUP(C9,Engagés!$A$11:$L$511,11,FALSE)))," ")</f>
        <v xml:space="preserve"> </v>
      </c>
      <c r="P9" s="46" t="str">
        <f t="shared" si="1"/>
        <v/>
      </c>
      <c r="R9" s="34">
        <f>IF(C9&gt;0,MID(K9,1,7),0)</f>
        <v>0</v>
      </c>
      <c r="S9" s="34">
        <f>IF(C9&gt;0,CONCATENATE(R9,COUNTIF($R$7:R9,R9)),0)</f>
        <v>0</v>
      </c>
      <c r="T9" s="261">
        <f t="shared" ref="T9:T72" si="2">IF(B9=B10,(2*B9+COUNTIF($B$7:$B$207,B9)-1)/2,IF(B9=B8,T8,B9))</f>
        <v>3</v>
      </c>
    </row>
    <row r="10" spans="1:20" ht="19.149999999999999" customHeight="1" x14ac:dyDescent="0.2">
      <c r="A10" s="39"/>
      <c r="B10" s="47">
        <v>4</v>
      </c>
      <c r="C10" s="41"/>
      <c r="D10" s="42"/>
      <c r="E10" s="42"/>
      <c r="F10" s="42"/>
      <c r="G10" s="43">
        <f t="shared" si="0"/>
        <v>0</v>
      </c>
      <c r="H10" s="44" t="str">
        <f>IF(C10&gt;0,IF(ISNA(IF(ISNA(VLOOKUP(C10,Engagés!$A$11:$L$511,6,FALSE)),VLOOKUP(C10,'Enga manuel'!$G$6:$P$355,4,FALSE),VLOOKUP(C10,Engagés!$A$11:$L$511,6,FALSE))),"Dossard inconnu ",IF(ISNA(VLOOKUP(C10,Engagés!$A$11:$L$511,6,FALSE)),VLOOKUP(C10,'Enga manuel'!$G$6:$P$355,4,FALSE),VLOOKUP(C10,Engagés!$A$11:$L$511,6,FALSE)))," ")</f>
        <v xml:space="preserve"> </v>
      </c>
      <c r="I10" s="44" t="str">
        <f>IF(C10&gt;0,IF(ISNA(IF(ISNA(VLOOKUP(C10,Engagés!$A$11:$L$511,7,FALSE)),VLOOKUP(C10,'Enga manuel'!$G$6:$P$355,5,FALSE),VLOOKUP(C10,Engagés!$A$11:$L$511,7,FALSE))),"ou non partant ",IF(ISNA(VLOOKUP(C10,Engagés!$A$11:$L$511,7,FALSE)),VLOOKUP(C10,'Enga manuel'!$G$6:$P$355,5,FALSE),VLOOKUP(C10,Engagés!$A$11:$L$511,7,FALSE)))," ")</f>
        <v xml:space="preserve"> </v>
      </c>
      <c r="J10" s="44" t="str">
        <f>IF(C10&gt;0,IF(ISNA(IF(ISNA(VLOOKUP(C10,Engagés!$A$11:$L$511,8,FALSE)),VLOOKUP(C10,'Enga manuel'!$G$6:$P$355,6,FALSE),VLOOKUP(C10,Engagés!$A$11:$L$511,8,FALSE)))," ",IF(ISNA(VLOOKUP(C10,Engagés!$A$11:$L$511,8,FALSE)),VLOOKUP(C10,'Enga manuel'!$G$6:$P$355,6,FALSE),VLOOKUP(C10,Engagés!$A$11:$L$511,8,FALSE)))," ")</f>
        <v xml:space="preserve"> </v>
      </c>
      <c r="K10" s="45" t="str">
        <f>IF(C10&gt;0,IF(ISNA(IF(ISNA(VLOOKUP(C10,Engagés!$A$11:$L$511,5,FALSE)),VLOOKUP(C10,'Enga manuel'!$G$6:$P$355,3,FALSE),VLOOKUP(C10,Engagés!$A$11:$L$511,5,FALSE)))," ",IF(ISNA(VLOOKUP(C10,Engagés!$A$11:$L$511,5,FALSE)),VLOOKUP(C10,'Enga manuel'!$G$6:$P$355,3,FALSE),VLOOKUP(C10,Engagés!$A$11:$L$511,5,FALSE)))," ")</f>
        <v xml:space="preserve"> </v>
      </c>
      <c r="L10" s="45" t="str">
        <f>IF(C10&gt;0,IF(ISNA(IF(ISNA(VLOOKUP(C10,Engagés!$A$11:$L$511,4,FALSE)),VLOOKUP(C10,'Enga manuel'!$G$6:$P$355,2,FALSE),VLOOKUP(C10,Engagés!$A$11:$L$511,4,FALSE)))," ",IF(ISNA(VLOOKUP(C10,Engagés!$A$11:$L$511,4,FALSE)),VLOOKUP(C10,'Enga manuel'!$G$6:$P$355,2,FALSE),VLOOKUP(C10,Engagés!$A$11:$L$511,4,FALSE)))," ")</f>
        <v xml:space="preserve"> </v>
      </c>
      <c r="M10" s="44" t="str">
        <f>IF(C10&gt;0,IF(ISNA(IF(ISNA(VLOOKUP(C10,Engagés!$A$11:$L$511,9,FALSE)),VLOOKUP(C10,'Enga manuel'!$G$6:$P$355,7,FALSE),VLOOKUP(C10,Engagés!$A$11:$L$511,9,FALSE)))," ",IF(ISNA(VLOOKUP(C10,Engagés!$A$11:$L$511,9,FALSE)),VLOOKUP(C10,'Enga manuel'!$G$6:$P$355,7,FALSE),VLOOKUP(C10,Engagés!$A$11:$L$511,9,FALSE)))," ")</f>
        <v xml:space="preserve"> </v>
      </c>
      <c r="N10" s="80" t="str">
        <f>IF(C10&gt;0,IF(ISNA(IF(ISNA(VLOOKUP(C10,Engagés!$A$11:$L$511,10,FALSE)),VLOOKUP(C10,'Enga manuel'!$G$6:$P$355,8,FALSE),VLOOKUP(C10,Engagés!$A$11:$L$511,10,FALSE)))," ",IF(ISNA(VLOOKUP(C10,Engagés!$A$11:$L$511,10,FALSE)),VLOOKUP(C10,'Enga manuel'!$G$6:$P$355,8,FALSE),VLOOKUP(C10,Engagés!$A$11:$L$511,10,FALSE)))," ")</f>
        <v xml:space="preserve"> </v>
      </c>
      <c r="O10" s="45" t="str">
        <f>IF(C10&gt;0,IF(ISNA(IF(ISNA(VLOOKUP(C10,Engagés!$A$11:$L$511,12,FALSE)),VLOOKUP(C10,'Enga manuel'!$G$6:$P$355,9,FALSE),VLOOKUP(C10,Engagés!$A$11:$L$511,12,FALSE)))," ",IF(ISNA(VLOOKUP(C10,Engagés!$A$11:$L$511,11,FALSE)),VLOOKUP(C10,'Enga manuel'!$G$6:$P$355,9,FALSE),VLOOKUP(C10,Engagés!$A$11:$L$511,11,FALSE)))," ")</f>
        <v xml:space="preserve"> </v>
      </c>
      <c r="P10" s="46" t="str">
        <f t="shared" si="1"/>
        <v/>
      </c>
      <c r="R10" s="34">
        <f>IF(C10&gt;0,MID(K10,1,7),0)</f>
        <v>0</v>
      </c>
      <c r="S10" s="34">
        <f>IF(C10&gt;0,CONCATENATE(R10,COUNTIF($R$7:R10,R10)),0)</f>
        <v>0</v>
      </c>
      <c r="T10" s="261">
        <f t="shared" si="2"/>
        <v>4</v>
      </c>
    </row>
    <row r="11" spans="1:20" ht="19.149999999999999" customHeight="1" x14ac:dyDescent="0.2">
      <c r="A11" s="39"/>
      <c r="B11" s="47">
        <v>5</v>
      </c>
      <c r="C11" s="41"/>
      <c r="D11" s="42"/>
      <c r="E11" s="42"/>
      <c r="F11" s="42"/>
      <c r="G11" s="43">
        <f t="shared" si="0"/>
        <v>0</v>
      </c>
      <c r="H11" s="44" t="str">
        <f>IF(C11&gt;0,IF(ISNA(IF(ISNA(VLOOKUP(C11,Engagés!$A$11:$L$511,6,FALSE)),VLOOKUP(C11,'Enga manuel'!$G$6:$P$355,4,FALSE),VLOOKUP(C11,Engagés!$A$11:$L$511,6,FALSE))),"Dossard inconnu ",IF(ISNA(VLOOKUP(C11,Engagés!$A$11:$L$511,6,FALSE)),VLOOKUP(C11,'Enga manuel'!$G$6:$P$355,4,FALSE),VLOOKUP(C11,Engagés!$A$11:$L$511,6,FALSE)))," ")</f>
        <v xml:space="preserve"> </v>
      </c>
      <c r="I11" s="44" t="str">
        <f>IF(C11&gt;0,IF(ISNA(IF(ISNA(VLOOKUP(C11,Engagés!$A$11:$L$511,7,FALSE)),VLOOKUP(C11,'Enga manuel'!$G$6:$P$355,5,FALSE),VLOOKUP(C11,Engagés!$A$11:$L$511,7,FALSE))),"ou non partant ",IF(ISNA(VLOOKUP(C11,Engagés!$A$11:$L$511,7,FALSE)),VLOOKUP(C11,'Enga manuel'!$G$6:$P$355,5,FALSE),VLOOKUP(C11,Engagés!$A$11:$L$511,7,FALSE)))," ")</f>
        <v xml:space="preserve"> </v>
      </c>
      <c r="J11" s="44" t="str">
        <f>IF(C11&gt;0,IF(ISNA(IF(ISNA(VLOOKUP(C11,Engagés!$A$11:$L$511,8,FALSE)),VLOOKUP(C11,'Enga manuel'!$G$6:$P$355,6,FALSE),VLOOKUP(C11,Engagés!$A$11:$L$511,8,FALSE)))," ",IF(ISNA(VLOOKUP(C11,Engagés!$A$11:$L$511,8,FALSE)),VLOOKUP(C11,'Enga manuel'!$G$6:$P$355,6,FALSE),VLOOKUP(C11,Engagés!$A$11:$L$511,8,FALSE)))," ")</f>
        <v xml:space="preserve"> </v>
      </c>
      <c r="K11" s="45" t="str">
        <f>IF(C11&gt;0,IF(ISNA(IF(ISNA(VLOOKUP(C11,Engagés!$A$11:$L$511,5,FALSE)),VLOOKUP(C11,'Enga manuel'!$G$6:$P$355,3,FALSE),VLOOKUP(C11,Engagés!$A$11:$L$511,5,FALSE)))," ",IF(ISNA(VLOOKUP(C11,Engagés!$A$11:$L$511,5,FALSE)),VLOOKUP(C11,'Enga manuel'!$G$6:$P$355,3,FALSE),VLOOKUP(C11,Engagés!$A$11:$L$511,5,FALSE)))," ")</f>
        <v xml:space="preserve"> </v>
      </c>
      <c r="L11" s="45" t="str">
        <f>IF(C11&gt;0,IF(ISNA(IF(ISNA(VLOOKUP(C11,Engagés!$A$11:$L$511,4,FALSE)),VLOOKUP(C11,'Enga manuel'!$G$6:$P$355,2,FALSE),VLOOKUP(C11,Engagés!$A$11:$L$511,4,FALSE)))," ",IF(ISNA(VLOOKUP(C11,Engagés!$A$11:$L$511,4,FALSE)),VLOOKUP(C11,'Enga manuel'!$G$6:$P$355,2,FALSE),VLOOKUP(C11,Engagés!$A$11:$L$511,4,FALSE)))," ")</f>
        <v xml:space="preserve"> </v>
      </c>
      <c r="M11" s="44" t="str">
        <f>IF(C11&gt;0,IF(ISNA(IF(ISNA(VLOOKUP(C11,Engagés!$A$11:$L$511,9,FALSE)),VLOOKUP(C11,'Enga manuel'!$G$6:$P$355,7,FALSE),VLOOKUP(C11,Engagés!$A$11:$L$511,9,FALSE)))," ",IF(ISNA(VLOOKUP(C11,Engagés!$A$11:$L$511,9,FALSE)),VLOOKUP(C11,'Enga manuel'!$G$6:$P$355,7,FALSE),VLOOKUP(C11,Engagés!$A$11:$L$511,9,FALSE)))," ")</f>
        <v xml:space="preserve"> </v>
      </c>
      <c r="N11" s="80" t="str">
        <f>IF(C11&gt;0,IF(ISNA(IF(ISNA(VLOOKUP(C11,Engagés!$A$11:$L$511,10,FALSE)),VLOOKUP(C11,'Enga manuel'!$G$6:$P$355,8,FALSE),VLOOKUP(C11,Engagés!$A$11:$L$511,10,FALSE)))," ",IF(ISNA(VLOOKUP(C11,Engagés!$A$11:$L$511,10,FALSE)),VLOOKUP(C11,'Enga manuel'!$G$6:$P$355,8,FALSE),VLOOKUP(C11,Engagés!$A$11:$L$511,10,FALSE)))," ")</f>
        <v xml:space="preserve"> </v>
      </c>
      <c r="O11" s="45" t="str">
        <f>IF(C11&gt;0,IF(ISNA(IF(ISNA(VLOOKUP(C11,Engagés!$A$11:$L$511,12,FALSE)),VLOOKUP(C11,'Enga manuel'!$G$6:$P$355,9,FALSE),VLOOKUP(C11,Engagés!$A$11:$L$511,12,FALSE)))," ",IF(ISNA(VLOOKUP(C11,Engagés!$A$11:$L$511,11,FALSE)),VLOOKUP(C11,'Enga manuel'!$G$6:$P$355,9,FALSE),VLOOKUP(C11,Engagés!$A$11:$L$511,11,FALSE)))," ")</f>
        <v xml:space="preserve"> </v>
      </c>
      <c r="P11" s="46" t="str">
        <f t="shared" si="1"/>
        <v/>
      </c>
      <c r="R11" s="34">
        <f t="shared" ref="R11:R74" si="3">IF(C11&gt;0,MID(K11,1,7),0)</f>
        <v>0</v>
      </c>
      <c r="S11" s="34">
        <f>IF(C11&gt;0,CONCATENATE(R11,COUNTIF($R$7:R11,R11)),0)</f>
        <v>0</v>
      </c>
      <c r="T11" s="261">
        <f t="shared" si="2"/>
        <v>5</v>
      </c>
    </row>
    <row r="12" spans="1:20" ht="19.149999999999999" customHeight="1" x14ac:dyDescent="0.2">
      <c r="A12" s="39"/>
      <c r="B12" s="47">
        <v>6</v>
      </c>
      <c r="C12" s="41"/>
      <c r="D12" s="42"/>
      <c r="E12" s="42"/>
      <c r="F12" s="42"/>
      <c r="G12" s="43">
        <f t="shared" si="0"/>
        <v>0</v>
      </c>
      <c r="H12" s="44" t="str">
        <f>IF(C12&gt;0,IF(ISNA(IF(ISNA(VLOOKUP(C12,Engagés!$A$11:$L$511,6,FALSE)),VLOOKUP(C12,'Enga manuel'!$G$6:$P$355,4,FALSE),VLOOKUP(C12,Engagés!$A$11:$L$511,6,FALSE))),"Dossard inconnu ",IF(ISNA(VLOOKUP(C12,Engagés!$A$11:$L$511,6,FALSE)),VLOOKUP(C12,'Enga manuel'!$G$6:$P$355,4,FALSE),VLOOKUP(C12,Engagés!$A$11:$L$511,6,FALSE)))," ")</f>
        <v xml:space="preserve"> </v>
      </c>
      <c r="I12" s="44" t="str">
        <f>IF(C12&gt;0,IF(ISNA(IF(ISNA(VLOOKUP(C12,Engagés!$A$11:$L$511,7,FALSE)),VLOOKUP(C12,'Enga manuel'!$G$6:$P$355,5,FALSE),VLOOKUP(C12,Engagés!$A$11:$L$511,7,FALSE))),"ou non partant ",IF(ISNA(VLOOKUP(C12,Engagés!$A$11:$L$511,7,FALSE)),VLOOKUP(C12,'Enga manuel'!$G$6:$P$355,5,FALSE),VLOOKUP(C12,Engagés!$A$11:$L$511,7,FALSE)))," ")</f>
        <v xml:space="preserve"> </v>
      </c>
      <c r="J12" s="44" t="str">
        <f>IF(C12&gt;0,IF(ISNA(IF(ISNA(VLOOKUP(C12,Engagés!$A$11:$L$511,8,FALSE)),VLOOKUP(C12,'Enga manuel'!$G$6:$P$355,6,FALSE),VLOOKUP(C12,Engagés!$A$11:$L$511,8,FALSE)))," ",IF(ISNA(VLOOKUP(C12,Engagés!$A$11:$L$511,8,FALSE)),VLOOKUP(C12,'Enga manuel'!$G$6:$P$355,6,FALSE),VLOOKUP(C12,Engagés!$A$11:$L$511,8,FALSE)))," ")</f>
        <v xml:space="preserve"> </v>
      </c>
      <c r="K12" s="45" t="str">
        <f>IF(C12&gt;0,IF(ISNA(IF(ISNA(VLOOKUP(C12,Engagés!$A$11:$L$511,5,FALSE)),VLOOKUP(C12,'Enga manuel'!$G$6:$P$355,3,FALSE),VLOOKUP(C12,Engagés!$A$11:$L$511,5,FALSE)))," ",IF(ISNA(VLOOKUP(C12,Engagés!$A$11:$L$511,5,FALSE)),VLOOKUP(C12,'Enga manuel'!$G$6:$P$355,3,FALSE),VLOOKUP(C12,Engagés!$A$11:$L$511,5,FALSE)))," ")</f>
        <v xml:space="preserve"> </v>
      </c>
      <c r="L12" s="45" t="str">
        <f>IF(C12&gt;0,IF(ISNA(IF(ISNA(VLOOKUP(C12,Engagés!$A$11:$L$511,4,FALSE)),VLOOKUP(C12,'Enga manuel'!$G$6:$P$355,2,FALSE),VLOOKUP(C12,Engagés!$A$11:$L$511,4,FALSE)))," ",IF(ISNA(VLOOKUP(C12,Engagés!$A$11:$L$511,4,FALSE)),VLOOKUP(C12,'Enga manuel'!$G$6:$P$355,2,FALSE),VLOOKUP(C12,Engagés!$A$11:$L$511,4,FALSE)))," ")</f>
        <v xml:space="preserve"> </v>
      </c>
      <c r="M12" s="44" t="str">
        <f>IF(C12&gt;0,IF(ISNA(IF(ISNA(VLOOKUP(C12,Engagés!$A$11:$L$511,9,FALSE)),VLOOKUP(C12,'Enga manuel'!$G$6:$P$355,7,FALSE),VLOOKUP(C12,Engagés!$A$11:$L$511,9,FALSE)))," ",IF(ISNA(VLOOKUP(C12,Engagés!$A$11:$L$511,9,FALSE)),VLOOKUP(C12,'Enga manuel'!$G$6:$P$355,7,FALSE),VLOOKUP(C12,Engagés!$A$11:$L$511,9,FALSE)))," ")</f>
        <v xml:space="preserve"> </v>
      </c>
      <c r="N12" s="80" t="str">
        <f>IF(C12&gt;0,IF(ISNA(IF(ISNA(VLOOKUP(C12,Engagés!$A$11:$L$511,10,FALSE)),VLOOKUP(C12,'Enga manuel'!$G$6:$P$355,8,FALSE),VLOOKUP(C12,Engagés!$A$11:$L$511,10,FALSE)))," ",IF(ISNA(VLOOKUP(C12,Engagés!$A$11:$L$511,10,FALSE)),VLOOKUP(C12,'Enga manuel'!$G$6:$P$355,8,FALSE),VLOOKUP(C12,Engagés!$A$11:$L$511,10,FALSE)))," ")</f>
        <v xml:space="preserve"> </v>
      </c>
      <c r="O12" s="45" t="str">
        <f>IF(C12&gt;0,IF(ISNA(IF(ISNA(VLOOKUP(C12,Engagés!$A$11:$L$511,12,FALSE)),VLOOKUP(C12,'Enga manuel'!$G$6:$P$355,9,FALSE),VLOOKUP(C12,Engagés!$A$11:$L$511,12,FALSE)))," ",IF(ISNA(VLOOKUP(C12,Engagés!$A$11:$L$511,11,FALSE)),VLOOKUP(C12,'Enga manuel'!$G$6:$P$355,9,FALSE),VLOOKUP(C12,Engagés!$A$11:$L$511,11,FALSE)))," ")</f>
        <v xml:space="preserve"> </v>
      </c>
      <c r="P12" s="46" t="str">
        <f t="shared" si="1"/>
        <v/>
      </c>
      <c r="R12" s="34">
        <f t="shared" si="3"/>
        <v>0</v>
      </c>
      <c r="S12" s="34">
        <f>IF(C12&gt;0,CONCATENATE(R12,COUNTIF($R$7:R12,R12)),0)</f>
        <v>0</v>
      </c>
      <c r="T12" s="261">
        <f t="shared" si="2"/>
        <v>6</v>
      </c>
    </row>
    <row r="13" spans="1:20" ht="19.149999999999999" customHeight="1" x14ac:dyDescent="0.2">
      <c r="A13" s="39"/>
      <c r="B13" s="47">
        <v>7</v>
      </c>
      <c r="C13" s="41"/>
      <c r="D13" s="42"/>
      <c r="E13" s="42"/>
      <c r="F13" s="42"/>
      <c r="G13" s="43">
        <f t="shared" si="0"/>
        <v>0</v>
      </c>
      <c r="H13" s="44" t="str">
        <f>IF(C13&gt;0,IF(ISNA(IF(ISNA(VLOOKUP(C13,Engagés!$A$11:$L$511,6,FALSE)),VLOOKUP(C13,'Enga manuel'!$G$6:$P$355,4,FALSE),VLOOKUP(C13,Engagés!$A$11:$L$511,6,FALSE))),"Dossard inconnu ",IF(ISNA(VLOOKUP(C13,Engagés!$A$11:$L$511,6,FALSE)),VLOOKUP(C13,'Enga manuel'!$G$6:$P$355,4,FALSE),VLOOKUP(C13,Engagés!$A$11:$L$511,6,FALSE)))," ")</f>
        <v xml:space="preserve"> </v>
      </c>
      <c r="I13" s="44" t="str">
        <f>IF(C13&gt;0,IF(ISNA(IF(ISNA(VLOOKUP(C13,Engagés!$A$11:$L$511,7,FALSE)),VLOOKUP(C13,'Enga manuel'!$G$6:$P$355,5,FALSE),VLOOKUP(C13,Engagés!$A$11:$L$511,7,FALSE))),"ou non partant ",IF(ISNA(VLOOKUP(C13,Engagés!$A$11:$L$511,7,FALSE)),VLOOKUP(C13,'Enga manuel'!$G$6:$P$355,5,FALSE),VLOOKUP(C13,Engagés!$A$11:$L$511,7,FALSE)))," ")</f>
        <v xml:space="preserve"> </v>
      </c>
      <c r="J13" s="44" t="str">
        <f>IF(C13&gt;0,IF(ISNA(IF(ISNA(VLOOKUP(C13,Engagés!$A$11:$L$511,8,FALSE)),VLOOKUP(C13,'Enga manuel'!$G$6:$P$355,6,FALSE),VLOOKUP(C13,Engagés!$A$11:$L$511,8,FALSE)))," ",IF(ISNA(VLOOKUP(C13,Engagés!$A$11:$L$511,8,FALSE)),VLOOKUP(C13,'Enga manuel'!$G$6:$P$355,6,FALSE),VLOOKUP(C13,Engagés!$A$11:$L$511,8,FALSE)))," ")</f>
        <v xml:space="preserve"> </v>
      </c>
      <c r="K13" s="45" t="str">
        <f>IF(C13&gt;0,IF(ISNA(IF(ISNA(VLOOKUP(C13,Engagés!$A$11:$L$511,5,FALSE)),VLOOKUP(C13,'Enga manuel'!$G$6:$P$355,3,FALSE),VLOOKUP(C13,Engagés!$A$11:$L$511,5,FALSE)))," ",IF(ISNA(VLOOKUP(C13,Engagés!$A$11:$L$511,5,FALSE)),VLOOKUP(C13,'Enga manuel'!$G$6:$P$355,3,FALSE),VLOOKUP(C13,Engagés!$A$11:$L$511,5,FALSE)))," ")</f>
        <v xml:space="preserve"> </v>
      </c>
      <c r="L13" s="45" t="str">
        <f>IF(C13&gt;0,IF(ISNA(IF(ISNA(VLOOKUP(C13,Engagés!$A$11:$L$511,4,FALSE)),VLOOKUP(C13,'Enga manuel'!$G$6:$P$355,2,FALSE),VLOOKUP(C13,Engagés!$A$11:$L$511,4,FALSE)))," ",IF(ISNA(VLOOKUP(C13,Engagés!$A$11:$L$511,4,FALSE)),VLOOKUP(C13,'Enga manuel'!$G$6:$P$355,2,FALSE),VLOOKUP(C13,Engagés!$A$11:$L$511,4,FALSE)))," ")</f>
        <v xml:space="preserve"> </v>
      </c>
      <c r="M13" s="44" t="str">
        <f>IF(C13&gt;0,IF(ISNA(IF(ISNA(VLOOKUP(C13,Engagés!$A$11:$L$511,9,FALSE)),VLOOKUP(C13,'Enga manuel'!$G$6:$P$355,7,FALSE),VLOOKUP(C13,Engagés!$A$11:$L$511,9,FALSE)))," ",IF(ISNA(VLOOKUP(C13,Engagés!$A$11:$L$511,9,FALSE)),VLOOKUP(C13,'Enga manuel'!$G$6:$P$355,7,FALSE),VLOOKUP(C13,Engagés!$A$11:$L$511,9,FALSE)))," ")</f>
        <v xml:space="preserve"> </v>
      </c>
      <c r="N13" s="80" t="str">
        <f>IF(C13&gt;0,IF(ISNA(IF(ISNA(VLOOKUP(C13,Engagés!$A$11:$L$511,10,FALSE)),VLOOKUP(C13,'Enga manuel'!$G$6:$P$355,8,FALSE),VLOOKUP(C13,Engagés!$A$11:$L$511,10,FALSE)))," ",IF(ISNA(VLOOKUP(C13,Engagés!$A$11:$L$511,10,FALSE)),VLOOKUP(C13,'Enga manuel'!$G$6:$P$355,8,FALSE),VLOOKUP(C13,Engagés!$A$11:$L$511,10,FALSE)))," ")</f>
        <v xml:space="preserve"> </v>
      </c>
      <c r="O13" s="45" t="str">
        <f>IF(C13&gt;0,IF(ISNA(IF(ISNA(VLOOKUP(C13,Engagés!$A$11:$L$511,12,FALSE)),VLOOKUP(C13,'Enga manuel'!$G$6:$P$355,9,FALSE),VLOOKUP(C13,Engagés!$A$11:$L$511,12,FALSE)))," ",IF(ISNA(VLOOKUP(C13,Engagés!$A$11:$L$511,11,FALSE)),VLOOKUP(C13,'Enga manuel'!$G$6:$P$355,9,FALSE),VLOOKUP(C13,Engagés!$A$11:$L$511,11,FALSE)))," ")</f>
        <v xml:space="preserve"> </v>
      </c>
      <c r="P13" s="46" t="str">
        <f t="shared" si="1"/>
        <v/>
      </c>
      <c r="R13" s="34">
        <f t="shared" si="3"/>
        <v>0</v>
      </c>
      <c r="S13" s="34">
        <f>IF(C13&gt;0,CONCATENATE(R13,COUNTIF($R$7:R13,R13)),0)</f>
        <v>0</v>
      </c>
      <c r="T13" s="261">
        <f t="shared" si="2"/>
        <v>7</v>
      </c>
    </row>
    <row r="14" spans="1:20" ht="19.149999999999999" customHeight="1" x14ac:dyDescent="0.2">
      <c r="A14" s="39"/>
      <c r="B14" s="47">
        <v>8</v>
      </c>
      <c r="C14" s="41"/>
      <c r="D14" s="42"/>
      <c r="E14" s="42"/>
      <c r="F14" s="42"/>
      <c r="G14" s="43">
        <f t="shared" si="0"/>
        <v>0</v>
      </c>
      <c r="H14" s="44" t="str">
        <f>IF(C14&gt;0,IF(ISNA(IF(ISNA(VLOOKUP(C14,Engagés!$A$11:$L$511,6,FALSE)),VLOOKUP(C14,'Enga manuel'!$G$6:$P$355,4,FALSE),VLOOKUP(C14,Engagés!$A$11:$L$511,6,FALSE))),"Dossard inconnu ",IF(ISNA(VLOOKUP(C14,Engagés!$A$11:$L$511,6,FALSE)),VLOOKUP(C14,'Enga manuel'!$G$6:$P$355,4,FALSE),VLOOKUP(C14,Engagés!$A$11:$L$511,6,FALSE)))," ")</f>
        <v xml:space="preserve"> </v>
      </c>
      <c r="I14" s="44" t="str">
        <f>IF(C14&gt;0,IF(ISNA(IF(ISNA(VLOOKUP(C14,Engagés!$A$11:$L$511,7,FALSE)),VLOOKUP(C14,'Enga manuel'!$G$6:$P$355,5,FALSE),VLOOKUP(C14,Engagés!$A$11:$L$511,7,FALSE))),"ou non partant ",IF(ISNA(VLOOKUP(C14,Engagés!$A$11:$L$511,7,FALSE)),VLOOKUP(C14,'Enga manuel'!$G$6:$P$355,5,FALSE),VLOOKUP(C14,Engagés!$A$11:$L$511,7,FALSE)))," ")</f>
        <v xml:space="preserve"> </v>
      </c>
      <c r="J14" s="44" t="str">
        <f>IF(C14&gt;0,IF(ISNA(IF(ISNA(VLOOKUP(C14,Engagés!$A$11:$L$511,8,FALSE)),VLOOKUP(C14,'Enga manuel'!$G$6:$P$355,6,FALSE),VLOOKUP(C14,Engagés!$A$11:$L$511,8,FALSE)))," ",IF(ISNA(VLOOKUP(C14,Engagés!$A$11:$L$511,8,FALSE)),VLOOKUP(C14,'Enga manuel'!$G$6:$P$355,6,FALSE),VLOOKUP(C14,Engagés!$A$11:$L$511,8,FALSE)))," ")</f>
        <v xml:space="preserve"> </v>
      </c>
      <c r="K14" s="45" t="str">
        <f>IF(C14&gt;0,IF(ISNA(IF(ISNA(VLOOKUP(C14,Engagés!$A$11:$L$511,5,FALSE)),VLOOKUP(C14,'Enga manuel'!$G$6:$P$355,3,FALSE),VLOOKUP(C14,Engagés!$A$11:$L$511,5,FALSE)))," ",IF(ISNA(VLOOKUP(C14,Engagés!$A$11:$L$511,5,FALSE)),VLOOKUP(C14,'Enga manuel'!$G$6:$P$355,3,FALSE),VLOOKUP(C14,Engagés!$A$11:$L$511,5,FALSE)))," ")</f>
        <v xml:space="preserve"> </v>
      </c>
      <c r="L14" s="45" t="str">
        <f>IF(C14&gt;0,IF(ISNA(IF(ISNA(VLOOKUP(C14,Engagés!$A$11:$L$511,4,FALSE)),VLOOKUP(C14,'Enga manuel'!$G$6:$P$355,2,FALSE),VLOOKUP(C14,Engagés!$A$11:$L$511,4,FALSE)))," ",IF(ISNA(VLOOKUP(C14,Engagés!$A$11:$L$511,4,FALSE)),VLOOKUP(C14,'Enga manuel'!$G$6:$P$355,2,FALSE),VLOOKUP(C14,Engagés!$A$11:$L$511,4,FALSE)))," ")</f>
        <v xml:space="preserve"> </v>
      </c>
      <c r="M14" s="44" t="str">
        <f>IF(C14&gt;0,IF(ISNA(IF(ISNA(VLOOKUP(C14,Engagés!$A$11:$L$511,9,FALSE)),VLOOKUP(C14,'Enga manuel'!$G$6:$P$355,7,FALSE),VLOOKUP(C14,Engagés!$A$11:$L$511,9,FALSE)))," ",IF(ISNA(VLOOKUP(C14,Engagés!$A$11:$L$511,9,FALSE)),VLOOKUP(C14,'Enga manuel'!$G$6:$P$355,7,FALSE),VLOOKUP(C14,Engagés!$A$11:$L$511,9,FALSE)))," ")</f>
        <v xml:space="preserve"> </v>
      </c>
      <c r="N14" s="80" t="str">
        <f>IF(C14&gt;0,IF(ISNA(IF(ISNA(VLOOKUP(C14,Engagés!$A$11:$L$511,10,FALSE)),VLOOKUP(C14,'Enga manuel'!$G$6:$P$355,8,FALSE),VLOOKUP(C14,Engagés!$A$11:$L$511,10,FALSE)))," ",IF(ISNA(VLOOKUP(C14,Engagés!$A$11:$L$511,10,FALSE)),VLOOKUP(C14,'Enga manuel'!$G$6:$P$355,8,FALSE),VLOOKUP(C14,Engagés!$A$11:$L$511,10,FALSE)))," ")</f>
        <v xml:space="preserve"> </v>
      </c>
      <c r="O14" s="45" t="str">
        <f>IF(C14&gt;0,IF(ISNA(IF(ISNA(VLOOKUP(C14,Engagés!$A$11:$L$511,12,FALSE)),VLOOKUP(C14,'Enga manuel'!$G$6:$P$355,9,FALSE),VLOOKUP(C14,Engagés!$A$11:$L$511,12,FALSE)))," ",IF(ISNA(VLOOKUP(C14,Engagés!$A$11:$L$511,11,FALSE)),VLOOKUP(C14,'Enga manuel'!$G$6:$P$355,9,FALSE),VLOOKUP(C14,Engagés!$A$11:$L$511,11,FALSE)))," ")</f>
        <v xml:space="preserve"> </v>
      </c>
      <c r="P14" s="46" t="str">
        <f t="shared" si="1"/>
        <v/>
      </c>
      <c r="R14" s="34">
        <f t="shared" si="3"/>
        <v>0</v>
      </c>
      <c r="S14" s="34">
        <f>IF(C14&gt;0,CONCATENATE(R14,COUNTIF($R$7:R14,R14)),0)</f>
        <v>0</v>
      </c>
      <c r="T14" s="261">
        <f t="shared" si="2"/>
        <v>8</v>
      </c>
    </row>
    <row r="15" spans="1:20" ht="19.149999999999999" customHeight="1" x14ac:dyDescent="0.2">
      <c r="A15" s="39"/>
      <c r="B15" s="47">
        <v>9</v>
      </c>
      <c r="C15" s="41"/>
      <c r="D15" s="42"/>
      <c r="E15" s="42"/>
      <c r="F15" s="42"/>
      <c r="G15" s="43">
        <f t="shared" si="0"/>
        <v>0</v>
      </c>
      <c r="H15" s="44" t="str">
        <f>IF(C15&gt;0,IF(ISNA(IF(ISNA(VLOOKUP(C15,Engagés!$A$11:$L$511,6,FALSE)),VLOOKUP(C15,'Enga manuel'!$G$6:$P$355,4,FALSE),VLOOKUP(C15,Engagés!$A$11:$L$511,6,FALSE))),"Dossard inconnu ",IF(ISNA(VLOOKUP(C15,Engagés!$A$11:$L$511,6,FALSE)),VLOOKUP(C15,'Enga manuel'!$G$6:$P$355,4,FALSE),VLOOKUP(C15,Engagés!$A$11:$L$511,6,FALSE)))," ")</f>
        <v xml:space="preserve"> </v>
      </c>
      <c r="I15" s="44" t="str">
        <f>IF(C15&gt;0,IF(ISNA(IF(ISNA(VLOOKUP(C15,Engagés!$A$11:$L$511,7,FALSE)),VLOOKUP(C15,'Enga manuel'!$G$6:$P$355,5,FALSE),VLOOKUP(C15,Engagés!$A$11:$L$511,7,FALSE))),"ou non partant ",IF(ISNA(VLOOKUP(C15,Engagés!$A$11:$L$511,7,FALSE)),VLOOKUP(C15,'Enga manuel'!$G$6:$P$355,5,FALSE),VLOOKUP(C15,Engagés!$A$11:$L$511,7,FALSE)))," ")</f>
        <v xml:space="preserve"> </v>
      </c>
      <c r="J15" s="44" t="str">
        <f>IF(C15&gt;0,IF(ISNA(IF(ISNA(VLOOKUP(C15,Engagés!$A$11:$L$511,8,FALSE)),VLOOKUP(C15,'Enga manuel'!$G$6:$P$355,6,FALSE),VLOOKUP(C15,Engagés!$A$11:$L$511,8,FALSE)))," ",IF(ISNA(VLOOKUP(C15,Engagés!$A$11:$L$511,8,FALSE)),VLOOKUP(C15,'Enga manuel'!$G$6:$P$355,6,FALSE),VLOOKUP(C15,Engagés!$A$11:$L$511,8,FALSE)))," ")</f>
        <v xml:space="preserve"> </v>
      </c>
      <c r="K15" s="45" t="str">
        <f>IF(C15&gt;0,IF(ISNA(IF(ISNA(VLOOKUP(C15,Engagés!$A$11:$L$511,5,FALSE)),VLOOKUP(C15,'Enga manuel'!$G$6:$P$355,3,FALSE),VLOOKUP(C15,Engagés!$A$11:$L$511,5,FALSE)))," ",IF(ISNA(VLOOKUP(C15,Engagés!$A$11:$L$511,5,FALSE)),VLOOKUP(C15,'Enga manuel'!$G$6:$P$355,3,FALSE),VLOOKUP(C15,Engagés!$A$11:$L$511,5,FALSE)))," ")</f>
        <v xml:space="preserve"> </v>
      </c>
      <c r="L15" s="45" t="str">
        <f>IF(C15&gt;0,IF(ISNA(IF(ISNA(VLOOKUP(C15,Engagés!$A$11:$L$511,4,FALSE)),VLOOKUP(C15,'Enga manuel'!$G$6:$P$355,2,FALSE),VLOOKUP(C15,Engagés!$A$11:$L$511,4,FALSE)))," ",IF(ISNA(VLOOKUP(C15,Engagés!$A$11:$L$511,4,FALSE)),VLOOKUP(C15,'Enga manuel'!$G$6:$P$355,2,FALSE),VLOOKUP(C15,Engagés!$A$11:$L$511,4,FALSE)))," ")</f>
        <v xml:space="preserve"> </v>
      </c>
      <c r="M15" s="44" t="str">
        <f>IF(C15&gt;0,IF(ISNA(IF(ISNA(VLOOKUP(C15,Engagés!$A$11:$L$511,9,FALSE)),VLOOKUP(C15,'Enga manuel'!$G$6:$P$355,7,FALSE),VLOOKUP(C15,Engagés!$A$11:$L$511,9,FALSE)))," ",IF(ISNA(VLOOKUP(C15,Engagés!$A$11:$L$511,9,FALSE)),VLOOKUP(C15,'Enga manuel'!$G$6:$P$355,7,FALSE),VLOOKUP(C15,Engagés!$A$11:$L$511,9,FALSE)))," ")</f>
        <v xml:space="preserve"> </v>
      </c>
      <c r="N15" s="80" t="str">
        <f>IF(C15&gt;0,IF(ISNA(IF(ISNA(VLOOKUP(C15,Engagés!$A$11:$L$511,10,FALSE)),VLOOKUP(C15,'Enga manuel'!$G$6:$P$355,8,FALSE),VLOOKUP(C15,Engagés!$A$11:$L$511,10,FALSE)))," ",IF(ISNA(VLOOKUP(C15,Engagés!$A$11:$L$511,10,FALSE)),VLOOKUP(C15,'Enga manuel'!$G$6:$P$355,8,FALSE),VLOOKUP(C15,Engagés!$A$11:$L$511,10,FALSE)))," ")</f>
        <v xml:space="preserve"> </v>
      </c>
      <c r="O15" s="45" t="str">
        <f>IF(C15&gt;0,IF(ISNA(IF(ISNA(VLOOKUP(C15,Engagés!$A$11:$L$511,12,FALSE)),VLOOKUP(C15,'Enga manuel'!$G$6:$P$355,9,FALSE),VLOOKUP(C15,Engagés!$A$11:$L$511,12,FALSE)))," ",IF(ISNA(VLOOKUP(C15,Engagés!$A$11:$L$511,11,FALSE)),VLOOKUP(C15,'Enga manuel'!$G$6:$P$355,9,FALSE),VLOOKUP(C15,Engagés!$A$11:$L$511,11,FALSE)))," ")</f>
        <v xml:space="preserve"> </v>
      </c>
      <c r="P15" s="46" t="str">
        <f t="shared" si="1"/>
        <v/>
      </c>
      <c r="R15" s="34">
        <f t="shared" si="3"/>
        <v>0</v>
      </c>
      <c r="S15" s="34">
        <f>IF(C15&gt;0,CONCATENATE(R15,COUNTIF($R$7:R15,R15)),0)</f>
        <v>0</v>
      </c>
      <c r="T15" s="261">
        <f t="shared" si="2"/>
        <v>9</v>
      </c>
    </row>
    <row r="16" spans="1:20" ht="19.149999999999999" customHeight="1" x14ac:dyDescent="0.2">
      <c r="A16" s="39"/>
      <c r="B16" s="47">
        <v>10</v>
      </c>
      <c r="C16" s="41"/>
      <c r="D16" s="42"/>
      <c r="E16" s="42"/>
      <c r="F16" s="42"/>
      <c r="G16" s="43">
        <f t="shared" si="0"/>
        <v>0</v>
      </c>
      <c r="H16" s="44" t="str">
        <f>IF(C16&gt;0,IF(ISNA(IF(ISNA(VLOOKUP(C16,Engagés!$A$11:$L$511,6,FALSE)),VLOOKUP(C16,'Enga manuel'!$G$6:$P$355,4,FALSE),VLOOKUP(C16,Engagés!$A$11:$L$511,6,FALSE))),"Dossard inconnu ",IF(ISNA(VLOOKUP(C16,Engagés!$A$11:$L$511,6,FALSE)),VLOOKUP(C16,'Enga manuel'!$G$6:$P$355,4,FALSE),VLOOKUP(C16,Engagés!$A$11:$L$511,6,FALSE)))," ")</f>
        <v xml:space="preserve"> </v>
      </c>
      <c r="I16" s="44" t="str">
        <f>IF(C16&gt;0,IF(ISNA(IF(ISNA(VLOOKUP(C16,Engagés!$A$11:$L$511,7,FALSE)),VLOOKUP(C16,'Enga manuel'!$G$6:$P$355,5,FALSE),VLOOKUP(C16,Engagés!$A$11:$L$511,7,FALSE))),"ou non partant ",IF(ISNA(VLOOKUP(C16,Engagés!$A$11:$L$511,7,FALSE)),VLOOKUP(C16,'Enga manuel'!$G$6:$P$355,5,FALSE),VLOOKUP(C16,Engagés!$A$11:$L$511,7,FALSE)))," ")</f>
        <v xml:space="preserve"> </v>
      </c>
      <c r="J16" s="44" t="str">
        <f>IF(C16&gt;0,IF(ISNA(IF(ISNA(VLOOKUP(C16,Engagés!$A$11:$L$511,8,FALSE)),VLOOKUP(C16,'Enga manuel'!$G$6:$P$355,6,FALSE),VLOOKUP(C16,Engagés!$A$11:$L$511,8,FALSE)))," ",IF(ISNA(VLOOKUP(C16,Engagés!$A$11:$L$511,8,FALSE)),VLOOKUP(C16,'Enga manuel'!$G$6:$P$355,6,FALSE),VLOOKUP(C16,Engagés!$A$11:$L$511,8,FALSE)))," ")</f>
        <v xml:space="preserve"> </v>
      </c>
      <c r="K16" s="45" t="str">
        <f>IF(C16&gt;0,IF(ISNA(IF(ISNA(VLOOKUP(C16,Engagés!$A$11:$L$511,5,FALSE)),VLOOKUP(C16,'Enga manuel'!$G$6:$P$355,3,FALSE),VLOOKUP(C16,Engagés!$A$11:$L$511,5,FALSE)))," ",IF(ISNA(VLOOKUP(C16,Engagés!$A$11:$L$511,5,FALSE)),VLOOKUP(C16,'Enga manuel'!$G$6:$P$355,3,FALSE),VLOOKUP(C16,Engagés!$A$11:$L$511,5,FALSE)))," ")</f>
        <v xml:space="preserve"> </v>
      </c>
      <c r="L16" s="45" t="str">
        <f>IF(C16&gt;0,IF(ISNA(IF(ISNA(VLOOKUP(C16,Engagés!$A$11:$L$511,4,FALSE)),VLOOKUP(C16,'Enga manuel'!$G$6:$P$355,2,FALSE),VLOOKUP(C16,Engagés!$A$11:$L$511,4,FALSE)))," ",IF(ISNA(VLOOKUP(C16,Engagés!$A$11:$L$511,4,FALSE)),VLOOKUP(C16,'Enga manuel'!$G$6:$P$355,2,FALSE),VLOOKUP(C16,Engagés!$A$11:$L$511,4,FALSE)))," ")</f>
        <v xml:space="preserve"> </v>
      </c>
      <c r="M16" s="44" t="str">
        <f>IF(C16&gt;0,IF(ISNA(IF(ISNA(VLOOKUP(C16,Engagés!$A$11:$L$511,9,FALSE)),VLOOKUP(C16,'Enga manuel'!$G$6:$P$355,7,FALSE),VLOOKUP(C16,Engagés!$A$11:$L$511,9,FALSE)))," ",IF(ISNA(VLOOKUP(C16,Engagés!$A$11:$L$511,9,FALSE)),VLOOKUP(C16,'Enga manuel'!$G$6:$P$355,7,FALSE),VLOOKUP(C16,Engagés!$A$11:$L$511,9,FALSE)))," ")</f>
        <v xml:space="preserve"> </v>
      </c>
      <c r="N16" s="80" t="str">
        <f>IF(C16&gt;0,IF(ISNA(IF(ISNA(VLOOKUP(C16,Engagés!$A$11:$L$511,10,FALSE)),VLOOKUP(C16,'Enga manuel'!$G$6:$P$355,8,FALSE),VLOOKUP(C16,Engagés!$A$11:$L$511,10,FALSE)))," ",IF(ISNA(VLOOKUP(C16,Engagés!$A$11:$L$511,10,FALSE)),VLOOKUP(C16,'Enga manuel'!$G$6:$P$355,8,FALSE),VLOOKUP(C16,Engagés!$A$11:$L$511,10,FALSE)))," ")</f>
        <v xml:space="preserve"> </v>
      </c>
      <c r="O16" s="45" t="str">
        <f>IF(C16&gt;0,IF(ISNA(IF(ISNA(VLOOKUP(C16,Engagés!$A$11:$L$511,12,FALSE)),VLOOKUP(C16,'Enga manuel'!$G$6:$P$355,9,FALSE),VLOOKUP(C16,Engagés!$A$11:$L$511,12,FALSE)))," ",IF(ISNA(VLOOKUP(C16,Engagés!$A$11:$L$511,11,FALSE)),VLOOKUP(C16,'Enga manuel'!$G$6:$P$355,9,FALSE),VLOOKUP(C16,Engagés!$A$11:$L$511,11,FALSE)))," ")</f>
        <v xml:space="preserve"> </v>
      </c>
      <c r="P16" s="46" t="str">
        <f t="shared" si="1"/>
        <v/>
      </c>
      <c r="R16" s="34">
        <f t="shared" si="3"/>
        <v>0</v>
      </c>
      <c r="S16" s="34">
        <f>IF(C16&gt;0,CONCATENATE(R16,COUNTIF($R$7:R16,R16)),0)</f>
        <v>0</v>
      </c>
      <c r="T16" s="261">
        <f t="shared" si="2"/>
        <v>10</v>
      </c>
    </row>
    <row r="17" spans="1:20" ht="19.149999999999999" customHeight="1" x14ac:dyDescent="0.2">
      <c r="A17" s="39"/>
      <c r="B17" s="47">
        <v>11</v>
      </c>
      <c r="C17" s="41"/>
      <c r="D17" s="42"/>
      <c r="E17" s="42"/>
      <c r="F17" s="42"/>
      <c r="G17" s="43">
        <f t="shared" si="0"/>
        <v>0</v>
      </c>
      <c r="H17" s="44" t="str">
        <f>IF(C17&gt;0,IF(ISNA(IF(ISNA(VLOOKUP(C17,Engagés!$A$11:$L$511,6,FALSE)),VLOOKUP(C17,'Enga manuel'!$G$6:$P$355,4,FALSE),VLOOKUP(C17,Engagés!$A$11:$L$511,6,FALSE))),"Dossard inconnu ",IF(ISNA(VLOOKUP(C17,Engagés!$A$11:$L$511,6,FALSE)),VLOOKUP(C17,'Enga manuel'!$G$6:$P$355,4,FALSE),VLOOKUP(C17,Engagés!$A$11:$L$511,6,FALSE)))," ")</f>
        <v xml:space="preserve"> </v>
      </c>
      <c r="I17" s="44" t="str">
        <f>IF(C17&gt;0,IF(ISNA(IF(ISNA(VLOOKUP(C17,Engagés!$A$11:$L$511,7,FALSE)),VLOOKUP(C17,'Enga manuel'!$G$6:$P$355,5,FALSE),VLOOKUP(C17,Engagés!$A$11:$L$511,7,FALSE))),"ou non partant ",IF(ISNA(VLOOKUP(C17,Engagés!$A$11:$L$511,7,FALSE)),VLOOKUP(C17,'Enga manuel'!$G$6:$P$355,5,FALSE),VLOOKUP(C17,Engagés!$A$11:$L$511,7,FALSE)))," ")</f>
        <v xml:space="preserve"> </v>
      </c>
      <c r="J17" s="44" t="str">
        <f>IF(C17&gt;0,IF(ISNA(IF(ISNA(VLOOKUP(C17,Engagés!$A$11:$L$511,8,FALSE)),VLOOKUP(C17,'Enga manuel'!$G$6:$P$355,6,FALSE),VLOOKUP(C17,Engagés!$A$11:$L$511,8,FALSE)))," ",IF(ISNA(VLOOKUP(C17,Engagés!$A$11:$L$511,8,FALSE)),VLOOKUP(C17,'Enga manuel'!$G$6:$P$355,6,FALSE),VLOOKUP(C17,Engagés!$A$11:$L$511,8,FALSE)))," ")</f>
        <v xml:space="preserve"> </v>
      </c>
      <c r="K17" s="45" t="str">
        <f>IF(C17&gt;0,IF(ISNA(IF(ISNA(VLOOKUP(C17,Engagés!$A$11:$L$511,5,FALSE)),VLOOKUP(C17,'Enga manuel'!$G$6:$P$355,3,FALSE),VLOOKUP(C17,Engagés!$A$11:$L$511,5,FALSE)))," ",IF(ISNA(VLOOKUP(C17,Engagés!$A$11:$L$511,5,FALSE)),VLOOKUP(C17,'Enga manuel'!$G$6:$P$355,3,FALSE),VLOOKUP(C17,Engagés!$A$11:$L$511,5,FALSE)))," ")</f>
        <v xml:space="preserve"> </v>
      </c>
      <c r="L17" s="45" t="str">
        <f>IF(C17&gt;0,IF(ISNA(IF(ISNA(VLOOKUP(C17,Engagés!$A$11:$L$511,4,FALSE)),VLOOKUP(C17,'Enga manuel'!$G$6:$P$355,2,FALSE),VLOOKUP(C17,Engagés!$A$11:$L$511,4,FALSE)))," ",IF(ISNA(VLOOKUP(C17,Engagés!$A$11:$L$511,4,FALSE)),VLOOKUP(C17,'Enga manuel'!$G$6:$P$355,2,FALSE),VLOOKUP(C17,Engagés!$A$11:$L$511,4,FALSE)))," ")</f>
        <v xml:space="preserve"> </v>
      </c>
      <c r="M17" s="44" t="str">
        <f>IF(C17&gt;0,IF(ISNA(IF(ISNA(VLOOKUP(C17,Engagés!$A$11:$L$511,9,FALSE)),VLOOKUP(C17,'Enga manuel'!$G$6:$P$355,7,FALSE),VLOOKUP(C17,Engagés!$A$11:$L$511,9,FALSE)))," ",IF(ISNA(VLOOKUP(C17,Engagés!$A$11:$L$511,9,FALSE)),VLOOKUP(C17,'Enga manuel'!$G$6:$P$355,7,FALSE),VLOOKUP(C17,Engagés!$A$11:$L$511,9,FALSE)))," ")</f>
        <v xml:space="preserve"> </v>
      </c>
      <c r="N17" s="80" t="str">
        <f>IF(C17&gt;0,IF(ISNA(IF(ISNA(VLOOKUP(C17,Engagés!$A$11:$L$511,10,FALSE)),VLOOKUP(C17,'Enga manuel'!$G$6:$P$355,8,FALSE),VLOOKUP(C17,Engagés!$A$11:$L$511,10,FALSE)))," ",IF(ISNA(VLOOKUP(C17,Engagés!$A$11:$L$511,10,FALSE)),VLOOKUP(C17,'Enga manuel'!$G$6:$P$355,8,FALSE),VLOOKUP(C17,Engagés!$A$11:$L$511,10,FALSE)))," ")</f>
        <v xml:space="preserve"> </v>
      </c>
      <c r="O17" s="45" t="str">
        <f>IF(C17&gt;0,IF(ISNA(IF(ISNA(VLOOKUP(C17,Engagés!$A$11:$L$511,12,FALSE)),VLOOKUP(C17,'Enga manuel'!$G$6:$P$355,9,FALSE),VLOOKUP(C17,Engagés!$A$11:$L$511,12,FALSE)))," ",IF(ISNA(VLOOKUP(C17,Engagés!$A$11:$L$511,11,FALSE)),VLOOKUP(C17,'Enga manuel'!$G$6:$P$355,9,FALSE),VLOOKUP(C17,Engagés!$A$11:$L$511,11,FALSE)))," ")</f>
        <v xml:space="preserve"> </v>
      </c>
      <c r="P17" s="46" t="str">
        <f t="shared" si="1"/>
        <v/>
      </c>
      <c r="R17" s="34">
        <f t="shared" si="3"/>
        <v>0</v>
      </c>
      <c r="S17" s="34">
        <f>IF(C17&gt;0,CONCATENATE(R17,COUNTIF($R$7:R17,R17)),0)</f>
        <v>0</v>
      </c>
      <c r="T17" s="261">
        <f t="shared" si="2"/>
        <v>11</v>
      </c>
    </row>
    <row r="18" spans="1:20" ht="19.149999999999999" customHeight="1" x14ac:dyDescent="0.2">
      <c r="A18" s="39"/>
      <c r="B18" s="47">
        <v>12</v>
      </c>
      <c r="C18" s="41"/>
      <c r="D18" s="42"/>
      <c r="E18" s="42"/>
      <c r="F18" s="42"/>
      <c r="G18" s="43">
        <f t="shared" si="0"/>
        <v>0</v>
      </c>
      <c r="H18" s="44" t="str">
        <f>IF(C18&gt;0,IF(ISNA(IF(ISNA(VLOOKUP(C18,Engagés!$A$11:$L$511,6,FALSE)),VLOOKUP(C18,'Enga manuel'!$G$6:$P$355,4,FALSE),VLOOKUP(C18,Engagés!$A$11:$L$511,6,FALSE))),"Dossard inconnu ",IF(ISNA(VLOOKUP(C18,Engagés!$A$11:$L$511,6,FALSE)),VLOOKUP(C18,'Enga manuel'!$G$6:$P$355,4,FALSE),VLOOKUP(C18,Engagés!$A$11:$L$511,6,FALSE)))," ")</f>
        <v xml:space="preserve"> </v>
      </c>
      <c r="I18" s="44" t="str">
        <f>IF(C18&gt;0,IF(ISNA(IF(ISNA(VLOOKUP(C18,Engagés!$A$11:$L$511,7,FALSE)),VLOOKUP(C18,'Enga manuel'!$G$6:$P$355,5,FALSE),VLOOKUP(C18,Engagés!$A$11:$L$511,7,FALSE))),"ou non partant ",IF(ISNA(VLOOKUP(C18,Engagés!$A$11:$L$511,7,FALSE)),VLOOKUP(C18,'Enga manuel'!$G$6:$P$355,5,FALSE),VLOOKUP(C18,Engagés!$A$11:$L$511,7,FALSE)))," ")</f>
        <v xml:space="preserve"> </v>
      </c>
      <c r="J18" s="44" t="str">
        <f>IF(C18&gt;0,IF(ISNA(IF(ISNA(VLOOKUP(C18,Engagés!$A$11:$L$511,8,FALSE)),VLOOKUP(C18,'Enga manuel'!$G$6:$P$355,6,FALSE),VLOOKUP(C18,Engagés!$A$11:$L$511,8,FALSE)))," ",IF(ISNA(VLOOKUP(C18,Engagés!$A$11:$L$511,8,FALSE)),VLOOKUP(C18,'Enga manuel'!$G$6:$P$355,6,FALSE),VLOOKUP(C18,Engagés!$A$11:$L$511,8,FALSE)))," ")</f>
        <v xml:space="preserve"> </v>
      </c>
      <c r="K18" s="45" t="str">
        <f>IF(C18&gt;0,IF(ISNA(IF(ISNA(VLOOKUP(C18,Engagés!$A$11:$L$511,5,FALSE)),VLOOKUP(C18,'Enga manuel'!$G$6:$P$355,3,FALSE),VLOOKUP(C18,Engagés!$A$11:$L$511,5,FALSE)))," ",IF(ISNA(VLOOKUP(C18,Engagés!$A$11:$L$511,5,FALSE)),VLOOKUP(C18,'Enga manuel'!$G$6:$P$355,3,FALSE),VLOOKUP(C18,Engagés!$A$11:$L$511,5,FALSE)))," ")</f>
        <v xml:space="preserve"> </v>
      </c>
      <c r="L18" s="45" t="str">
        <f>IF(C18&gt;0,IF(ISNA(IF(ISNA(VLOOKUP(C18,Engagés!$A$11:$L$511,4,FALSE)),VLOOKUP(C18,'Enga manuel'!$G$6:$P$355,2,FALSE),VLOOKUP(C18,Engagés!$A$11:$L$511,4,FALSE)))," ",IF(ISNA(VLOOKUP(C18,Engagés!$A$11:$L$511,4,FALSE)),VLOOKUP(C18,'Enga manuel'!$G$6:$P$355,2,FALSE),VLOOKUP(C18,Engagés!$A$11:$L$511,4,FALSE)))," ")</f>
        <v xml:space="preserve"> </v>
      </c>
      <c r="M18" s="44" t="str">
        <f>IF(C18&gt;0,IF(ISNA(IF(ISNA(VLOOKUP(C18,Engagés!$A$11:$L$511,9,FALSE)),VLOOKUP(C18,'Enga manuel'!$G$6:$P$355,7,FALSE),VLOOKUP(C18,Engagés!$A$11:$L$511,9,FALSE)))," ",IF(ISNA(VLOOKUP(C18,Engagés!$A$11:$L$511,9,FALSE)),VLOOKUP(C18,'Enga manuel'!$G$6:$P$355,7,FALSE),VLOOKUP(C18,Engagés!$A$11:$L$511,9,FALSE)))," ")</f>
        <v xml:space="preserve"> </v>
      </c>
      <c r="N18" s="80" t="str">
        <f>IF(C18&gt;0,IF(ISNA(IF(ISNA(VLOOKUP(C18,Engagés!$A$11:$L$511,10,FALSE)),VLOOKUP(C18,'Enga manuel'!$G$6:$P$355,8,FALSE),VLOOKUP(C18,Engagés!$A$11:$L$511,10,FALSE)))," ",IF(ISNA(VLOOKUP(C18,Engagés!$A$11:$L$511,10,FALSE)),VLOOKUP(C18,'Enga manuel'!$G$6:$P$355,8,FALSE),VLOOKUP(C18,Engagés!$A$11:$L$511,10,FALSE)))," ")</f>
        <v xml:space="preserve"> </v>
      </c>
      <c r="O18" s="45" t="str">
        <f>IF(C18&gt;0,IF(ISNA(IF(ISNA(VLOOKUP(C18,Engagés!$A$11:$L$511,12,FALSE)),VLOOKUP(C18,'Enga manuel'!$G$6:$P$355,9,FALSE),VLOOKUP(C18,Engagés!$A$11:$L$511,12,FALSE)))," ",IF(ISNA(VLOOKUP(C18,Engagés!$A$11:$L$511,11,FALSE)),VLOOKUP(C18,'Enga manuel'!$G$6:$P$355,9,FALSE),VLOOKUP(C18,Engagés!$A$11:$L$511,11,FALSE)))," ")</f>
        <v xml:space="preserve"> </v>
      </c>
      <c r="P18" s="46" t="str">
        <f t="shared" si="1"/>
        <v/>
      </c>
      <c r="R18" s="34">
        <f t="shared" si="3"/>
        <v>0</v>
      </c>
      <c r="S18" s="34">
        <f>IF(C18&gt;0,CONCATENATE(R18,COUNTIF($R$7:R18,R18)),0)</f>
        <v>0</v>
      </c>
      <c r="T18" s="261">
        <f t="shared" si="2"/>
        <v>12</v>
      </c>
    </row>
    <row r="19" spans="1:20" ht="19.149999999999999" customHeight="1" x14ac:dyDescent="0.2">
      <c r="A19" s="39"/>
      <c r="B19" s="47">
        <v>13</v>
      </c>
      <c r="C19" s="41"/>
      <c r="D19" s="42"/>
      <c r="E19" s="42"/>
      <c r="F19" s="42"/>
      <c r="G19" s="43">
        <f t="shared" si="0"/>
        <v>0</v>
      </c>
      <c r="H19" s="44" t="str">
        <f>IF(C19&gt;0,IF(ISNA(IF(ISNA(VLOOKUP(C19,Engagés!$A$11:$L$511,6,FALSE)),VLOOKUP(C19,'Enga manuel'!$G$6:$P$355,4,FALSE),VLOOKUP(C19,Engagés!$A$11:$L$511,6,FALSE))),"Dossard inconnu ",IF(ISNA(VLOOKUP(C19,Engagés!$A$11:$L$511,6,FALSE)),VLOOKUP(C19,'Enga manuel'!$G$6:$P$355,4,FALSE),VLOOKUP(C19,Engagés!$A$11:$L$511,6,FALSE)))," ")</f>
        <v xml:space="preserve"> </v>
      </c>
      <c r="I19" s="44" t="str">
        <f>IF(C19&gt;0,IF(ISNA(IF(ISNA(VLOOKUP(C19,Engagés!$A$11:$L$511,7,FALSE)),VLOOKUP(C19,'Enga manuel'!$G$6:$P$355,5,FALSE),VLOOKUP(C19,Engagés!$A$11:$L$511,7,FALSE))),"ou non partant ",IF(ISNA(VLOOKUP(C19,Engagés!$A$11:$L$511,7,FALSE)),VLOOKUP(C19,'Enga manuel'!$G$6:$P$355,5,FALSE),VLOOKUP(C19,Engagés!$A$11:$L$511,7,FALSE)))," ")</f>
        <v xml:space="preserve"> </v>
      </c>
      <c r="J19" s="44" t="str">
        <f>IF(C19&gt;0,IF(ISNA(IF(ISNA(VLOOKUP(C19,Engagés!$A$11:$L$511,8,FALSE)),VLOOKUP(C19,'Enga manuel'!$G$6:$P$355,6,FALSE),VLOOKUP(C19,Engagés!$A$11:$L$511,8,FALSE)))," ",IF(ISNA(VLOOKUP(C19,Engagés!$A$11:$L$511,8,FALSE)),VLOOKUP(C19,'Enga manuel'!$G$6:$P$355,6,FALSE),VLOOKUP(C19,Engagés!$A$11:$L$511,8,FALSE)))," ")</f>
        <v xml:space="preserve"> </v>
      </c>
      <c r="K19" s="45" t="str">
        <f>IF(C19&gt;0,IF(ISNA(IF(ISNA(VLOOKUP(C19,Engagés!$A$11:$L$511,5,FALSE)),VLOOKUP(C19,'Enga manuel'!$G$6:$P$355,3,FALSE),VLOOKUP(C19,Engagés!$A$11:$L$511,5,FALSE)))," ",IF(ISNA(VLOOKUP(C19,Engagés!$A$11:$L$511,5,FALSE)),VLOOKUP(C19,'Enga manuel'!$G$6:$P$355,3,FALSE),VLOOKUP(C19,Engagés!$A$11:$L$511,5,FALSE)))," ")</f>
        <v xml:space="preserve"> </v>
      </c>
      <c r="L19" s="45" t="str">
        <f>IF(C19&gt;0,IF(ISNA(IF(ISNA(VLOOKUP(C19,Engagés!$A$11:$L$511,4,FALSE)),VLOOKUP(C19,'Enga manuel'!$G$6:$P$355,2,FALSE),VLOOKUP(C19,Engagés!$A$11:$L$511,4,FALSE)))," ",IF(ISNA(VLOOKUP(C19,Engagés!$A$11:$L$511,4,FALSE)),VLOOKUP(C19,'Enga manuel'!$G$6:$P$355,2,FALSE),VLOOKUP(C19,Engagés!$A$11:$L$511,4,FALSE)))," ")</f>
        <v xml:space="preserve"> </v>
      </c>
      <c r="M19" s="44" t="str">
        <f>IF(C19&gt;0,IF(ISNA(IF(ISNA(VLOOKUP(C19,Engagés!$A$11:$L$511,9,FALSE)),VLOOKUP(C19,'Enga manuel'!$G$6:$P$355,7,FALSE),VLOOKUP(C19,Engagés!$A$11:$L$511,9,FALSE)))," ",IF(ISNA(VLOOKUP(C19,Engagés!$A$11:$L$511,9,FALSE)),VLOOKUP(C19,'Enga manuel'!$G$6:$P$355,7,FALSE),VLOOKUP(C19,Engagés!$A$11:$L$511,9,FALSE)))," ")</f>
        <v xml:space="preserve"> </v>
      </c>
      <c r="N19" s="80" t="str">
        <f>IF(C19&gt;0,IF(ISNA(IF(ISNA(VLOOKUP(C19,Engagés!$A$11:$L$511,10,FALSE)),VLOOKUP(C19,'Enga manuel'!$G$6:$P$355,8,FALSE),VLOOKUP(C19,Engagés!$A$11:$L$511,10,FALSE)))," ",IF(ISNA(VLOOKUP(C19,Engagés!$A$11:$L$511,10,FALSE)),VLOOKUP(C19,'Enga manuel'!$G$6:$P$355,8,FALSE),VLOOKUP(C19,Engagés!$A$11:$L$511,10,FALSE)))," ")</f>
        <v xml:space="preserve"> </v>
      </c>
      <c r="O19" s="45" t="str">
        <f>IF(C19&gt;0,IF(ISNA(IF(ISNA(VLOOKUP(C19,Engagés!$A$11:$L$511,12,FALSE)),VLOOKUP(C19,'Enga manuel'!$G$6:$P$355,9,FALSE),VLOOKUP(C19,Engagés!$A$11:$L$511,12,FALSE)))," ",IF(ISNA(VLOOKUP(C19,Engagés!$A$11:$L$511,11,FALSE)),VLOOKUP(C19,'Enga manuel'!$G$6:$P$355,9,FALSE),VLOOKUP(C19,Engagés!$A$11:$L$511,11,FALSE)))," ")</f>
        <v xml:space="preserve"> </v>
      </c>
      <c r="P19" s="46" t="str">
        <f t="shared" si="1"/>
        <v/>
      </c>
      <c r="R19" s="34">
        <f t="shared" si="3"/>
        <v>0</v>
      </c>
      <c r="S19" s="34">
        <f>IF(C19&gt;0,CONCATENATE(R19,COUNTIF($R$7:R19,R19)),0)</f>
        <v>0</v>
      </c>
      <c r="T19" s="261">
        <f t="shared" si="2"/>
        <v>13</v>
      </c>
    </row>
    <row r="20" spans="1:20" ht="19.149999999999999" customHeight="1" x14ac:dyDescent="0.2">
      <c r="A20" s="39"/>
      <c r="B20" s="47">
        <v>14</v>
      </c>
      <c r="C20" s="41"/>
      <c r="D20" s="42"/>
      <c r="E20" s="42"/>
      <c r="F20" s="42"/>
      <c r="G20" s="43">
        <f t="shared" si="0"/>
        <v>0</v>
      </c>
      <c r="H20" s="44" t="str">
        <f>IF(C20&gt;0,IF(ISNA(IF(ISNA(VLOOKUP(C20,Engagés!$A$11:$L$511,6,FALSE)),VLOOKUP(C20,'Enga manuel'!$G$6:$P$355,4,FALSE),VLOOKUP(C20,Engagés!$A$11:$L$511,6,FALSE))),"Dossard inconnu ",IF(ISNA(VLOOKUP(C20,Engagés!$A$11:$L$511,6,FALSE)),VLOOKUP(C20,'Enga manuel'!$G$6:$P$355,4,FALSE),VLOOKUP(C20,Engagés!$A$11:$L$511,6,FALSE)))," ")</f>
        <v xml:space="preserve"> </v>
      </c>
      <c r="I20" s="44" t="str">
        <f>IF(C20&gt;0,IF(ISNA(IF(ISNA(VLOOKUP(C20,Engagés!$A$11:$L$511,7,FALSE)),VLOOKUP(C20,'Enga manuel'!$G$6:$P$355,5,FALSE),VLOOKUP(C20,Engagés!$A$11:$L$511,7,FALSE))),"ou non partant ",IF(ISNA(VLOOKUP(C20,Engagés!$A$11:$L$511,7,FALSE)),VLOOKUP(C20,'Enga manuel'!$G$6:$P$355,5,FALSE),VLOOKUP(C20,Engagés!$A$11:$L$511,7,FALSE)))," ")</f>
        <v xml:space="preserve"> </v>
      </c>
      <c r="J20" s="44" t="str">
        <f>IF(C20&gt;0,IF(ISNA(IF(ISNA(VLOOKUP(C20,Engagés!$A$11:$L$511,8,FALSE)),VLOOKUP(C20,'Enga manuel'!$G$6:$P$355,6,FALSE),VLOOKUP(C20,Engagés!$A$11:$L$511,8,FALSE)))," ",IF(ISNA(VLOOKUP(C20,Engagés!$A$11:$L$511,8,FALSE)),VLOOKUP(C20,'Enga manuel'!$G$6:$P$355,6,FALSE),VLOOKUP(C20,Engagés!$A$11:$L$511,8,FALSE)))," ")</f>
        <v xml:space="preserve"> </v>
      </c>
      <c r="K20" s="45" t="str">
        <f>IF(C20&gt;0,IF(ISNA(IF(ISNA(VLOOKUP(C20,Engagés!$A$11:$L$511,5,FALSE)),VLOOKUP(C20,'Enga manuel'!$G$6:$P$355,3,FALSE),VLOOKUP(C20,Engagés!$A$11:$L$511,5,FALSE)))," ",IF(ISNA(VLOOKUP(C20,Engagés!$A$11:$L$511,5,FALSE)),VLOOKUP(C20,'Enga manuel'!$G$6:$P$355,3,FALSE),VLOOKUP(C20,Engagés!$A$11:$L$511,5,FALSE)))," ")</f>
        <v xml:space="preserve"> </v>
      </c>
      <c r="L20" s="45" t="str">
        <f>IF(C20&gt;0,IF(ISNA(IF(ISNA(VLOOKUP(C20,Engagés!$A$11:$L$511,4,FALSE)),VLOOKUP(C20,'Enga manuel'!$G$6:$P$355,2,FALSE),VLOOKUP(C20,Engagés!$A$11:$L$511,4,FALSE)))," ",IF(ISNA(VLOOKUP(C20,Engagés!$A$11:$L$511,4,FALSE)),VLOOKUP(C20,'Enga manuel'!$G$6:$P$355,2,FALSE),VLOOKUP(C20,Engagés!$A$11:$L$511,4,FALSE)))," ")</f>
        <v xml:space="preserve"> </v>
      </c>
      <c r="M20" s="44" t="str">
        <f>IF(C20&gt;0,IF(ISNA(IF(ISNA(VLOOKUP(C20,Engagés!$A$11:$L$511,9,FALSE)),VLOOKUP(C20,'Enga manuel'!$G$6:$P$355,7,FALSE),VLOOKUP(C20,Engagés!$A$11:$L$511,9,FALSE)))," ",IF(ISNA(VLOOKUP(C20,Engagés!$A$11:$L$511,9,FALSE)),VLOOKUP(C20,'Enga manuel'!$G$6:$P$355,7,FALSE),VLOOKUP(C20,Engagés!$A$11:$L$511,9,FALSE)))," ")</f>
        <v xml:space="preserve"> </v>
      </c>
      <c r="N20" s="80" t="str">
        <f>IF(C20&gt;0,IF(ISNA(IF(ISNA(VLOOKUP(C20,Engagés!$A$11:$L$511,10,FALSE)),VLOOKUP(C20,'Enga manuel'!$G$6:$P$355,8,FALSE),VLOOKUP(C20,Engagés!$A$11:$L$511,10,FALSE)))," ",IF(ISNA(VLOOKUP(C20,Engagés!$A$11:$L$511,10,FALSE)),VLOOKUP(C20,'Enga manuel'!$G$6:$P$355,8,FALSE),VLOOKUP(C20,Engagés!$A$11:$L$511,10,FALSE)))," ")</f>
        <v xml:space="preserve"> </v>
      </c>
      <c r="O20" s="45" t="str">
        <f>IF(C20&gt;0,IF(ISNA(IF(ISNA(VLOOKUP(C20,Engagés!$A$11:$L$511,12,FALSE)),VLOOKUP(C20,'Enga manuel'!$G$6:$P$355,9,FALSE),VLOOKUP(C20,Engagés!$A$11:$L$511,12,FALSE)))," ",IF(ISNA(VLOOKUP(C20,Engagés!$A$11:$L$511,11,FALSE)),VLOOKUP(C20,'Enga manuel'!$G$6:$P$355,9,FALSE),VLOOKUP(C20,Engagés!$A$11:$L$511,11,FALSE)))," ")</f>
        <v xml:space="preserve"> </v>
      </c>
      <c r="P20" s="46" t="str">
        <f t="shared" si="1"/>
        <v/>
      </c>
      <c r="R20" s="34">
        <f t="shared" si="3"/>
        <v>0</v>
      </c>
      <c r="S20" s="34">
        <f>IF(C20&gt;0,CONCATENATE(R20,COUNTIF($R$7:R20,R20)),0)</f>
        <v>0</v>
      </c>
      <c r="T20" s="261">
        <f t="shared" si="2"/>
        <v>14</v>
      </c>
    </row>
    <row r="21" spans="1:20" ht="19.149999999999999" customHeight="1" x14ac:dyDescent="0.2">
      <c r="A21" s="39"/>
      <c r="B21" s="47">
        <v>15</v>
      </c>
      <c r="C21" s="41"/>
      <c r="D21" s="42"/>
      <c r="E21" s="42"/>
      <c r="F21" s="42"/>
      <c r="G21" s="43">
        <f t="shared" si="0"/>
        <v>0</v>
      </c>
      <c r="H21" s="44" t="str">
        <f>IF(C21&gt;0,IF(ISNA(IF(ISNA(VLOOKUP(C21,Engagés!$A$11:$L$511,6,FALSE)),VLOOKUP(C21,'Enga manuel'!$G$6:$P$355,4,FALSE),VLOOKUP(C21,Engagés!$A$11:$L$511,6,FALSE))),"Dossard inconnu ",IF(ISNA(VLOOKUP(C21,Engagés!$A$11:$L$511,6,FALSE)),VLOOKUP(C21,'Enga manuel'!$G$6:$P$355,4,FALSE),VLOOKUP(C21,Engagés!$A$11:$L$511,6,FALSE)))," ")</f>
        <v xml:space="preserve"> </v>
      </c>
      <c r="I21" s="44" t="str">
        <f>IF(C21&gt;0,IF(ISNA(IF(ISNA(VLOOKUP(C21,Engagés!$A$11:$L$511,7,FALSE)),VLOOKUP(C21,'Enga manuel'!$G$6:$P$355,5,FALSE),VLOOKUP(C21,Engagés!$A$11:$L$511,7,FALSE))),"ou non partant ",IF(ISNA(VLOOKUP(C21,Engagés!$A$11:$L$511,7,FALSE)),VLOOKUP(C21,'Enga manuel'!$G$6:$P$355,5,FALSE),VLOOKUP(C21,Engagés!$A$11:$L$511,7,FALSE)))," ")</f>
        <v xml:space="preserve"> </v>
      </c>
      <c r="J21" s="44" t="str">
        <f>IF(C21&gt;0,IF(ISNA(IF(ISNA(VLOOKUP(C21,Engagés!$A$11:$L$511,8,FALSE)),VLOOKUP(C21,'Enga manuel'!$G$6:$P$355,6,FALSE),VLOOKUP(C21,Engagés!$A$11:$L$511,8,FALSE)))," ",IF(ISNA(VLOOKUP(C21,Engagés!$A$11:$L$511,8,FALSE)),VLOOKUP(C21,'Enga manuel'!$G$6:$P$355,6,FALSE),VLOOKUP(C21,Engagés!$A$11:$L$511,8,FALSE)))," ")</f>
        <v xml:space="preserve"> </v>
      </c>
      <c r="K21" s="45" t="str">
        <f>IF(C21&gt;0,IF(ISNA(IF(ISNA(VLOOKUP(C21,Engagés!$A$11:$L$511,5,FALSE)),VLOOKUP(C21,'Enga manuel'!$G$6:$P$355,3,FALSE),VLOOKUP(C21,Engagés!$A$11:$L$511,5,FALSE)))," ",IF(ISNA(VLOOKUP(C21,Engagés!$A$11:$L$511,5,FALSE)),VLOOKUP(C21,'Enga manuel'!$G$6:$P$355,3,FALSE),VLOOKUP(C21,Engagés!$A$11:$L$511,5,FALSE)))," ")</f>
        <v xml:space="preserve"> </v>
      </c>
      <c r="L21" s="45" t="str">
        <f>IF(C21&gt;0,IF(ISNA(IF(ISNA(VLOOKUP(C21,Engagés!$A$11:$L$511,4,FALSE)),VLOOKUP(C21,'Enga manuel'!$G$6:$P$355,2,FALSE),VLOOKUP(C21,Engagés!$A$11:$L$511,4,FALSE)))," ",IF(ISNA(VLOOKUP(C21,Engagés!$A$11:$L$511,4,FALSE)),VLOOKUP(C21,'Enga manuel'!$G$6:$P$355,2,FALSE),VLOOKUP(C21,Engagés!$A$11:$L$511,4,FALSE)))," ")</f>
        <v xml:space="preserve"> </v>
      </c>
      <c r="M21" s="44" t="str">
        <f>IF(C21&gt;0,IF(ISNA(IF(ISNA(VLOOKUP(C21,Engagés!$A$11:$L$511,9,FALSE)),VLOOKUP(C21,'Enga manuel'!$G$6:$P$355,7,FALSE),VLOOKUP(C21,Engagés!$A$11:$L$511,9,FALSE)))," ",IF(ISNA(VLOOKUP(C21,Engagés!$A$11:$L$511,9,FALSE)),VLOOKUP(C21,'Enga manuel'!$G$6:$P$355,7,FALSE),VLOOKUP(C21,Engagés!$A$11:$L$511,9,FALSE)))," ")</f>
        <v xml:space="preserve"> </v>
      </c>
      <c r="N21" s="80" t="str">
        <f>IF(C21&gt;0,IF(ISNA(IF(ISNA(VLOOKUP(C21,Engagés!$A$11:$L$511,10,FALSE)),VLOOKUP(C21,'Enga manuel'!$G$6:$P$355,8,FALSE),VLOOKUP(C21,Engagés!$A$11:$L$511,10,FALSE)))," ",IF(ISNA(VLOOKUP(C21,Engagés!$A$11:$L$511,10,FALSE)),VLOOKUP(C21,'Enga manuel'!$G$6:$P$355,8,FALSE),VLOOKUP(C21,Engagés!$A$11:$L$511,10,FALSE)))," ")</f>
        <v xml:space="preserve"> </v>
      </c>
      <c r="O21" s="45" t="str">
        <f>IF(C21&gt;0,IF(ISNA(IF(ISNA(VLOOKUP(C21,Engagés!$A$11:$L$511,12,FALSE)),VLOOKUP(C21,'Enga manuel'!$G$6:$P$355,9,FALSE),VLOOKUP(C21,Engagés!$A$11:$L$511,12,FALSE)))," ",IF(ISNA(VLOOKUP(C21,Engagés!$A$11:$L$511,11,FALSE)),VLOOKUP(C21,'Enga manuel'!$G$6:$P$355,9,FALSE),VLOOKUP(C21,Engagés!$A$11:$L$511,11,FALSE)))," ")</f>
        <v xml:space="preserve"> </v>
      </c>
      <c r="P21" s="46" t="str">
        <f t="shared" si="1"/>
        <v/>
      </c>
      <c r="R21" s="34">
        <f t="shared" si="3"/>
        <v>0</v>
      </c>
      <c r="S21" s="34">
        <f>IF(C21&gt;0,CONCATENATE(R21,COUNTIF($R$7:R21,R21)),0)</f>
        <v>0</v>
      </c>
      <c r="T21" s="261">
        <f t="shared" si="2"/>
        <v>15</v>
      </c>
    </row>
    <row r="22" spans="1:20" ht="19.149999999999999" customHeight="1" x14ac:dyDescent="0.2">
      <c r="A22" s="39"/>
      <c r="B22" s="47">
        <v>16</v>
      </c>
      <c r="C22" s="41"/>
      <c r="D22" s="42"/>
      <c r="E22" s="42"/>
      <c r="F22" s="42"/>
      <c r="G22" s="43">
        <f t="shared" si="0"/>
        <v>0</v>
      </c>
      <c r="H22" s="44" t="str">
        <f>IF(C22&gt;0,IF(ISNA(IF(ISNA(VLOOKUP(C22,Engagés!$A$11:$L$511,6,FALSE)),VLOOKUP(C22,'Enga manuel'!$G$6:$P$355,4,FALSE),VLOOKUP(C22,Engagés!$A$11:$L$511,6,FALSE))),"Dossard inconnu ",IF(ISNA(VLOOKUP(C22,Engagés!$A$11:$L$511,6,FALSE)),VLOOKUP(C22,'Enga manuel'!$G$6:$P$355,4,FALSE),VLOOKUP(C22,Engagés!$A$11:$L$511,6,FALSE)))," ")</f>
        <v xml:space="preserve"> </v>
      </c>
      <c r="I22" s="44" t="str">
        <f>IF(C22&gt;0,IF(ISNA(IF(ISNA(VLOOKUP(C22,Engagés!$A$11:$L$511,7,FALSE)),VLOOKUP(C22,'Enga manuel'!$G$6:$P$355,5,FALSE),VLOOKUP(C22,Engagés!$A$11:$L$511,7,FALSE))),"ou non partant ",IF(ISNA(VLOOKUP(C22,Engagés!$A$11:$L$511,7,FALSE)),VLOOKUP(C22,'Enga manuel'!$G$6:$P$355,5,FALSE),VLOOKUP(C22,Engagés!$A$11:$L$511,7,FALSE)))," ")</f>
        <v xml:space="preserve"> </v>
      </c>
      <c r="J22" s="44" t="str">
        <f>IF(C22&gt;0,IF(ISNA(IF(ISNA(VLOOKUP(C22,Engagés!$A$11:$L$511,8,FALSE)),VLOOKUP(C22,'Enga manuel'!$G$6:$P$355,6,FALSE),VLOOKUP(C22,Engagés!$A$11:$L$511,8,FALSE)))," ",IF(ISNA(VLOOKUP(C22,Engagés!$A$11:$L$511,8,FALSE)),VLOOKUP(C22,'Enga manuel'!$G$6:$P$355,6,FALSE),VLOOKUP(C22,Engagés!$A$11:$L$511,8,FALSE)))," ")</f>
        <v xml:space="preserve"> </v>
      </c>
      <c r="K22" s="45" t="str">
        <f>IF(C22&gt;0,IF(ISNA(IF(ISNA(VLOOKUP(C22,Engagés!$A$11:$L$511,5,FALSE)),VLOOKUP(C22,'Enga manuel'!$G$6:$P$355,3,FALSE),VLOOKUP(C22,Engagés!$A$11:$L$511,5,FALSE)))," ",IF(ISNA(VLOOKUP(C22,Engagés!$A$11:$L$511,5,FALSE)),VLOOKUP(C22,'Enga manuel'!$G$6:$P$355,3,FALSE),VLOOKUP(C22,Engagés!$A$11:$L$511,5,FALSE)))," ")</f>
        <v xml:space="preserve"> </v>
      </c>
      <c r="L22" s="45" t="str">
        <f>IF(C22&gt;0,IF(ISNA(IF(ISNA(VLOOKUP(C22,Engagés!$A$11:$L$511,4,FALSE)),VLOOKUP(C22,'Enga manuel'!$G$6:$P$355,2,FALSE),VLOOKUP(C22,Engagés!$A$11:$L$511,4,FALSE)))," ",IF(ISNA(VLOOKUP(C22,Engagés!$A$11:$L$511,4,FALSE)),VLOOKUP(C22,'Enga manuel'!$G$6:$P$355,2,FALSE),VLOOKUP(C22,Engagés!$A$11:$L$511,4,FALSE)))," ")</f>
        <v xml:space="preserve"> </v>
      </c>
      <c r="M22" s="44" t="str">
        <f>IF(C22&gt;0,IF(ISNA(IF(ISNA(VLOOKUP(C22,Engagés!$A$11:$L$511,9,FALSE)),VLOOKUP(C22,'Enga manuel'!$G$6:$P$355,7,FALSE),VLOOKUP(C22,Engagés!$A$11:$L$511,9,FALSE)))," ",IF(ISNA(VLOOKUP(C22,Engagés!$A$11:$L$511,9,FALSE)),VLOOKUP(C22,'Enga manuel'!$G$6:$P$355,7,FALSE),VLOOKUP(C22,Engagés!$A$11:$L$511,9,FALSE)))," ")</f>
        <v xml:space="preserve"> </v>
      </c>
      <c r="N22" s="80" t="str">
        <f>IF(C22&gt;0,IF(ISNA(IF(ISNA(VLOOKUP(C22,Engagés!$A$11:$L$511,10,FALSE)),VLOOKUP(C22,'Enga manuel'!$G$6:$P$355,8,FALSE),VLOOKUP(C22,Engagés!$A$11:$L$511,10,FALSE)))," ",IF(ISNA(VLOOKUP(C22,Engagés!$A$11:$L$511,10,FALSE)),VLOOKUP(C22,'Enga manuel'!$G$6:$P$355,8,FALSE),VLOOKUP(C22,Engagés!$A$11:$L$511,10,FALSE)))," ")</f>
        <v xml:space="preserve"> </v>
      </c>
      <c r="O22" s="45" t="str">
        <f>IF(C22&gt;0,IF(ISNA(IF(ISNA(VLOOKUP(C22,Engagés!$A$11:$L$511,12,FALSE)),VLOOKUP(C22,'Enga manuel'!$G$6:$P$355,9,FALSE),VLOOKUP(C22,Engagés!$A$11:$L$511,12,FALSE)))," ",IF(ISNA(VLOOKUP(C22,Engagés!$A$11:$L$511,11,FALSE)),VLOOKUP(C22,'Enga manuel'!$G$6:$P$355,9,FALSE),VLOOKUP(C22,Engagés!$A$11:$L$511,11,FALSE)))," ")</f>
        <v xml:space="preserve"> </v>
      </c>
      <c r="P22" s="46" t="str">
        <f t="shared" si="1"/>
        <v/>
      </c>
      <c r="R22" s="34">
        <f t="shared" si="3"/>
        <v>0</v>
      </c>
      <c r="S22" s="34">
        <f>IF(C22&gt;0,CONCATENATE(R22,COUNTIF($R$7:R22,R22)),0)</f>
        <v>0</v>
      </c>
      <c r="T22" s="261">
        <f t="shared" si="2"/>
        <v>16</v>
      </c>
    </row>
    <row r="23" spans="1:20" ht="19.149999999999999" customHeight="1" x14ac:dyDescent="0.2">
      <c r="A23" s="39"/>
      <c r="B23" s="47">
        <v>17</v>
      </c>
      <c r="C23" s="41"/>
      <c r="D23" s="48"/>
      <c r="E23" s="48"/>
      <c r="F23" s="48"/>
      <c r="G23" s="43">
        <f t="shared" si="0"/>
        <v>0</v>
      </c>
      <c r="H23" s="44" t="str">
        <f>IF(C23&gt;0,IF(ISNA(IF(ISNA(VLOOKUP(C23,Engagés!$A$11:$L$511,6,FALSE)),VLOOKUP(C23,'Enga manuel'!$G$6:$P$355,4,FALSE),VLOOKUP(C23,Engagés!$A$11:$L$511,6,FALSE))),"Dossard inconnu ",IF(ISNA(VLOOKUP(C23,Engagés!$A$11:$L$511,6,FALSE)),VLOOKUP(C23,'Enga manuel'!$G$6:$P$355,4,FALSE),VLOOKUP(C23,Engagés!$A$11:$L$511,6,FALSE)))," ")</f>
        <v xml:space="preserve"> </v>
      </c>
      <c r="I23" s="44" t="str">
        <f>IF(C23&gt;0,IF(ISNA(IF(ISNA(VLOOKUP(C23,Engagés!$A$11:$L$511,7,FALSE)),VLOOKUP(C23,'Enga manuel'!$G$6:$P$355,5,FALSE),VLOOKUP(C23,Engagés!$A$11:$L$511,7,FALSE))),"ou non partant ",IF(ISNA(VLOOKUP(C23,Engagés!$A$11:$L$511,7,FALSE)),VLOOKUP(C23,'Enga manuel'!$G$6:$P$355,5,FALSE),VLOOKUP(C23,Engagés!$A$11:$L$511,7,FALSE)))," ")</f>
        <v xml:space="preserve"> </v>
      </c>
      <c r="J23" s="44" t="str">
        <f>IF(C23&gt;0,IF(ISNA(IF(ISNA(VLOOKUP(C23,Engagés!$A$11:$L$511,8,FALSE)),VLOOKUP(C23,'Enga manuel'!$G$6:$P$355,6,FALSE),VLOOKUP(C23,Engagés!$A$11:$L$511,8,FALSE)))," ",IF(ISNA(VLOOKUP(C23,Engagés!$A$11:$L$511,8,FALSE)),VLOOKUP(C23,'Enga manuel'!$G$6:$P$355,6,FALSE),VLOOKUP(C23,Engagés!$A$11:$L$511,8,FALSE)))," ")</f>
        <v xml:space="preserve"> </v>
      </c>
      <c r="K23" s="45" t="str">
        <f>IF(C23&gt;0,IF(ISNA(IF(ISNA(VLOOKUP(C23,Engagés!$A$11:$L$511,5,FALSE)),VLOOKUP(C23,'Enga manuel'!$G$6:$P$355,3,FALSE),VLOOKUP(C23,Engagés!$A$11:$L$511,5,FALSE)))," ",IF(ISNA(VLOOKUP(C23,Engagés!$A$11:$L$511,5,FALSE)),VLOOKUP(C23,'Enga manuel'!$G$6:$P$355,3,FALSE),VLOOKUP(C23,Engagés!$A$11:$L$511,5,FALSE)))," ")</f>
        <v xml:space="preserve"> </v>
      </c>
      <c r="L23" s="45" t="str">
        <f>IF(C23&gt;0,IF(ISNA(IF(ISNA(VLOOKUP(C23,Engagés!$A$11:$L$511,4,FALSE)),VLOOKUP(C23,'Enga manuel'!$G$6:$P$355,2,FALSE),VLOOKUP(C23,Engagés!$A$11:$L$511,4,FALSE)))," ",IF(ISNA(VLOOKUP(C23,Engagés!$A$11:$L$511,4,FALSE)),VLOOKUP(C23,'Enga manuel'!$G$6:$P$355,2,FALSE),VLOOKUP(C23,Engagés!$A$11:$L$511,4,FALSE)))," ")</f>
        <v xml:space="preserve"> </v>
      </c>
      <c r="M23" s="44" t="str">
        <f>IF(C23&gt;0,IF(ISNA(IF(ISNA(VLOOKUP(C23,Engagés!$A$11:$L$511,9,FALSE)),VLOOKUP(C23,'Enga manuel'!$G$6:$P$355,7,FALSE),VLOOKUP(C23,Engagés!$A$11:$L$511,9,FALSE)))," ",IF(ISNA(VLOOKUP(C23,Engagés!$A$11:$L$511,9,FALSE)),VLOOKUP(C23,'Enga manuel'!$G$6:$P$355,7,FALSE),VLOOKUP(C23,Engagés!$A$11:$L$511,9,FALSE)))," ")</f>
        <v xml:space="preserve"> </v>
      </c>
      <c r="N23" s="80" t="str">
        <f>IF(C23&gt;0,IF(ISNA(IF(ISNA(VLOOKUP(C23,Engagés!$A$11:$L$511,10,FALSE)),VLOOKUP(C23,'Enga manuel'!$G$6:$P$355,8,FALSE),VLOOKUP(C23,Engagés!$A$11:$L$511,10,FALSE)))," ",IF(ISNA(VLOOKUP(C23,Engagés!$A$11:$L$511,10,FALSE)),VLOOKUP(C23,'Enga manuel'!$G$6:$P$355,8,FALSE),VLOOKUP(C23,Engagés!$A$11:$L$511,10,FALSE)))," ")</f>
        <v xml:space="preserve"> </v>
      </c>
      <c r="O23" s="45" t="str">
        <f>IF(C23&gt;0,IF(ISNA(IF(ISNA(VLOOKUP(C23,Engagés!$A$11:$L$511,12,FALSE)),VLOOKUP(C23,'Enga manuel'!$G$6:$P$355,9,FALSE),VLOOKUP(C23,Engagés!$A$11:$L$511,12,FALSE)))," ",IF(ISNA(VLOOKUP(C23,Engagés!$A$11:$L$511,11,FALSE)),VLOOKUP(C23,'Enga manuel'!$G$6:$P$355,9,FALSE),VLOOKUP(C23,Engagés!$A$11:$L$511,11,FALSE)))," ")</f>
        <v xml:space="preserve"> </v>
      </c>
      <c r="P23" s="46" t="str">
        <f t="shared" si="1"/>
        <v/>
      </c>
      <c r="R23" s="34">
        <f t="shared" si="3"/>
        <v>0</v>
      </c>
      <c r="S23" s="34">
        <f>IF(C23&gt;0,CONCATENATE(R23,COUNTIF($R$7:R23,R23)),0)</f>
        <v>0</v>
      </c>
      <c r="T23" s="261">
        <f t="shared" si="2"/>
        <v>17</v>
      </c>
    </row>
    <row r="24" spans="1:20" ht="19.149999999999999" customHeight="1" x14ac:dyDescent="0.2">
      <c r="A24" s="39"/>
      <c r="B24" s="47">
        <v>18</v>
      </c>
      <c r="C24" s="41"/>
      <c r="D24" s="48"/>
      <c r="E24" s="48"/>
      <c r="F24" s="48"/>
      <c r="G24" s="43">
        <f t="shared" si="0"/>
        <v>0</v>
      </c>
      <c r="H24" s="44" t="str">
        <f>IF(C24&gt;0,IF(ISNA(IF(ISNA(VLOOKUP(C24,Engagés!$A$11:$L$511,6,FALSE)),VLOOKUP(C24,'Enga manuel'!$G$6:$P$355,4,FALSE),VLOOKUP(C24,Engagés!$A$11:$L$511,6,FALSE))),"Dossard inconnu ",IF(ISNA(VLOOKUP(C24,Engagés!$A$11:$L$511,6,FALSE)),VLOOKUP(C24,'Enga manuel'!$G$6:$P$355,4,FALSE),VLOOKUP(C24,Engagés!$A$11:$L$511,6,FALSE)))," ")</f>
        <v xml:space="preserve"> </v>
      </c>
      <c r="I24" s="44" t="str">
        <f>IF(C24&gt;0,IF(ISNA(IF(ISNA(VLOOKUP(C24,Engagés!$A$11:$L$511,7,FALSE)),VLOOKUP(C24,'Enga manuel'!$G$6:$P$355,5,FALSE),VLOOKUP(C24,Engagés!$A$11:$L$511,7,FALSE))),"ou non partant ",IF(ISNA(VLOOKUP(C24,Engagés!$A$11:$L$511,7,FALSE)),VLOOKUP(C24,'Enga manuel'!$G$6:$P$355,5,FALSE),VLOOKUP(C24,Engagés!$A$11:$L$511,7,FALSE)))," ")</f>
        <v xml:space="preserve"> </v>
      </c>
      <c r="J24" s="44" t="str">
        <f>IF(C24&gt;0,IF(ISNA(IF(ISNA(VLOOKUP(C24,Engagés!$A$11:$L$511,8,FALSE)),VLOOKUP(C24,'Enga manuel'!$G$6:$P$355,6,FALSE),VLOOKUP(C24,Engagés!$A$11:$L$511,8,FALSE)))," ",IF(ISNA(VLOOKUP(C24,Engagés!$A$11:$L$511,8,FALSE)),VLOOKUP(C24,'Enga manuel'!$G$6:$P$355,6,FALSE),VLOOKUP(C24,Engagés!$A$11:$L$511,8,FALSE)))," ")</f>
        <v xml:space="preserve"> </v>
      </c>
      <c r="K24" s="45" t="str">
        <f>IF(C24&gt;0,IF(ISNA(IF(ISNA(VLOOKUP(C24,Engagés!$A$11:$L$511,5,FALSE)),VLOOKUP(C24,'Enga manuel'!$G$6:$P$355,3,FALSE),VLOOKUP(C24,Engagés!$A$11:$L$511,5,FALSE)))," ",IF(ISNA(VLOOKUP(C24,Engagés!$A$11:$L$511,5,FALSE)),VLOOKUP(C24,'Enga manuel'!$G$6:$P$355,3,FALSE),VLOOKUP(C24,Engagés!$A$11:$L$511,5,FALSE)))," ")</f>
        <v xml:space="preserve"> </v>
      </c>
      <c r="L24" s="45" t="str">
        <f>IF(C24&gt;0,IF(ISNA(IF(ISNA(VLOOKUP(C24,Engagés!$A$11:$L$511,4,FALSE)),VLOOKUP(C24,'Enga manuel'!$G$6:$P$355,2,FALSE),VLOOKUP(C24,Engagés!$A$11:$L$511,4,FALSE)))," ",IF(ISNA(VLOOKUP(C24,Engagés!$A$11:$L$511,4,FALSE)),VLOOKUP(C24,'Enga manuel'!$G$6:$P$355,2,FALSE),VLOOKUP(C24,Engagés!$A$11:$L$511,4,FALSE)))," ")</f>
        <v xml:space="preserve"> </v>
      </c>
      <c r="M24" s="44" t="str">
        <f>IF(C24&gt;0,IF(ISNA(IF(ISNA(VLOOKUP(C24,Engagés!$A$11:$L$511,9,FALSE)),VLOOKUP(C24,'Enga manuel'!$G$6:$P$355,7,FALSE),VLOOKUP(C24,Engagés!$A$11:$L$511,9,FALSE)))," ",IF(ISNA(VLOOKUP(C24,Engagés!$A$11:$L$511,9,FALSE)),VLOOKUP(C24,'Enga manuel'!$G$6:$P$355,7,FALSE),VLOOKUP(C24,Engagés!$A$11:$L$511,9,FALSE)))," ")</f>
        <v xml:space="preserve"> </v>
      </c>
      <c r="N24" s="80" t="str">
        <f>IF(C24&gt;0,IF(ISNA(IF(ISNA(VLOOKUP(C24,Engagés!$A$11:$L$511,10,FALSE)),VLOOKUP(C24,'Enga manuel'!$G$6:$P$355,8,FALSE),VLOOKUP(C24,Engagés!$A$11:$L$511,10,FALSE)))," ",IF(ISNA(VLOOKUP(C24,Engagés!$A$11:$L$511,10,FALSE)),VLOOKUP(C24,'Enga manuel'!$G$6:$P$355,8,FALSE),VLOOKUP(C24,Engagés!$A$11:$L$511,10,FALSE)))," ")</f>
        <v xml:space="preserve"> </v>
      </c>
      <c r="O24" s="45" t="str">
        <f>IF(C24&gt;0,IF(ISNA(IF(ISNA(VLOOKUP(C24,Engagés!$A$11:$L$511,12,FALSE)),VLOOKUP(C24,'Enga manuel'!$G$6:$P$355,9,FALSE),VLOOKUP(C24,Engagés!$A$11:$L$511,12,FALSE)))," ",IF(ISNA(VLOOKUP(C24,Engagés!$A$11:$L$511,11,FALSE)),VLOOKUP(C24,'Enga manuel'!$G$6:$P$355,9,FALSE),VLOOKUP(C24,Engagés!$A$11:$L$511,11,FALSE)))," ")</f>
        <v xml:space="preserve"> </v>
      </c>
      <c r="P24" s="46" t="str">
        <f t="shared" si="1"/>
        <v/>
      </c>
      <c r="R24" s="34">
        <f t="shared" si="3"/>
        <v>0</v>
      </c>
      <c r="S24" s="34">
        <f>IF(C24&gt;0,CONCATENATE(R24,COUNTIF($R$7:R24,R24)),0)</f>
        <v>0</v>
      </c>
      <c r="T24" s="261">
        <f t="shared" si="2"/>
        <v>18</v>
      </c>
    </row>
    <row r="25" spans="1:20" ht="19.149999999999999" customHeight="1" x14ac:dyDescent="0.2">
      <c r="A25" s="39"/>
      <c r="B25" s="47">
        <v>19</v>
      </c>
      <c r="C25" s="41"/>
      <c r="D25" s="48"/>
      <c r="E25" s="48"/>
      <c r="F25" s="48"/>
      <c r="G25" s="43">
        <f t="shared" si="0"/>
        <v>0</v>
      </c>
      <c r="H25" s="44" t="str">
        <f>IF(C25&gt;0,IF(ISNA(IF(ISNA(VLOOKUP(C25,Engagés!$A$11:$L$511,6,FALSE)),VLOOKUP(C25,'Enga manuel'!$G$6:$P$355,4,FALSE),VLOOKUP(C25,Engagés!$A$11:$L$511,6,FALSE))),"Dossard inconnu ",IF(ISNA(VLOOKUP(C25,Engagés!$A$11:$L$511,6,FALSE)),VLOOKUP(C25,'Enga manuel'!$G$6:$P$355,4,FALSE),VLOOKUP(C25,Engagés!$A$11:$L$511,6,FALSE)))," ")</f>
        <v xml:space="preserve"> </v>
      </c>
      <c r="I25" s="44" t="str">
        <f>IF(C25&gt;0,IF(ISNA(IF(ISNA(VLOOKUP(C25,Engagés!$A$11:$L$511,7,FALSE)),VLOOKUP(C25,'Enga manuel'!$G$6:$P$355,5,FALSE),VLOOKUP(C25,Engagés!$A$11:$L$511,7,FALSE))),"ou non partant ",IF(ISNA(VLOOKUP(C25,Engagés!$A$11:$L$511,7,FALSE)),VLOOKUP(C25,'Enga manuel'!$G$6:$P$355,5,FALSE),VLOOKUP(C25,Engagés!$A$11:$L$511,7,FALSE)))," ")</f>
        <v xml:space="preserve"> </v>
      </c>
      <c r="J25" s="44" t="str">
        <f>IF(C25&gt;0,IF(ISNA(IF(ISNA(VLOOKUP(C25,Engagés!$A$11:$L$511,8,FALSE)),VLOOKUP(C25,'Enga manuel'!$G$6:$P$355,6,FALSE),VLOOKUP(C25,Engagés!$A$11:$L$511,8,FALSE)))," ",IF(ISNA(VLOOKUP(C25,Engagés!$A$11:$L$511,8,FALSE)),VLOOKUP(C25,'Enga manuel'!$G$6:$P$355,6,FALSE),VLOOKUP(C25,Engagés!$A$11:$L$511,8,FALSE)))," ")</f>
        <v xml:space="preserve"> </v>
      </c>
      <c r="K25" s="45" t="str">
        <f>IF(C25&gt;0,IF(ISNA(IF(ISNA(VLOOKUP(C25,Engagés!$A$11:$L$511,5,FALSE)),VLOOKUP(C25,'Enga manuel'!$G$6:$P$355,3,FALSE),VLOOKUP(C25,Engagés!$A$11:$L$511,5,FALSE)))," ",IF(ISNA(VLOOKUP(C25,Engagés!$A$11:$L$511,5,FALSE)),VLOOKUP(C25,'Enga manuel'!$G$6:$P$355,3,FALSE),VLOOKUP(C25,Engagés!$A$11:$L$511,5,FALSE)))," ")</f>
        <v xml:space="preserve"> </v>
      </c>
      <c r="L25" s="45" t="str">
        <f>IF(C25&gt;0,IF(ISNA(IF(ISNA(VLOOKUP(C25,Engagés!$A$11:$L$511,4,FALSE)),VLOOKUP(C25,'Enga manuel'!$G$6:$P$355,2,FALSE),VLOOKUP(C25,Engagés!$A$11:$L$511,4,FALSE)))," ",IF(ISNA(VLOOKUP(C25,Engagés!$A$11:$L$511,4,FALSE)),VLOOKUP(C25,'Enga manuel'!$G$6:$P$355,2,FALSE),VLOOKUP(C25,Engagés!$A$11:$L$511,4,FALSE)))," ")</f>
        <v xml:space="preserve"> </v>
      </c>
      <c r="M25" s="44" t="str">
        <f>IF(C25&gt;0,IF(ISNA(IF(ISNA(VLOOKUP(C25,Engagés!$A$11:$L$511,9,FALSE)),VLOOKUP(C25,'Enga manuel'!$G$6:$P$355,7,FALSE),VLOOKUP(C25,Engagés!$A$11:$L$511,9,FALSE)))," ",IF(ISNA(VLOOKUP(C25,Engagés!$A$11:$L$511,9,FALSE)),VLOOKUP(C25,'Enga manuel'!$G$6:$P$355,7,FALSE),VLOOKUP(C25,Engagés!$A$11:$L$511,9,FALSE)))," ")</f>
        <v xml:space="preserve"> </v>
      </c>
      <c r="N25" s="80" t="str">
        <f>IF(C25&gt;0,IF(ISNA(IF(ISNA(VLOOKUP(C25,Engagés!$A$11:$L$511,10,FALSE)),VLOOKUP(C25,'Enga manuel'!$G$6:$P$355,8,FALSE),VLOOKUP(C25,Engagés!$A$11:$L$511,10,FALSE)))," ",IF(ISNA(VLOOKUP(C25,Engagés!$A$11:$L$511,10,FALSE)),VLOOKUP(C25,'Enga manuel'!$G$6:$P$355,8,FALSE),VLOOKUP(C25,Engagés!$A$11:$L$511,10,FALSE)))," ")</f>
        <v xml:space="preserve"> </v>
      </c>
      <c r="O25" s="45" t="str">
        <f>IF(C25&gt;0,IF(ISNA(IF(ISNA(VLOOKUP(C25,Engagés!$A$11:$L$511,12,FALSE)),VLOOKUP(C25,'Enga manuel'!$G$6:$P$355,9,FALSE),VLOOKUP(C25,Engagés!$A$11:$L$511,12,FALSE)))," ",IF(ISNA(VLOOKUP(C25,Engagés!$A$11:$L$511,11,FALSE)),VLOOKUP(C25,'Enga manuel'!$G$6:$P$355,9,FALSE),VLOOKUP(C25,Engagés!$A$11:$L$511,11,FALSE)))," ")</f>
        <v xml:space="preserve"> </v>
      </c>
      <c r="P25" s="46" t="str">
        <f t="shared" si="1"/>
        <v/>
      </c>
      <c r="R25" s="34">
        <f t="shared" si="3"/>
        <v>0</v>
      </c>
      <c r="S25" s="34">
        <f>IF(C25&gt;0,CONCATENATE(R25,COUNTIF($R$7:R25,R25)),0)</f>
        <v>0</v>
      </c>
      <c r="T25" s="261">
        <f t="shared" si="2"/>
        <v>19</v>
      </c>
    </row>
    <row r="26" spans="1:20" ht="19.149999999999999" customHeight="1" x14ac:dyDescent="0.2">
      <c r="A26" s="39"/>
      <c r="B26" s="47">
        <v>20</v>
      </c>
      <c r="C26" s="41"/>
      <c r="D26" s="48"/>
      <c r="E26" s="48"/>
      <c r="F26" s="48"/>
      <c r="G26" s="43">
        <f t="shared" si="0"/>
        <v>0</v>
      </c>
      <c r="H26" s="44" t="str">
        <f>IF(C26&gt;0,IF(ISNA(IF(ISNA(VLOOKUP(C26,Engagés!$A$11:$L$511,6,FALSE)),VLOOKUP(C26,'Enga manuel'!$G$6:$P$355,4,FALSE),VLOOKUP(C26,Engagés!$A$11:$L$511,6,FALSE))),"Dossard inconnu ",IF(ISNA(VLOOKUP(C26,Engagés!$A$11:$L$511,6,FALSE)),VLOOKUP(C26,'Enga manuel'!$G$6:$P$355,4,FALSE),VLOOKUP(C26,Engagés!$A$11:$L$511,6,FALSE)))," ")</f>
        <v xml:space="preserve"> </v>
      </c>
      <c r="I26" s="44" t="str">
        <f>IF(C26&gt;0,IF(ISNA(IF(ISNA(VLOOKUP(C26,Engagés!$A$11:$L$511,7,FALSE)),VLOOKUP(C26,'Enga manuel'!$G$6:$P$355,5,FALSE),VLOOKUP(C26,Engagés!$A$11:$L$511,7,FALSE))),"ou non partant ",IF(ISNA(VLOOKUP(C26,Engagés!$A$11:$L$511,7,FALSE)),VLOOKUP(C26,'Enga manuel'!$G$6:$P$355,5,FALSE),VLOOKUP(C26,Engagés!$A$11:$L$511,7,FALSE)))," ")</f>
        <v xml:space="preserve"> </v>
      </c>
      <c r="J26" s="44" t="str">
        <f>IF(C26&gt;0,IF(ISNA(IF(ISNA(VLOOKUP(C26,Engagés!$A$11:$L$511,8,FALSE)),VLOOKUP(C26,'Enga manuel'!$G$6:$P$355,6,FALSE),VLOOKUP(C26,Engagés!$A$11:$L$511,8,FALSE)))," ",IF(ISNA(VLOOKUP(C26,Engagés!$A$11:$L$511,8,FALSE)),VLOOKUP(C26,'Enga manuel'!$G$6:$P$355,6,FALSE),VLOOKUP(C26,Engagés!$A$11:$L$511,8,FALSE)))," ")</f>
        <v xml:space="preserve"> </v>
      </c>
      <c r="K26" s="45" t="str">
        <f>IF(C26&gt;0,IF(ISNA(IF(ISNA(VLOOKUP(C26,Engagés!$A$11:$L$511,5,FALSE)),VLOOKUP(C26,'Enga manuel'!$G$6:$P$355,3,FALSE),VLOOKUP(C26,Engagés!$A$11:$L$511,5,FALSE)))," ",IF(ISNA(VLOOKUP(C26,Engagés!$A$11:$L$511,5,FALSE)),VLOOKUP(C26,'Enga manuel'!$G$6:$P$355,3,FALSE),VLOOKUP(C26,Engagés!$A$11:$L$511,5,FALSE)))," ")</f>
        <v xml:space="preserve"> </v>
      </c>
      <c r="L26" s="45" t="str">
        <f>IF(C26&gt;0,IF(ISNA(IF(ISNA(VLOOKUP(C26,Engagés!$A$11:$L$511,4,FALSE)),VLOOKUP(C26,'Enga manuel'!$G$6:$P$355,2,FALSE),VLOOKUP(C26,Engagés!$A$11:$L$511,4,FALSE)))," ",IF(ISNA(VLOOKUP(C26,Engagés!$A$11:$L$511,4,FALSE)),VLOOKUP(C26,'Enga manuel'!$G$6:$P$355,2,FALSE),VLOOKUP(C26,Engagés!$A$11:$L$511,4,FALSE)))," ")</f>
        <v xml:space="preserve"> </v>
      </c>
      <c r="M26" s="44" t="str">
        <f>IF(C26&gt;0,IF(ISNA(IF(ISNA(VLOOKUP(C26,Engagés!$A$11:$L$511,9,FALSE)),VLOOKUP(C26,'Enga manuel'!$G$6:$P$355,7,FALSE),VLOOKUP(C26,Engagés!$A$11:$L$511,9,FALSE)))," ",IF(ISNA(VLOOKUP(C26,Engagés!$A$11:$L$511,9,FALSE)),VLOOKUP(C26,'Enga manuel'!$G$6:$P$355,7,FALSE),VLOOKUP(C26,Engagés!$A$11:$L$511,9,FALSE)))," ")</f>
        <v xml:space="preserve"> </v>
      </c>
      <c r="N26" s="80" t="str">
        <f>IF(C26&gt;0,IF(ISNA(IF(ISNA(VLOOKUP(C26,Engagés!$A$11:$L$511,10,FALSE)),VLOOKUP(C26,'Enga manuel'!$G$6:$P$355,8,FALSE),VLOOKUP(C26,Engagés!$A$11:$L$511,10,FALSE)))," ",IF(ISNA(VLOOKUP(C26,Engagés!$A$11:$L$511,10,FALSE)),VLOOKUP(C26,'Enga manuel'!$G$6:$P$355,8,FALSE),VLOOKUP(C26,Engagés!$A$11:$L$511,10,FALSE)))," ")</f>
        <v xml:space="preserve"> </v>
      </c>
      <c r="O26" s="45" t="str">
        <f>IF(C26&gt;0,IF(ISNA(IF(ISNA(VLOOKUP(C26,Engagés!$A$11:$L$511,12,FALSE)),VLOOKUP(C26,'Enga manuel'!$G$6:$P$355,9,FALSE),VLOOKUP(C26,Engagés!$A$11:$L$511,12,FALSE)))," ",IF(ISNA(VLOOKUP(C26,Engagés!$A$11:$L$511,11,FALSE)),VLOOKUP(C26,'Enga manuel'!$G$6:$P$355,9,FALSE),VLOOKUP(C26,Engagés!$A$11:$L$511,11,FALSE)))," ")</f>
        <v xml:space="preserve"> </v>
      </c>
      <c r="P26" s="46" t="str">
        <f t="shared" si="1"/>
        <v/>
      </c>
      <c r="R26" s="34">
        <f t="shared" si="3"/>
        <v>0</v>
      </c>
      <c r="S26" s="34">
        <f>IF(C26&gt;0,CONCATENATE(R26,COUNTIF($R$7:R26,R26)),0)</f>
        <v>0</v>
      </c>
      <c r="T26" s="261">
        <f t="shared" si="2"/>
        <v>20</v>
      </c>
    </row>
    <row r="27" spans="1:20" ht="19.149999999999999" customHeight="1" x14ac:dyDescent="0.2">
      <c r="A27" s="39"/>
      <c r="B27" s="47">
        <v>21</v>
      </c>
      <c r="C27" s="41"/>
      <c r="D27" s="48"/>
      <c r="E27" s="48"/>
      <c r="F27" s="48"/>
      <c r="G27" s="43">
        <f t="shared" si="0"/>
        <v>0</v>
      </c>
      <c r="H27" s="44" t="str">
        <f>IF(C27&gt;0,IF(ISNA(IF(ISNA(VLOOKUP(C27,Engagés!$A$11:$L$511,6,FALSE)),VLOOKUP(C27,'Enga manuel'!$G$6:$P$355,4,FALSE),VLOOKUP(C27,Engagés!$A$11:$L$511,6,FALSE))),"Dossard inconnu ",IF(ISNA(VLOOKUP(C27,Engagés!$A$11:$L$511,6,FALSE)),VLOOKUP(C27,'Enga manuel'!$G$6:$P$355,4,FALSE),VLOOKUP(C27,Engagés!$A$11:$L$511,6,FALSE)))," ")</f>
        <v xml:space="preserve"> </v>
      </c>
      <c r="I27" s="44" t="str">
        <f>IF(C27&gt;0,IF(ISNA(IF(ISNA(VLOOKUP(C27,Engagés!$A$11:$L$511,7,FALSE)),VLOOKUP(C27,'Enga manuel'!$G$6:$P$355,5,FALSE),VLOOKUP(C27,Engagés!$A$11:$L$511,7,FALSE))),"ou non partant ",IF(ISNA(VLOOKUP(C27,Engagés!$A$11:$L$511,7,FALSE)),VLOOKUP(C27,'Enga manuel'!$G$6:$P$355,5,FALSE),VLOOKUP(C27,Engagés!$A$11:$L$511,7,FALSE)))," ")</f>
        <v xml:space="preserve"> </v>
      </c>
      <c r="J27" s="44" t="str">
        <f>IF(C27&gt;0,IF(ISNA(IF(ISNA(VLOOKUP(C27,Engagés!$A$11:$L$511,8,FALSE)),VLOOKUP(C27,'Enga manuel'!$G$6:$P$355,6,FALSE),VLOOKUP(C27,Engagés!$A$11:$L$511,8,FALSE)))," ",IF(ISNA(VLOOKUP(C27,Engagés!$A$11:$L$511,8,FALSE)),VLOOKUP(C27,'Enga manuel'!$G$6:$P$355,6,FALSE),VLOOKUP(C27,Engagés!$A$11:$L$511,8,FALSE)))," ")</f>
        <v xml:space="preserve"> </v>
      </c>
      <c r="K27" s="45" t="str">
        <f>IF(C27&gt;0,IF(ISNA(IF(ISNA(VLOOKUP(C27,Engagés!$A$11:$L$511,5,FALSE)),VLOOKUP(C27,'Enga manuel'!$G$6:$P$355,3,FALSE),VLOOKUP(C27,Engagés!$A$11:$L$511,5,FALSE)))," ",IF(ISNA(VLOOKUP(C27,Engagés!$A$11:$L$511,5,FALSE)),VLOOKUP(C27,'Enga manuel'!$G$6:$P$355,3,FALSE),VLOOKUP(C27,Engagés!$A$11:$L$511,5,FALSE)))," ")</f>
        <v xml:space="preserve"> </v>
      </c>
      <c r="L27" s="45" t="str">
        <f>IF(C27&gt;0,IF(ISNA(IF(ISNA(VLOOKUP(C27,Engagés!$A$11:$L$511,4,FALSE)),VLOOKUP(C27,'Enga manuel'!$G$6:$P$355,2,FALSE),VLOOKUP(C27,Engagés!$A$11:$L$511,4,FALSE)))," ",IF(ISNA(VLOOKUP(C27,Engagés!$A$11:$L$511,4,FALSE)),VLOOKUP(C27,'Enga manuel'!$G$6:$P$355,2,FALSE),VLOOKUP(C27,Engagés!$A$11:$L$511,4,FALSE)))," ")</f>
        <v xml:space="preserve"> </v>
      </c>
      <c r="M27" s="44" t="str">
        <f>IF(C27&gt;0,IF(ISNA(IF(ISNA(VLOOKUP(C27,Engagés!$A$11:$L$511,9,FALSE)),VLOOKUP(C27,'Enga manuel'!$G$6:$P$355,7,FALSE),VLOOKUP(C27,Engagés!$A$11:$L$511,9,FALSE)))," ",IF(ISNA(VLOOKUP(C27,Engagés!$A$11:$L$511,9,FALSE)),VLOOKUP(C27,'Enga manuel'!$G$6:$P$355,7,FALSE),VLOOKUP(C27,Engagés!$A$11:$L$511,9,FALSE)))," ")</f>
        <v xml:space="preserve"> </v>
      </c>
      <c r="N27" s="80" t="str">
        <f>IF(C27&gt;0,IF(ISNA(IF(ISNA(VLOOKUP(C27,Engagés!$A$11:$L$511,10,FALSE)),VLOOKUP(C27,'Enga manuel'!$G$6:$P$355,8,FALSE),VLOOKUP(C27,Engagés!$A$11:$L$511,10,FALSE)))," ",IF(ISNA(VLOOKUP(C27,Engagés!$A$11:$L$511,10,FALSE)),VLOOKUP(C27,'Enga manuel'!$G$6:$P$355,8,FALSE),VLOOKUP(C27,Engagés!$A$11:$L$511,10,FALSE)))," ")</f>
        <v xml:space="preserve"> </v>
      </c>
      <c r="O27" s="45" t="str">
        <f>IF(C27&gt;0,IF(ISNA(IF(ISNA(VLOOKUP(C27,Engagés!$A$11:$L$511,12,FALSE)),VLOOKUP(C27,'Enga manuel'!$G$6:$P$355,9,FALSE),VLOOKUP(C27,Engagés!$A$11:$L$511,12,FALSE)))," ",IF(ISNA(VLOOKUP(C27,Engagés!$A$11:$L$511,11,FALSE)),VLOOKUP(C27,'Enga manuel'!$G$6:$P$355,9,FALSE),VLOOKUP(C27,Engagés!$A$11:$L$511,11,FALSE)))," ")</f>
        <v xml:space="preserve"> </v>
      </c>
      <c r="P27" s="46" t="str">
        <f t="shared" si="1"/>
        <v/>
      </c>
      <c r="R27" s="34">
        <f t="shared" si="3"/>
        <v>0</v>
      </c>
      <c r="S27" s="34">
        <f>IF(C27&gt;0,CONCATENATE(R27,COUNTIF($R$7:R27,R27)),0)</f>
        <v>0</v>
      </c>
      <c r="T27" s="261">
        <f t="shared" si="2"/>
        <v>21</v>
      </c>
    </row>
    <row r="28" spans="1:20" ht="19.149999999999999" customHeight="1" x14ac:dyDescent="0.2">
      <c r="A28" s="39"/>
      <c r="B28" s="47">
        <v>22</v>
      </c>
      <c r="C28" s="41"/>
      <c r="D28" s="48"/>
      <c r="E28" s="48"/>
      <c r="F28" s="48"/>
      <c r="G28" s="43">
        <f t="shared" si="0"/>
        <v>0</v>
      </c>
      <c r="H28" s="44" t="str">
        <f>IF(C28&gt;0,IF(ISNA(IF(ISNA(VLOOKUP(C28,Engagés!$A$11:$L$511,6,FALSE)),VLOOKUP(C28,'Enga manuel'!$G$6:$P$355,4,FALSE),VLOOKUP(C28,Engagés!$A$11:$L$511,6,FALSE))),"Dossard inconnu ",IF(ISNA(VLOOKUP(C28,Engagés!$A$11:$L$511,6,FALSE)),VLOOKUP(C28,'Enga manuel'!$G$6:$P$355,4,FALSE),VLOOKUP(C28,Engagés!$A$11:$L$511,6,FALSE)))," ")</f>
        <v xml:space="preserve"> </v>
      </c>
      <c r="I28" s="44" t="str">
        <f>IF(C28&gt;0,IF(ISNA(IF(ISNA(VLOOKUP(C28,Engagés!$A$11:$L$511,7,FALSE)),VLOOKUP(C28,'Enga manuel'!$G$6:$P$355,5,FALSE),VLOOKUP(C28,Engagés!$A$11:$L$511,7,FALSE))),"ou non partant ",IF(ISNA(VLOOKUP(C28,Engagés!$A$11:$L$511,7,FALSE)),VLOOKUP(C28,'Enga manuel'!$G$6:$P$355,5,FALSE),VLOOKUP(C28,Engagés!$A$11:$L$511,7,FALSE)))," ")</f>
        <v xml:space="preserve"> </v>
      </c>
      <c r="J28" s="44" t="str">
        <f>IF(C28&gt;0,IF(ISNA(IF(ISNA(VLOOKUP(C28,Engagés!$A$11:$L$511,8,FALSE)),VLOOKUP(C28,'Enga manuel'!$G$6:$P$355,6,FALSE),VLOOKUP(C28,Engagés!$A$11:$L$511,8,FALSE)))," ",IF(ISNA(VLOOKUP(C28,Engagés!$A$11:$L$511,8,FALSE)),VLOOKUP(C28,'Enga manuel'!$G$6:$P$355,6,FALSE),VLOOKUP(C28,Engagés!$A$11:$L$511,8,FALSE)))," ")</f>
        <v xml:space="preserve"> </v>
      </c>
      <c r="K28" s="45" t="str">
        <f>IF(C28&gt;0,IF(ISNA(IF(ISNA(VLOOKUP(C28,Engagés!$A$11:$L$511,5,FALSE)),VLOOKUP(C28,'Enga manuel'!$G$6:$P$355,3,FALSE),VLOOKUP(C28,Engagés!$A$11:$L$511,5,FALSE)))," ",IF(ISNA(VLOOKUP(C28,Engagés!$A$11:$L$511,5,FALSE)),VLOOKUP(C28,'Enga manuel'!$G$6:$P$355,3,FALSE),VLOOKUP(C28,Engagés!$A$11:$L$511,5,FALSE)))," ")</f>
        <v xml:space="preserve"> </v>
      </c>
      <c r="L28" s="45" t="str">
        <f>IF(C28&gt;0,IF(ISNA(IF(ISNA(VLOOKUP(C28,Engagés!$A$11:$L$511,4,FALSE)),VLOOKUP(C28,'Enga manuel'!$G$6:$P$355,2,FALSE),VLOOKUP(C28,Engagés!$A$11:$L$511,4,FALSE)))," ",IF(ISNA(VLOOKUP(C28,Engagés!$A$11:$L$511,4,FALSE)),VLOOKUP(C28,'Enga manuel'!$G$6:$P$355,2,FALSE),VLOOKUP(C28,Engagés!$A$11:$L$511,4,FALSE)))," ")</f>
        <v xml:space="preserve"> </v>
      </c>
      <c r="M28" s="44" t="str">
        <f>IF(C28&gt;0,IF(ISNA(IF(ISNA(VLOOKUP(C28,Engagés!$A$11:$L$511,9,FALSE)),VLOOKUP(C28,'Enga manuel'!$G$6:$P$355,7,FALSE),VLOOKUP(C28,Engagés!$A$11:$L$511,9,FALSE)))," ",IF(ISNA(VLOOKUP(C28,Engagés!$A$11:$L$511,9,FALSE)),VLOOKUP(C28,'Enga manuel'!$G$6:$P$355,7,FALSE),VLOOKUP(C28,Engagés!$A$11:$L$511,9,FALSE)))," ")</f>
        <v xml:space="preserve"> </v>
      </c>
      <c r="N28" s="80" t="str">
        <f>IF(C28&gt;0,IF(ISNA(IF(ISNA(VLOOKUP(C28,Engagés!$A$11:$L$511,10,FALSE)),VLOOKUP(C28,'Enga manuel'!$G$6:$P$355,8,FALSE),VLOOKUP(C28,Engagés!$A$11:$L$511,10,FALSE)))," ",IF(ISNA(VLOOKUP(C28,Engagés!$A$11:$L$511,10,FALSE)),VLOOKUP(C28,'Enga manuel'!$G$6:$P$355,8,FALSE),VLOOKUP(C28,Engagés!$A$11:$L$511,10,FALSE)))," ")</f>
        <v xml:space="preserve"> </v>
      </c>
      <c r="O28" s="45" t="str">
        <f>IF(C28&gt;0,IF(ISNA(IF(ISNA(VLOOKUP(C28,Engagés!$A$11:$L$511,12,FALSE)),VLOOKUP(C28,'Enga manuel'!$G$6:$P$355,9,FALSE),VLOOKUP(C28,Engagés!$A$11:$L$511,12,FALSE)))," ",IF(ISNA(VLOOKUP(C28,Engagés!$A$11:$L$511,11,FALSE)),VLOOKUP(C28,'Enga manuel'!$G$6:$P$355,9,FALSE),VLOOKUP(C28,Engagés!$A$11:$L$511,11,FALSE)))," ")</f>
        <v xml:space="preserve"> </v>
      </c>
      <c r="P28" s="46" t="str">
        <f t="shared" si="1"/>
        <v/>
      </c>
      <c r="R28" s="34">
        <f t="shared" si="3"/>
        <v>0</v>
      </c>
      <c r="S28" s="34">
        <f>IF(C28&gt;0,CONCATENATE(R28,COUNTIF($R$7:R28,R28)),0)</f>
        <v>0</v>
      </c>
      <c r="T28" s="261">
        <f t="shared" si="2"/>
        <v>22</v>
      </c>
    </row>
    <row r="29" spans="1:20" ht="19.149999999999999" customHeight="1" x14ac:dyDescent="0.2">
      <c r="A29" s="39"/>
      <c r="B29" s="47">
        <v>23</v>
      </c>
      <c r="C29" s="41"/>
      <c r="D29" s="48"/>
      <c r="E29" s="48"/>
      <c r="F29" s="48"/>
      <c r="G29" s="43">
        <f t="shared" si="0"/>
        <v>0</v>
      </c>
      <c r="H29" s="44" t="str">
        <f>IF(C29&gt;0,IF(ISNA(IF(ISNA(VLOOKUP(C29,Engagés!$A$11:$L$511,6,FALSE)),VLOOKUP(C29,'Enga manuel'!$G$6:$P$355,4,FALSE),VLOOKUP(C29,Engagés!$A$11:$L$511,6,FALSE))),"Dossard inconnu ",IF(ISNA(VLOOKUP(C29,Engagés!$A$11:$L$511,6,FALSE)),VLOOKUP(C29,'Enga manuel'!$G$6:$P$355,4,FALSE),VLOOKUP(C29,Engagés!$A$11:$L$511,6,FALSE)))," ")</f>
        <v xml:space="preserve"> </v>
      </c>
      <c r="I29" s="44" t="str">
        <f>IF(C29&gt;0,IF(ISNA(IF(ISNA(VLOOKUP(C29,Engagés!$A$11:$L$511,7,FALSE)),VLOOKUP(C29,'Enga manuel'!$G$6:$P$355,5,FALSE),VLOOKUP(C29,Engagés!$A$11:$L$511,7,FALSE))),"ou non partant ",IF(ISNA(VLOOKUP(C29,Engagés!$A$11:$L$511,7,FALSE)),VLOOKUP(C29,'Enga manuel'!$G$6:$P$355,5,FALSE),VLOOKUP(C29,Engagés!$A$11:$L$511,7,FALSE)))," ")</f>
        <v xml:space="preserve"> </v>
      </c>
      <c r="J29" s="44" t="str">
        <f>IF(C29&gt;0,IF(ISNA(IF(ISNA(VLOOKUP(C29,Engagés!$A$11:$L$511,8,FALSE)),VLOOKUP(C29,'Enga manuel'!$G$6:$P$355,6,FALSE),VLOOKUP(C29,Engagés!$A$11:$L$511,8,FALSE)))," ",IF(ISNA(VLOOKUP(C29,Engagés!$A$11:$L$511,8,FALSE)),VLOOKUP(C29,'Enga manuel'!$G$6:$P$355,6,FALSE),VLOOKUP(C29,Engagés!$A$11:$L$511,8,FALSE)))," ")</f>
        <v xml:space="preserve"> </v>
      </c>
      <c r="K29" s="45" t="str">
        <f>IF(C29&gt;0,IF(ISNA(IF(ISNA(VLOOKUP(C29,Engagés!$A$11:$L$511,5,FALSE)),VLOOKUP(C29,'Enga manuel'!$G$6:$P$355,3,FALSE),VLOOKUP(C29,Engagés!$A$11:$L$511,5,FALSE)))," ",IF(ISNA(VLOOKUP(C29,Engagés!$A$11:$L$511,5,FALSE)),VLOOKUP(C29,'Enga manuel'!$G$6:$P$355,3,FALSE),VLOOKUP(C29,Engagés!$A$11:$L$511,5,FALSE)))," ")</f>
        <v xml:space="preserve"> </v>
      </c>
      <c r="L29" s="45" t="str">
        <f>IF(C29&gt;0,IF(ISNA(IF(ISNA(VLOOKUP(C29,Engagés!$A$11:$L$511,4,FALSE)),VLOOKUP(C29,'Enga manuel'!$G$6:$P$355,2,FALSE),VLOOKUP(C29,Engagés!$A$11:$L$511,4,FALSE)))," ",IF(ISNA(VLOOKUP(C29,Engagés!$A$11:$L$511,4,FALSE)),VLOOKUP(C29,'Enga manuel'!$G$6:$P$355,2,FALSE),VLOOKUP(C29,Engagés!$A$11:$L$511,4,FALSE)))," ")</f>
        <v xml:space="preserve"> </v>
      </c>
      <c r="M29" s="44" t="str">
        <f>IF(C29&gt;0,IF(ISNA(IF(ISNA(VLOOKUP(C29,Engagés!$A$11:$L$511,9,FALSE)),VLOOKUP(C29,'Enga manuel'!$G$6:$P$355,7,FALSE),VLOOKUP(C29,Engagés!$A$11:$L$511,9,FALSE)))," ",IF(ISNA(VLOOKUP(C29,Engagés!$A$11:$L$511,9,FALSE)),VLOOKUP(C29,'Enga manuel'!$G$6:$P$355,7,FALSE),VLOOKUP(C29,Engagés!$A$11:$L$511,9,FALSE)))," ")</f>
        <v xml:space="preserve"> </v>
      </c>
      <c r="N29" s="80" t="str">
        <f>IF(C29&gt;0,IF(ISNA(IF(ISNA(VLOOKUP(C29,Engagés!$A$11:$L$511,10,FALSE)),VLOOKUP(C29,'Enga manuel'!$G$6:$P$355,8,FALSE),VLOOKUP(C29,Engagés!$A$11:$L$511,10,FALSE)))," ",IF(ISNA(VLOOKUP(C29,Engagés!$A$11:$L$511,10,FALSE)),VLOOKUP(C29,'Enga manuel'!$G$6:$P$355,8,FALSE),VLOOKUP(C29,Engagés!$A$11:$L$511,10,FALSE)))," ")</f>
        <v xml:space="preserve"> </v>
      </c>
      <c r="O29" s="45" t="str">
        <f>IF(C29&gt;0,IF(ISNA(IF(ISNA(VLOOKUP(C29,Engagés!$A$11:$L$511,12,FALSE)),VLOOKUP(C29,'Enga manuel'!$G$6:$P$355,9,FALSE),VLOOKUP(C29,Engagés!$A$11:$L$511,12,FALSE)))," ",IF(ISNA(VLOOKUP(C29,Engagés!$A$11:$L$511,11,FALSE)),VLOOKUP(C29,'Enga manuel'!$G$6:$P$355,9,FALSE),VLOOKUP(C29,Engagés!$A$11:$L$511,11,FALSE)))," ")</f>
        <v xml:space="preserve"> </v>
      </c>
      <c r="P29" s="46" t="str">
        <f t="shared" si="1"/>
        <v/>
      </c>
      <c r="R29" s="34">
        <f t="shared" si="3"/>
        <v>0</v>
      </c>
      <c r="S29" s="34">
        <f>IF(C29&gt;0,CONCATENATE(R29,COUNTIF($R$7:R29,R29)),0)</f>
        <v>0</v>
      </c>
      <c r="T29" s="261">
        <f t="shared" si="2"/>
        <v>23</v>
      </c>
    </row>
    <row r="30" spans="1:20" ht="19.149999999999999" customHeight="1" x14ac:dyDescent="0.2">
      <c r="A30" s="39"/>
      <c r="B30" s="47">
        <v>24</v>
      </c>
      <c r="C30" s="41"/>
      <c r="D30" s="48"/>
      <c r="E30" s="48"/>
      <c r="F30" s="48"/>
      <c r="G30" s="43">
        <f t="shared" si="0"/>
        <v>0</v>
      </c>
      <c r="H30" s="44" t="str">
        <f>IF(C30&gt;0,IF(ISNA(IF(ISNA(VLOOKUP(C30,Engagés!$A$11:$L$511,6,FALSE)),VLOOKUP(C30,'Enga manuel'!$G$6:$P$355,4,FALSE),VLOOKUP(C30,Engagés!$A$11:$L$511,6,FALSE))),"Dossard inconnu ",IF(ISNA(VLOOKUP(C30,Engagés!$A$11:$L$511,6,FALSE)),VLOOKUP(C30,'Enga manuel'!$G$6:$P$355,4,FALSE),VLOOKUP(C30,Engagés!$A$11:$L$511,6,FALSE)))," ")</f>
        <v xml:space="preserve"> </v>
      </c>
      <c r="I30" s="44" t="str">
        <f>IF(C30&gt;0,IF(ISNA(IF(ISNA(VLOOKUP(C30,Engagés!$A$11:$L$511,7,FALSE)),VLOOKUP(C30,'Enga manuel'!$G$6:$P$355,5,FALSE),VLOOKUP(C30,Engagés!$A$11:$L$511,7,FALSE))),"ou non partant ",IF(ISNA(VLOOKUP(C30,Engagés!$A$11:$L$511,7,FALSE)),VLOOKUP(C30,'Enga manuel'!$G$6:$P$355,5,FALSE),VLOOKUP(C30,Engagés!$A$11:$L$511,7,FALSE)))," ")</f>
        <v xml:space="preserve"> </v>
      </c>
      <c r="J30" s="44" t="str">
        <f>IF(C30&gt;0,IF(ISNA(IF(ISNA(VLOOKUP(C30,Engagés!$A$11:$L$511,8,FALSE)),VLOOKUP(C30,'Enga manuel'!$G$6:$P$355,6,FALSE),VLOOKUP(C30,Engagés!$A$11:$L$511,8,FALSE)))," ",IF(ISNA(VLOOKUP(C30,Engagés!$A$11:$L$511,8,FALSE)),VLOOKUP(C30,'Enga manuel'!$G$6:$P$355,6,FALSE),VLOOKUP(C30,Engagés!$A$11:$L$511,8,FALSE)))," ")</f>
        <v xml:space="preserve"> </v>
      </c>
      <c r="K30" s="45" t="str">
        <f>IF(C30&gt;0,IF(ISNA(IF(ISNA(VLOOKUP(C30,Engagés!$A$11:$L$511,5,FALSE)),VLOOKUP(C30,'Enga manuel'!$G$6:$P$355,3,FALSE),VLOOKUP(C30,Engagés!$A$11:$L$511,5,FALSE)))," ",IF(ISNA(VLOOKUP(C30,Engagés!$A$11:$L$511,5,FALSE)),VLOOKUP(C30,'Enga manuel'!$G$6:$P$355,3,FALSE),VLOOKUP(C30,Engagés!$A$11:$L$511,5,FALSE)))," ")</f>
        <v xml:space="preserve"> </v>
      </c>
      <c r="L30" s="45" t="str">
        <f>IF(C30&gt;0,IF(ISNA(IF(ISNA(VLOOKUP(C30,Engagés!$A$11:$L$511,4,FALSE)),VLOOKUP(C30,'Enga manuel'!$G$6:$P$355,2,FALSE),VLOOKUP(C30,Engagés!$A$11:$L$511,4,FALSE)))," ",IF(ISNA(VLOOKUP(C30,Engagés!$A$11:$L$511,4,FALSE)),VLOOKUP(C30,'Enga manuel'!$G$6:$P$355,2,FALSE),VLOOKUP(C30,Engagés!$A$11:$L$511,4,FALSE)))," ")</f>
        <v xml:space="preserve"> </v>
      </c>
      <c r="M30" s="44" t="str">
        <f>IF(C30&gt;0,IF(ISNA(IF(ISNA(VLOOKUP(C30,Engagés!$A$11:$L$511,9,FALSE)),VLOOKUP(C30,'Enga manuel'!$G$6:$P$355,7,FALSE),VLOOKUP(C30,Engagés!$A$11:$L$511,9,FALSE)))," ",IF(ISNA(VLOOKUP(C30,Engagés!$A$11:$L$511,9,FALSE)),VLOOKUP(C30,'Enga manuel'!$G$6:$P$355,7,FALSE),VLOOKUP(C30,Engagés!$A$11:$L$511,9,FALSE)))," ")</f>
        <v xml:space="preserve"> </v>
      </c>
      <c r="N30" s="80" t="str">
        <f>IF(C30&gt;0,IF(ISNA(IF(ISNA(VLOOKUP(C30,Engagés!$A$11:$L$511,10,FALSE)),VLOOKUP(C30,'Enga manuel'!$G$6:$P$355,8,FALSE),VLOOKUP(C30,Engagés!$A$11:$L$511,10,FALSE)))," ",IF(ISNA(VLOOKUP(C30,Engagés!$A$11:$L$511,10,FALSE)),VLOOKUP(C30,'Enga manuel'!$G$6:$P$355,8,FALSE),VLOOKUP(C30,Engagés!$A$11:$L$511,10,FALSE)))," ")</f>
        <v xml:space="preserve"> </v>
      </c>
      <c r="O30" s="45" t="str">
        <f>IF(C30&gt;0,IF(ISNA(IF(ISNA(VLOOKUP(C30,Engagés!$A$11:$L$511,12,FALSE)),VLOOKUP(C30,'Enga manuel'!$G$6:$P$355,9,FALSE),VLOOKUP(C30,Engagés!$A$11:$L$511,12,FALSE)))," ",IF(ISNA(VLOOKUP(C30,Engagés!$A$11:$L$511,11,FALSE)),VLOOKUP(C30,'Enga manuel'!$G$6:$P$355,9,FALSE),VLOOKUP(C30,Engagés!$A$11:$L$511,11,FALSE)))," ")</f>
        <v xml:space="preserve"> </v>
      </c>
      <c r="P30" s="46" t="str">
        <f t="shared" si="1"/>
        <v/>
      </c>
      <c r="R30" s="34">
        <f t="shared" si="3"/>
        <v>0</v>
      </c>
      <c r="S30" s="34">
        <f>IF(C30&gt;0,CONCATENATE(R30,COUNTIF($R$7:R30,R30)),0)</f>
        <v>0</v>
      </c>
      <c r="T30" s="261">
        <f t="shared" si="2"/>
        <v>24</v>
      </c>
    </row>
    <row r="31" spans="1:20" ht="19.149999999999999" customHeight="1" x14ac:dyDescent="0.2">
      <c r="A31" s="39"/>
      <c r="B31" s="47">
        <v>25</v>
      </c>
      <c r="C31" s="41"/>
      <c r="D31" s="48"/>
      <c r="E31" s="48"/>
      <c r="F31" s="48"/>
      <c r="G31" s="43">
        <f t="shared" si="0"/>
        <v>0</v>
      </c>
      <c r="H31" s="44" t="str">
        <f>IF(C31&gt;0,IF(ISNA(IF(ISNA(VLOOKUP(C31,Engagés!$A$11:$L$511,6,FALSE)),VLOOKUP(C31,'Enga manuel'!$G$6:$P$355,4,FALSE),VLOOKUP(C31,Engagés!$A$11:$L$511,6,FALSE))),"Dossard inconnu ",IF(ISNA(VLOOKUP(C31,Engagés!$A$11:$L$511,6,FALSE)),VLOOKUP(C31,'Enga manuel'!$G$6:$P$355,4,FALSE),VLOOKUP(C31,Engagés!$A$11:$L$511,6,FALSE)))," ")</f>
        <v xml:space="preserve"> </v>
      </c>
      <c r="I31" s="44" t="str">
        <f>IF(C31&gt;0,IF(ISNA(IF(ISNA(VLOOKUP(C31,Engagés!$A$11:$L$511,7,FALSE)),VLOOKUP(C31,'Enga manuel'!$G$6:$P$355,5,FALSE),VLOOKUP(C31,Engagés!$A$11:$L$511,7,FALSE))),"ou non partant ",IF(ISNA(VLOOKUP(C31,Engagés!$A$11:$L$511,7,FALSE)),VLOOKUP(C31,'Enga manuel'!$G$6:$P$355,5,FALSE),VLOOKUP(C31,Engagés!$A$11:$L$511,7,FALSE)))," ")</f>
        <v xml:space="preserve"> </v>
      </c>
      <c r="J31" s="44" t="str">
        <f>IF(C31&gt;0,IF(ISNA(IF(ISNA(VLOOKUP(C31,Engagés!$A$11:$L$511,8,FALSE)),VLOOKUP(C31,'Enga manuel'!$G$6:$P$355,6,FALSE),VLOOKUP(C31,Engagés!$A$11:$L$511,8,FALSE)))," ",IF(ISNA(VLOOKUP(C31,Engagés!$A$11:$L$511,8,FALSE)),VLOOKUP(C31,'Enga manuel'!$G$6:$P$355,6,FALSE),VLOOKUP(C31,Engagés!$A$11:$L$511,8,FALSE)))," ")</f>
        <v xml:space="preserve"> </v>
      </c>
      <c r="K31" s="45" t="str">
        <f>IF(C31&gt;0,IF(ISNA(IF(ISNA(VLOOKUP(C31,Engagés!$A$11:$L$511,5,FALSE)),VLOOKUP(C31,'Enga manuel'!$G$6:$P$355,3,FALSE),VLOOKUP(C31,Engagés!$A$11:$L$511,5,FALSE)))," ",IF(ISNA(VLOOKUP(C31,Engagés!$A$11:$L$511,5,FALSE)),VLOOKUP(C31,'Enga manuel'!$G$6:$P$355,3,FALSE),VLOOKUP(C31,Engagés!$A$11:$L$511,5,FALSE)))," ")</f>
        <v xml:space="preserve"> </v>
      </c>
      <c r="L31" s="45" t="str">
        <f>IF(C31&gt;0,IF(ISNA(IF(ISNA(VLOOKUP(C31,Engagés!$A$11:$L$511,4,FALSE)),VLOOKUP(C31,'Enga manuel'!$G$6:$P$355,2,FALSE),VLOOKUP(C31,Engagés!$A$11:$L$511,4,FALSE)))," ",IF(ISNA(VLOOKUP(C31,Engagés!$A$11:$L$511,4,FALSE)),VLOOKUP(C31,'Enga manuel'!$G$6:$P$355,2,FALSE),VLOOKUP(C31,Engagés!$A$11:$L$511,4,FALSE)))," ")</f>
        <v xml:space="preserve"> </v>
      </c>
      <c r="M31" s="44" t="str">
        <f>IF(C31&gt;0,IF(ISNA(IF(ISNA(VLOOKUP(C31,Engagés!$A$11:$L$511,9,FALSE)),VLOOKUP(C31,'Enga manuel'!$G$6:$P$355,7,FALSE),VLOOKUP(C31,Engagés!$A$11:$L$511,9,FALSE)))," ",IF(ISNA(VLOOKUP(C31,Engagés!$A$11:$L$511,9,FALSE)),VLOOKUP(C31,'Enga manuel'!$G$6:$P$355,7,FALSE),VLOOKUP(C31,Engagés!$A$11:$L$511,9,FALSE)))," ")</f>
        <v xml:space="preserve"> </v>
      </c>
      <c r="N31" s="80" t="str">
        <f>IF(C31&gt;0,IF(ISNA(IF(ISNA(VLOOKUP(C31,Engagés!$A$11:$L$511,10,FALSE)),VLOOKUP(C31,'Enga manuel'!$G$6:$P$355,8,FALSE),VLOOKUP(C31,Engagés!$A$11:$L$511,10,FALSE)))," ",IF(ISNA(VLOOKUP(C31,Engagés!$A$11:$L$511,10,FALSE)),VLOOKUP(C31,'Enga manuel'!$G$6:$P$355,8,FALSE),VLOOKUP(C31,Engagés!$A$11:$L$511,10,FALSE)))," ")</f>
        <v xml:space="preserve"> </v>
      </c>
      <c r="O31" s="45" t="str">
        <f>IF(C31&gt;0,IF(ISNA(IF(ISNA(VLOOKUP(C31,Engagés!$A$11:$L$511,12,FALSE)),VLOOKUP(C31,'Enga manuel'!$G$6:$P$355,9,FALSE),VLOOKUP(C31,Engagés!$A$11:$L$511,12,FALSE)))," ",IF(ISNA(VLOOKUP(C31,Engagés!$A$11:$L$511,11,FALSE)),VLOOKUP(C31,'Enga manuel'!$G$6:$P$355,9,FALSE),VLOOKUP(C31,Engagés!$A$11:$L$511,11,FALSE)))," ")</f>
        <v xml:space="preserve"> </v>
      </c>
      <c r="P31" s="46" t="str">
        <f t="shared" si="1"/>
        <v/>
      </c>
      <c r="R31" s="34">
        <f t="shared" si="3"/>
        <v>0</v>
      </c>
      <c r="S31" s="34">
        <f>IF(C31&gt;0,CONCATENATE(R31,COUNTIF($R$7:R31,R31)),0)</f>
        <v>0</v>
      </c>
      <c r="T31" s="261">
        <f t="shared" si="2"/>
        <v>25</v>
      </c>
    </row>
    <row r="32" spans="1:20" ht="19.149999999999999" customHeight="1" x14ac:dyDescent="0.2">
      <c r="A32" s="39"/>
      <c r="B32" s="47">
        <v>26</v>
      </c>
      <c r="C32" s="41"/>
      <c r="D32" s="48"/>
      <c r="E32" s="48"/>
      <c r="F32" s="48"/>
      <c r="G32" s="43">
        <f t="shared" si="0"/>
        <v>0</v>
      </c>
      <c r="H32" s="44" t="str">
        <f>IF(C32&gt;0,IF(ISNA(IF(ISNA(VLOOKUP(C32,Engagés!$A$11:$L$511,6,FALSE)),VLOOKUP(C32,'Enga manuel'!$G$6:$P$355,4,FALSE),VLOOKUP(C32,Engagés!$A$11:$L$511,6,FALSE))),"Dossard inconnu ",IF(ISNA(VLOOKUP(C32,Engagés!$A$11:$L$511,6,FALSE)),VLOOKUP(C32,'Enga manuel'!$G$6:$P$355,4,FALSE),VLOOKUP(C32,Engagés!$A$11:$L$511,6,FALSE)))," ")</f>
        <v xml:space="preserve"> </v>
      </c>
      <c r="I32" s="44" t="str">
        <f>IF(C32&gt;0,IF(ISNA(IF(ISNA(VLOOKUP(C32,Engagés!$A$11:$L$511,7,FALSE)),VLOOKUP(C32,'Enga manuel'!$G$6:$P$355,5,FALSE),VLOOKUP(C32,Engagés!$A$11:$L$511,7,FALSE))),"ou non partant ",IF(ISNA(VLOOKUP(C32,Engagés!$A$11:$L$511,7,FALSE)),VLOOKUP(C32,'Enga manuel'!$G$6:$P$355,5,FALSE),VLOOKUP(C32,Engagés!$A$11:$L$511,7,FALSE)))," ")</f>
        <v xml:space="preserve"> </v>
      </c>
      <c r="J32" s="44" t="str">
        <f>IF(C32&gt;0,IF(ISNA(IF(ISNA(VLOOKUP(C32,Engagés!$A$11:$L$511,8,FALSE)),VLOOKUP(C32,'Enga manuel'!$G$6:$P$355,6,FALSE),VLOOKUP(C32,Engagés!$A$11:$L$511,8,FALSE)))," ",IF(ISNA(VLOOKUP(C32,Engagés!$A$11:$L$511,8,FALSE)),VLOOKUP(C32,'Enga manuel'!$G$6:$P$355,6,FALSE),VLOOKUP(C32,Engagés!$A$11:$L$511,8,FALSE)))," ")</f>
        <v xml:space="preserve"> </v>
      </c>
      <c r="K32" s="45" t="str">
        <f>IF(C32&gt;0,IF(ISNA(IF(ISNA(VLOOKUP(C32,Engagés!$A$11:$L$511,5,FALSE)),VLOOKUP(C32,'Enga manuel'!$G$6:$P$355,3,FALSE),VLOOKUP(C32,Engagés!$A$11:$L$511,5,FALSE)))," ",IF(ISNA(VLOOKUP(C32,Engagés!$A$11:$L$511,5,FALSE)),VLOOKUP(C32,'Enga manuel'!$G$6:$P$355,3,FALSE),VLOOKUP(C32,Engagés!$A$11:$L$511,5,FALSE)))," ")</f>
        <v xml:space="preserve"> </v>
      </c>
      <c r="L32" s="45" t="str">
        <f>IF(C32&gt;0,IF(ISNA(IF(ISNA(VLOOKUP(C32,Engagés!$A$11:$L$511,4,FALSE)),VLOOKUP(C32,'Enga manuel'!$G$6:$P$355,2,FALSE),VLOOKUP(C32,Engagés!$A$11:$L$511,4,FALSE)))," ",IF(ISNA(VLOOKUP(C32,Engagés!$A$11:$L$511,4,FALSE)),VLOOKUP(C32,'Enga manuel'!$G$6:$P$355,2,FALSE),VLOOKUP(C32,Engagés!$A$11:$L$511,4,FALSE)))," ")</f>
        <v xml:space="preserve"> </v>
      </c>
      <c r="M32" s="44" t="str">
        <f>IF(C32&gt;0,IF(ISNA(IF(ISNA(VLOOKUP(C32,Engagés!$A$11:$L$511,9,FALSE)),VLOOKUP(C32,'Enga manuel'!$G$6:$P$355,7,FALSE),VLOOKUP(C32,Engagés!$A$11:$L$511,9,FALSE)))," ",IF(ISNA(VLOOKUP(C32,Engagés!$A$11:$L$511,9,FALSE)),VLOOKUP(C32,'Enga manuel'!$G$6:$P$355,7,FALSE),VLOOKUP(C32,Engagés!$A$11:$L$511,9,FALSE)))," ")</f>
        <v xml:space="preserve"> </v>
      </c>
      <c r="N32" s="80" t="str">
        <f>IF(C32&gt;0,IF(ISNA(IF(ISNA(VLOOKUP(C32,Engagés!$A$11:$L$511,10,FALSE)),VLOOKUP(C32,'Enga manuel'!$G$6:$P$355,8,FALSE),VLOOKUP(C32,Engagés!$A$11:$L$511,10,FALSE)))," ",IF(ISNA(VLOOKUP(C32,Engagés!$A$11:$L$511,10,FALSE)),VLOOKUP(C32,'Enga manuel'!$G$6:$P$355,8,FALSE),VLOOKUP(C32,Engagés!$A$11:$L$511,10,FALSE)))," ")</f>
        <v xml:space="preserve"> </v>
      </c>
      <c r="O32" s="45" t="str">
        <f>IF(C32&gt;0,IF(ISNA(IF(ISNA(VLOOKUP(C32,Engagés!$A$11:$L$511,12,FALSE)),VLOOKUP(C32,'Enga manuel'!$G$6:$P$355,9,FALSE),VLOOKUP(C32,Engagés!$A$11:$L$511,12,FALSE)))," ",IF(ISNA(VLOOKUP(C32,Engagés!$A$11:$L$511,11,FALSE)),VLOOKUP(C32,'Enga manuel'!$G$6:$P$355,9,FALSE),VLOOKUP(C32,Engagés!$A$11:$L$511,11,FALSE)))," ")</f>
        <v xml:space="preserve"> </v>
      </c>
      <c r="P32" s="46" t="str">
        <f t="shared" si="1"/>
        <v/>
      </c>
      <c r="R32" s="34">
        <f t="shared" si="3"/>
        <v>0</v>
      </c>
      <c r="S32" s="34">
        <f>IF(C32&gt;0,CONCATENATE(R32,COUNTIF($R$7:R32,R32)),0)</f>
        <v>0</v>
      </c>
      <c r="T32" s="261">
        <f t="shared" si="2"/>
        <v>26</v>
      </c>
    </row>
    <row r="33" spans="1:20" ht="19.149999999999999" customHeight="1" x14ac:dyDescent="0.2">
      <c r="A33" s="39"/>
      <c r="B33" s="47">
        <v>27</v>
      </c>
      <c r="C33" s="41"/>
      <c r="D33" s="48"/>
      <c r="E33" s="48"/>
      <c r="F33" s="48"/>
      <c r="G33" s="43">
        <f t="shared" si="0"/>
        <v>0</v>
      </c>
      <c r="H33" s="44" t="str">
        <f>IF(C33&gt;0,IF(ISNA(IF(ISNA(VLOOKUP(C33,Engagés!$A$11:$L$511,6,FALSE)),VLOOKUP(C33,'Enga manuel'!$G$6:$P$355,4,FALSE),VLOOKUP(C33,Engagés!$A$11:$L$511,6,FALSE))),"Dossard inconnu ",IF(ISNA(VLOOKUP(C33,Engagés!$A$11:$L$511,6,FALSE)),VLOOKUP(C33,'Enga manuel'!$G$6:$P$355,4,FALSE),VLOOKUP(C33,Engagés!$A$11:$L$511,6,FALSE)))," ")</f>
        <v xml:space="preserve"> </v>
      </c>
      <c r="I33" s="44" t="str">
        <f>IF(C33&gt;0,IF(ISNA(IF(ISNA(VLOOKUP(C33,Engagés!$A$11:$L$511,7,FALSE)),VLOOKUP(C33,'Enga manuel'!$G$6:$P$355,5,FALSE),VLOOKUP(C33,Engagés!$A$11:$L$511,7,FALSE))),"ou non partant ",IF(ISNA(VLOOKUP(C33,Engagés!$A$11:$L$511,7,FALSE)),VLOOKUP(C33,'Enga manuel'!$G$6:$P$355,5,FALSE),VLOOKUP(C33,Engagés!$A$11:$L$511,7,FALSE)))," ")</f>
        <v xml:space="preserve"> </v>
      </c>
      <c r="J33" s="44" t="str">
        <f>IF(C33&gt;0,IF(ISNA(IF(ISNA(VLOOKUP(C33,Engagés!$A$11:$L$511,8,FALSE)),VLOOKUP(C33,'Enga manuel'!$G$6:$P$355,6,FALSE),VLOOKUP(C33,Engagés!$A$11:$L$511,8,FALSE)))," ",IF(ISNA(VLOOKUP(C33,Engagés!$A$11:$L$511,8,FALSE)),VLOOKUP(C33,'Enga manuel'!$G$6:$P$355,6,FALSE),VLOOKUP(C33,Engagés!$A$11:$L$511,8,FALSE)))," ")</f>
        <v xml:space="preserve"> </v>
      </c>
      <c r="K33" s="45" t="str">
        <f>IF(C33&gt;0,IF(ISNA(IF(ISNA(VLOOKUP(C33,Engagés!$A$11:$L$511,5,FALSE)),VLOOKUP(C33,'Enga manuel'!$G$6:$P$355,3,FALSE),VLOOKUP(C33,Engagés!$A$11:$L$511,5,FALSE)))," ",IF(ISNA(VLOOKUP(C33,Engagés!$A$11:$L$511,5,FALSE)),VLOOKUP(C33,'Enga manuel'!$G$6:$P$355,3,FALSE),VLOOKUP(C33,Engagés!$A$11:$L$511,5,FALSE)))," ")</f>
        <v xml:space="preserve"> </v>
      </c>
      <c r="L33" s="45" t="str">
        <f>IF(C33&gt;0,IF(ISNA(IF(ISNA(VLOOKUP(C33,Engagés!$A$11:$L$511,4,FALSE)),VLOOKUP(C33,'Enga manuel'!$G$6:$P$355,2,FALSE),VLOOKUP(C33,Engagés!$A$11:$L$511,4,FALSE)))," ",IF(ISNA(VLOOKUP(C33,Engagés!$A$11:$L$511,4,FALSE)),VLOOKUP(C33,'Enga manuel'!$G$6:$P$355,2,FALSE),VLOOKUP(C33,Engagés!$A$11:$L$511,4,FALSE)))," ")</f>
        <v xml:space="preserve"> </v>
      </c>
      <c r="M33" s="44" t="str">
        <f>IF(C33&gt;0,IF(ISNA(IF(ISNA(VLOOKUP(C33,Engagés!$A$11:$L$511,9,FALSE)),VLOOKUP(C33,'Enga manuel'!$G$6:$P$355,7,FALSE),VLOOKUP(C33,Engagés!$A$11:$L$511,9,FALSE)))," ",IF(ISNA(VLOOKUP(C33,Engagés!$A$11:$L$511,9,FALSE)),VLOOKUP(C33,'Enga manuel'!$G$6:$P$355,7,FALSE),VLOOKUP(C33,Engagés!$A$11:$L$511,9,FALSE)))," ")</f>
        <v xml:space="preserve"> </v>
      </c>
      <c r="N33" s="80" t="str">
        <f>IF(C33&gt;0,IF(ISNA(IF(ISNA(VLOOKUP(C33,Engagés!$A$11:$L$511,10,FALSE)),VLOOKUP(C33,'Enga manuel'!$G$6:$P$355,8,FALSE),VLOOKUP(C33,Engagés!$A$11:$L$511,10,FALSE)))," ",IF(ISNA(VLOOKUP(C33,Engagés!$A$11:$L$511,10,FALSE)),VLOOKUP(C33,'Enga manuel'!$G$6:$P$355,8,FALSE),VLOOKUP(C33,Engagés!$A$11:$L$511,10,FALSE)))," ")</f>
        <v xml:space="preserve"> </v>
      </c>
      <c r="O33" s="45" t="str">
        <f>IF(C33&gt;0,IF(ISNA(IF(ISNA(VLOOKUP(C33,Engagés!$A$11:$L$511,12,FALSE)),VLOOKUP(C33,'Enga manuel'!$G$6:$P$355,9,FALSE),VLOOKUP(C33,Engagés!$A$11:$L$511,12,FALSE)))," ",IF(ISNA(VLOOKUP(C33,Engagés!$A$11:$L$511,11,FALSE)),VLOOKUP(C33,'Enga manuel'!$G$6:$P$355,9,FALSE),VLOOKUP(C33,Engagés!$A$11:$L$511,11,FALSE)))," ")</f>
        <v xml:space="preserve"> </v>
      </c>
      <c r="P33" s="46" t="str">
        <f t="shared" si="1"/>
        <v/>
      </c>
      <c r="R33" s="34">
        <f t="shared" si="3"/>
        <v>0</v>
      </c>
      <c r="S33" s="34">
        <f>IF(C33&gt;0,CONCATENATE(R33,COUNTIF($R$7:R33,R33)),0)</f>
        <v>0</v>
      </c>
      <c r="T33" s="261">
        <f t="shared" si="2"/>
        <v>27</v>
      </c>
    </row>
    <row r="34" spans="1:20" ht="19.149999999999999" customHeight="1" x14ac:dyDescent="0.2">
      <c r="A34" s="39"/>
      <c r="B34" s="47">
        <v>28</v>
      </c>
      <c r="C34" s="41"/>
      <c r="D34" s="48"/>
      <c r="E34" s="48"/>
      <c r="F34" s="48"/>
      <c r="G34" s="43">
        <f t="shared" si="0"/>
        <v>0</v>
      </c>
      <c r="H34" s="44" t="str">
        <f>IF(C34&gt;0,IF(ISNA(IF(ISNA(VLOOKUP(C34,Engagés!$A$11:$L$511,6,FALSE)),VLOOKUP(C34,'Enga manuel'!$G$6:$P$355,4,FALSE),VLOOKUP(C34,Engagés!$A$11:$L$511,6,FALSE))),"Dossard inconnu ",IF(ISNA(VLOOKUP(C34,Engagés!$A$11:$L$511,6,FALSE)),VLOOKUP(C34,'Enga manuel'!$G$6:$P$355,4,FALSE),VLOOKUP(C34,Engagés!$A$11:$L$511,6,FALSE)))," ")</f>
        <v xml:space="preserve"> </v>
      </c>
      <c r="I34" s="44" t="str">
        <f>IF(C34&gt;0,IF(ISNA(IF(ISNA(VLOOKUP(C34,Engagés!$A$11:$L$511,7,FALSE)),VLOOKUP(C34,'Enga manuel'!$G$6:$P$355,5,FALSE),VLOOKUP(C34,Engagés!$A$11:$L$511,7,FALSE))),"ou non partant ",IF(ISNA(VLOOKUP(C34,Engagés!$A$11:$L$511,7,FALSE)),VLOOKUP(C34,'Enga manuel'!$G$6:$P$355,5,FALSE),VLOOKUP(C34,Engagés!$A$11:$L$511,7,FALSE)))," ")</f>
        <v xml:space="preserve"> </v>
      </c>
      <c r="J34" s="44" t="str">
        <f>IF(C34&gt;0,IF(ISNA(IF(ISNA(VLOOKUP(C34,Engagés!$A$11:$L$511,8,FALSE)),VLOOKUP(C34,'Enga manuel'!$G$6:$P$355,6,FALSE),VLOOKUP(C34,Engagés!$A$11:$L$511,8,FALSE)))," ",IF(ISNA(VLOOKUP(C34,Engagés!$A$11:$L$511,8,FALSE)),VLOOKUP(C34,'Enga manuel'!$G$6:$P$355,6,FALSE),VLOOKUP(C34,Engagés!$A$11:$L$511,8,FALSE)))," ")</f>
        <v xml:space="preserve"> </v>
      </c>
      <c r="K34" s="45" t="str">
        <f>IF(C34&gt;0,IF(ISNA(IF(ISNA(VLOOKUP(C34,Engagés!$A$11:$L$511,5,FALSE)),VLOOKUP(C34,'Enga manuel'!$G$6:$P$355,3,FALSE),VLOOKUP(C34,Engagés!$A$11:$L$511,5,FALSE)))," ",IF(ISNA(VLOOKUP(C34,Engagés!$A$11:$L$511,5,FALSE)),VLOOKUP(C34,'Enga manuel'!$G$6:$P$355,3,FALSE),VLOOKUP(C34,Engagés!$A$11:$L$511,5,FALSE)))," ")</f>
        <v xml:space="preserve"> </v>
      </c>
      <c r="L34" s="45" t="str">
        <f>IF(C34&gt;0,IF(ISNA(IF(ISNA(VLOOKUP(C34,Engagés!$A$11:$L$511,4,FALSE)),VLOOKUP(C34,'Enga manuel'!$G$6:$P$355,2,FALSE),VLOOKUP(C34,Engagés!$A$11:$L$511,4,FALSE)))," ",IF(ISNA(VLOOKUP(C34,Engagés!$A$11:$L$511,4,FALSE)),VLOOKUP(C34,'Enga manuel'!$G$6:$P$355,2,FALSE),VLOOKUP(C34,Engagés!$A$11:$L$511,4,FALSE)))," ")</f>
        <v xml:space="preserve"> </v>
      </c>
      <c r="M34" s="44" t="str">
        <f>IF(C34&gt;0,IF(ISNA(IF(ISNA(VLOOKUP(C34,Engagés!$A$11:$L$511,9,FALSE)),VLOOKUP(C34,'Enga manuel'!$G$6:$P$355,7,FALSE),VLOOKUP(C34,Engagés!$A$11:$L$511,9,FALSE)))," ",IF(ISNA(VLOOKUP(C34,Engagés!$A$11:$L$511,9,FALSE)),VLOOKUP(C34,'Enga manuel'!$G$6:$P$355,7,FALSE),VLOOKUP(C34,Engagés!$A$11:$L$511,9,FALSE)))," ")</f>
        <v xml:space="preserve"> </v>
      </c>
      <c r="N34" s="80" t="str">
        <f>IF(C34&gt;0,IF(ISNA(IF(ISNA(VLOOKUP(C34,Engagés!$A$11:$L$511,10,FALSE)),VLOOKUP(C34,'Enga manuel'!$G$6:$P$355,8,FALSE),VLOOKUP(C34,Engagés!$A$11:$L$511,10,FALSE)))," ",IF(ISNA(VLOOKUP(C34,Engagés!$A$11:$L$511,10,FALSE)),VLOOKUP(C34,'Enga manuel'!$G$6:$P$355,8,FALSE),VLOOKUP(C34,Engagés!$A$11:$L$511,10,FALSE)))," ")</f>
        <v xml:space="preserve"> </v>
      </c>
      <c r="O34" s="45" t="str">
        <f>IF(C34&gt;0,IF(ISNA(IF(ISNA(VLOOKUP(C34,Engagés!$A$11:$L$511,12,FALSE)),VLOOKUP(C34,'Enga manuel'!$G$6:$P$355,9,FALSE),VLOOKUP(C34,Engagés!$A$11:$L$511,12,FALSE)))," ",IF(ISNA(VLOOKUP(C34,Engagés!$A$11:$L$511,11,FALSE)),VLOOKUP(C34,'Enga manuel'!$G$6:$P$355,9,FALSE),VLOOKUP(C34,Engagés!$A$11:$L$511,11,FALSE)))," ")</f>
        <v xml:space="preserve"> </v>
      </c>
      <c r="P34" s="46" t="str">
        <f t="shared" si="1"/>
        <v/>
      </c>
      <c r="R34" s="34">
        <f t="shared" si="3"/>
        <v>0</v>
      </c>
      <c r="S34" s="34">
        <f>IF(C34&gt;0,CONCATENATE(R34,COUNTIF($R$7:R34,R34)),0)</f>
        <v>0</v>
      </c>
      <c r="T34" s="261">
        <f t="shared" si="2"/>
        <v>28</v>
      </c>
    </row>
    <row r="35" spans="1:20" ht="19.149999999999999" customHeight="1" x14ac:dyDescent="0.2">
      <c r="A35" s="39"/>
      <c r="B35" s="47">
        <v>29</v>
      </c>
      <c r="C35" s="41"/>
      <c r="D35" s="48"/>
      <c r="E35" s="48"/>
      <c r="F35" s="48"/>
      <c r="G35" s="43">
        <f t="shared" si="0"/>
        <v>0</v>
      </c>
      <c r="H35" s="44" t="str">
        <f>IF(C35&gt;0,IF(ISNA(IF(ISNA(VLOOKUP(C35,Engagés!$A$11:$L$511,6,FALSE)),VLOOKUP(C35,'Enga manuel'!$G$6:$P$355,4,FALSE),VLOOKUP(C35,Engagés!$A$11:$L$511,6,FALSE))),"Dossard inconnu ",IF(ISNA(VLOOKUP(C35,Engagés!$A$11:$L$511,6,FALSE)),VLOOKUP(C35,'Enga manuel'!$G$6:$P$355,4,FALSE),VLOOKUP(C35,Engagés!$A$11:$L$511,6,FALSE)))," ")</f>
        <v xml:space="preserve"> </v>
      </c>
      <c r="I35" s="44" t="str">
        <f>IF(C35&gt;0,IF(ISNA(IF(ISNA(VLOOKUP(C35,Engagés!$A$11:$L$511,7,FALSE)),VLOOKUP(C35,'Enga manuel'!$G$6:$P$355,5,FALSE),VLOOKUP(C35,Engagés!$A$11:$L$511,7,FALSE))),"ou non partant ",IF(ISNA(VLOOKUP(C35,Engagés!$A$11:$L$511,7,FALSE)),VLOOKUP(C35,'Enga manuel'!$G$6:$P$355,5,FALSE),VLOOKUP(C35,Engagés!$A$11:$L$511,7,FALSE)))," ")</f>
        <v xml:space="preserve"> </v>
      </c>
      <c r="J35" s="44" t="str">
        <f>IF(C35&gt;0,IF(ISNA(IF(ISNA(VLOOKUP(C35,Engagés!$A$11:$L$511,8,FALSE)),VLOOKUP(C35,'Enga manuel'!$G$6:$P$355,6,FALSE),VLOOKUP(C35,Engagés!$A$11:$L$511,8,FALSE)))," ",IF(ISNA(VLOOKUP(C35,Engagés!$A$11:$L$511,8,FALSE)),VLOOKUP(C35,'Enga manuel'!$G$6:$P$355,6,FALSE),VLOOKUP(C35,Engagés!$A$11:$L$511,8,FALSE)))," ")</f>
        <v xml:space="preserve"> </v>
      </c>
      <c r="K35" s="45" t="str">
        <f>IF(C35&gt;0,IF(ISNA(IF(ISNA(VLOOKUP(C35,Engagés!$A$11:$L$511,5,FALSE)),VLOOKUP(C35,'Enga manuel'!$G$6:$P$355,3,FALSE),VLOOKUP(C35,Engagés!$A$11:$L$511,5,FALSE)))," ",IF(ISNA(VLOOKUP(C35,Engagés!$A$11:$L$511,5,FALSE)),VLOOKUP(C35,'Enga manuel'!$G$6:$P$355,3,FALSE),VLOOKUP(C35,Engagés!$A$11:$L$511,5,FALSE)))," ")</f>
        <v xml:space="preserve"> </v>
      </c>
      <c r="L35" s="45" t="str">
        <f>IF(C35&gt;0,IF(ISNA(IF(ISNA(VLOOKUP(C35,Engagés!$A$11:$L$511,4,FALSE)),VLOOKUP(C35,'Enga manuel'!$G$6:$P$355,2,FALSE),VLOOKUP(C35,Engagés!$A$11:$L$511,4,FALSE)))," ",IF(ISNA(VLOOKUP(C35,Engagés!$A$11:$L$511,4,FALSE)),VLOOKUP(C35,'Enga manuel'!$G$6:$P$355,2,FALSE),VLOOKUP(C35,Engagés!$A$11:$L$511,4,FALSE)))," ")</f>
        <v xml:space="preserve"> </v>
      </c>
      <c r="M35" s="44" t="str">
        <f>IF(C35&gt;0,IF(ISNA(IF(ISNA(VLOOKUP(C35,Engagés!$A$11:$L$511,9,FALSE)),VLOOKUP(C35,'Enga manuel'!$G$6:$P$355,7,FALSE),VLOOKUP(C35,Engagés!$A$11:$L$511,9,FALSE)))," ",IF(ISNA(VLOOKUP(C35,Engagés!$A$11:$L$511,9,FALSE)),VLOOKUP(C35,'Enga manuel'!$G$6:$P$355,7,FALSE),VLOOKUP(C35,Engagés!$A$11:$L$511,9,FALSE)))," ")</f>
        <v xml:space="preserve"> </v>
      </c>
      <c r="N35" s="80" t="str">
        <f>IF(C35&gt;0,IF(ISNA(IF(ISNA(VLOOKUP(C35,Engagés!$A$11:$L$511,10,FALSE)),VLOOKUP(C35,'Enga manuel'!$G$6:$P$355,8,FALSE),VLOOKUP(C35,Engagés!$A$11:$L$511,10,FALSE)))," ",IF(ISNA(VLOOKUP(C35,Engagés!$A$11:$L$511,10,FALSE)),VLOOKUP(C35,'Enga manuel'!$G$6:$P$355,8,FALSE),VLOOKUP(C35,Engagés!$A$11:$L$511,10,FALSE)))," ")</f>
        <v xml:space="preserve"> </v>
      </c>
      <c r="O35" s="45" t="str">
        <f>IF(C35&gt;0,IF(ISNA(IF(ISNA(VLOOKUP(C35,Engagés!$A$11:$L$511,12,FALSE)),VLOOKUP(C35,'Enga manuel'!$G$6:$P$355,9,FALSE),VLOOKUP(C35,Engagés!$A$11:$L$511,12,FALSE)))," ",IF(ISNA(VLOOKUP(C35,Engagés!$A$11:$L$511,11,FALSE)),VLOOKUP(C35,'Enga manuel'!$G$6:$P$355,9,FALSE),VLOOKUP(C35,Engagés!$A$11:$L$511,11,FALSE)))," ")</f>
        <v xml:space="preserve"> </v>
      </c>
      <c r="P35" s="46" t="str">
        <f t="shared" si="1"/>
        <v/>
      </c>
      <c r="R35" s="34">
        <f t="shared" si="3"/>
        <v>0</v>
      </c>
      <c r="S35" s="34">
        <f>IF(C35&gt;0,CONCATENATE(R35,COUNTIF($R$7:R35,R35)),0)</f>
        <v>0</v>
      </c>
      <c r="T35" s="261">
        <f t="shared" si="2"/>
        <v>29</v>
      </c>
    </row>
    <row r="36" spans="1:20" ht="19.149999999999999" customHeight="1" x14ac:dyDescent="0.2">
      <c r="A36" s="39"/>
      <c r="B36" s="47">
        <v>30</v>
      </c>
      <c r="C36" s="41"/>
      <c r="D36" s="48"/>
      <c r="E36" s="48"/>
      <c r="F36" s="48"/>
      <c r="G36" s="43">
        <f t="shared" si="0"/>
        <v>0</v>
      </c>
      <c r="H36" s="44" t="str">
        <f>IF(C36&gt;0,IF(ISNA(IF(ISNA(VLOOKUP(C36,Engagés!$A$11:$L$511,6,FALSE)),VLOOKUP(C36,'Enga manuel'!$G$6:$P$355,4,FALSE),VLOOKUP(C36,Engagés!$A$11:$L$511,6,FALSE))),"Dossard inconnu ",IF(ISNA(VLOOKUP(C36,Engagés!$A$11:$L$511,6,FALSE)),VLOOKUP(C36,'Enga manuel'!$G$6:$P$355,4,FALSE),VLOOKUP(C36,Engagés!$A$11:$L$511,6,FALSE)))," ")</f>
        <v xml:space="preserve"> </v>
      </c>
      <c r="I36" s="44" t="str">
        <f>IF(C36&gt;0,IF(ISNA(IF(ISNA(VLOOKUP(C36,Engagés!$A$11:$L$511,7,FALSE)),VLOOKUP(C36,'Enga manuel'!$G$6:$P$355,5,FALSE),VLOOKUP(C36,Engagés!$A$11:$L$511,7,FALSE))),"ou non partant ",IF(ISNA(VLOOKUP(C36,Engagés!$A$11:$L$511,7,FALSE)),VLOOKUP(C36,'Enga manuel'!$G$6:$P$355,5,FALSE),VLOOKUP(C36,Engagés!$A$11:$L$511,7,FALSE)))," ")</f>
        <v xml:space="preserve"> </v>
      </c>
      <c r="J36" s="44" t="str">
        <f>IF(C36&gt;0,IF(ISNA(IF(ISNA(VLOOKUP(C36,Engagés!$A$11:$L$511,8,FALSE)),VLOOKUP(C36,'Enga manuel'!$G$6:$P$355,6,FALSE),VLOOKUP(C36,Engagés!$A$11:$L$511,8,FALSE)))," ",IF(ISNA(VLOOKUP(C36,Engagés!$A$11:$L$511,8,FALSE)),VLOOKUP(C36,'Enga manuel'!$G$6:$P$355,6,FALSE),VLOOKUP(C36,Engagés!$A$11:$L$511,8,FALSE)))," ")</f>
        <v xml:space="preserve"> </v>
      </c>
      <c r="K36" s="45" t="str">
        <f>IF(C36&gt;0,IF(ISNA(IF(ISNA(VLOOKUP(C36,Engagés!$A$11:$L$511,5,FALSE)),VLOOKUP(C36,'Enga manuel'!$G$6:$P$355,3,FALSE),VLOOKUP(C36,Engagés!$A$11:$L$511,5,FALSE)))," ",IF(ISNA(VLOOKUP(C36,Engagés!$A$11:$L$511,5,FALSE)),VLOOKUP(C36,'Enga manuel'!$G$6:$P$355,3,FALSE),VLOOKUP(C36,Engagés!$A$11:$L$511,5,FALSE)))," ")</f>
        <v xml:space="preserve"> </v>
      </c>
      <c r="L36" s="45" t="str">
        <f>IF(C36&gt;0,IF(ISNA(IF(ISNA(VLOOKUP(C36,Engagés!$A$11:$L$511,4,FALSE)),VLOOKUP(C36,'Enga manuel'!$G$6:$P$355,2,FALSE),VLOOKUP(C36,Engagés!$A$11:$L$511,4,FALSE)))," ",IF(ISNA(VLOOKUP(C36,Engagés!$A$11:$L$511,4,FALSE)),VLOOKUP(C36,'Enga manuel'!$G$6:$P$355,2,FALSE),VLOOKUP(C36,Engagés!$A$11:$L$511,4,FALSE)))," ")</f>
        <v xml:space="preserve"> </v>
      </c>
      <c r="M36" s="44" t="str">
        <f>IF(C36&gt;0,IF(ISNA(IF(ISNA(VLOOKUP(C36,Engagés!$A$11:$L$511,9,FALSE)),VLOOKUP(C36,'Enga manuel'!$G$6:$P$355,7,FALSE),VLOOKUP(C36,Engagés!$A$11:$L$511,9,FALSE)))," ",IF(ISNA(VLOOKUP(C36,Engagés!$A$11:$L$511,9,FALSE)),VLOOKUP(C36,'Enga manuel'!$G$6:$P$355,7,FALSE),VLOOKUP(C36,Engagés!$A$11:$L$511,9,FALSE)))," ")</f>
        <v xml:space="preserve"> </v>
      </c>
      <c r="N36" s="80" t="str">
        <f>IF(C36&gt;0,IF(ISNA(IF(ISNA(VLOOKUP(C36,Engagés!$A$11:$L$511,10,FALSE)),VLOOKUP(C36,'Enga manuel'!$G$6:$P$355,8,FALSE),VLOOKUP(C36,Engagés!$A$11:$L$511,10,FALSE)))," ",IF(ISNA(VLOOKUP(C36,Engagés!$A$11:$L$511,10,FALSE)),VLOOKUP(C36,'Enga manuel'!$G$6:$P$355,8,FALSE),VLOOKUP(C36,Engagés!$A$11:$L$511,10,FALSE)))," ")</f>
        <v xml:space="preserve"> </v>
      </c>
      <c r="O36" s="45" t="str">
        <f>IF(C36&gt;0,IF(ISNA(IF(ISNA(VLOOKUP(C36,Engagés!$A$11:$L$511,12,FALSE)),VLOOKUP(C36,'Enga manuel'!$G$6:$P$355,9,FALSE),VLOOKUP(C36,Engagés!$A$11:$L$511,12,FALSE)))," ",IF(ISNA(VLOOKUP(C36,Engagés!$A$11:$L$511,11,FALSE)),VLOOKUP(C36,'Enga manuel'!$G$6:$P$355,9,FALSE),VLOOKUP(C36,Engagés!$A$11:$L$511,11,FALSE)))," ")</f>
        <v xml:space="preserve"> </v>
      </c>
      <c r="P36" s="46" t="str">
        <f t="shared" si="1"/>
        <v/>
      </c>
      <c r="R36" s="34">
        <f t="shared" si="3"/>
        <v>0</v>
      </c>
      <c r="S36" s="34">
        <f>IF(C36&gt;0,CONCATENATE(R36,COUNTIF($R$7:R36,R36)),0)</f>
        <v>0</v>
      </c>
      <c r="T36" s="261">
        <f t="shared" si="2"/>
        <v>30</v>
      </c>
    </row>
    <row r="37" spans="1:20" ht="19.149999999999999" customHeight="1" x14ac:dyDescent="0.2">
      <c r="A37" s="39"/>
      <c r="B37" s="47">
        <v>31</v>
      </c>
      <c r="C37" s="41"/>
      <c r="D37" s="48"/>
      <c r="E37" s="48"/>
      <c r="F37" s="48"/>
      <c r="G37" s="43">
        <f t="shared" si="0"/>
        <v>0</v>
      </c>
      <c r="H37" s="44" t="str">
        <f>IF(C37&gt;0,IF(ISNA(IF(ISNA(VLOOKUP(C37,Engagés!$A$11:$L$511,6,FALSE)),VLOOKUP(C37,'Enga manuel'!$G$6:$P$355,4,FALSE),VLOOKUP(C37,Engagés!$A$11:$L$511,6,FALSE))),"Dossard inconnu ",IF(ISNA(VLOOKUP(C37,Engagés!$A$11:$L$511,6,FALSE)),VLOOKUP(C37,'Enga manuel'!$G$6:$P$355,4,FALSE),VLOOKUP(C37,Engagés!$A$11:$L$511,6,FALSE)))," ")</f>
        <v xml:space="preserve"> </v>
      </c>
      <c r="I37" s="44" t="str">
        <f>IF(C37&gt;0,IF(ISNA(IF(ISNA(VLOOKUP(C37,Engagés!$A$11:$L$511,7,FALSE)),VLOOKUP(C37,'Enga manuel'!$G$6:$P$355,5,FALSE),VLOOKUP(C37,Engagés!$A$11:$L$511,7,FALSE))),"ou non partant ",IF(ISNA(VLOOKUP(C37,Engagés!$A$11:$L$511,7,FALSE)),VLOOKUP(C37,'Enga manuel'!$G$6:$P$355,5,FALSE),VLOOKUP(C37,Engagés!$A$11:$L$511,7,FALSE)))," ")</f>
        <v xml:space="preserve"> </v>
      </c>
      <c r="J37" s="44" t="str">
        <f>IF(C37&gt;0,IF(ISNA(IF(ISNA(VLOOKUP(C37,Engagés!$A$11:$L$511,8,FALSE)),VLOOKUP(C37,'Enga manuel'!$G$6:$P$355,6,FALSE),VLOOKUP(C37,Engagés!$A$11:$L$511,8,FALSE)))," ",IF(ISNA(VLOOKUP(C37,Engagés!$A$11:$L$511,8,FALSE)),VLOOKUP(C37,'Enga manuel'!$G$6:$P$355,6,FALSE),VLOOKUP(C37,Engagés!$A$11:$L$511,8,FALSE)))," ")</f>
        <v xml:space="preserve"> </v>
      </c>
      <c r="K37" s="45" t="str">
        <f>IF(C37&gt;0,IF(ISNA(IF(ISNA(VLOOKUP(C37,Engagés!$A$11:$L$511,5,FALSE)),VLOOKUP(C37,'Enga manuel'!$G$6:$P$355,3,FALSE),VLOOKUP(C37,Engagés!$A$11:$L$511,5,FALSE)))," ",IF(ISNA(VLOOKUP(C37,Engagés!$A$11:$L$511,5,FALSE)),VLOOKUP(C37,'Enga manuel'!$G$6:$P$355,3,FALSE),VLOOKUP(C37,Engagés!$A$11:$L$511,5,FALSE)))," ")</f>
        <v xml:space="preserve"> </v>
      </c>
      <c r="L37" s="45" t="str">
        <f>IF(C37&gt;0,IF(ISNA(IF(ISNA(VLOOKUP(C37,Engagés!$A$11:$L$511,4,FALSE)),VLOOKUP(C37,'Enga manuel'!$G$6:$P$355,2,FALSE),VLOOKUP(C37,Engagés!$A$11:$L$511,4,FALSE)))," ",IF(ISNA(VLOOKUP(C37,Engagés!$A$11:$L$511,4,FALSE)),VLOOKUP(C37,'Enga manuel'!$G$6:$P$355,2,FALSE),VLOOKUP(C37,Engagés!$A$11:$L$511,4,FALSE)))," ")</f>
        <v xml:space="preserve"> </v>
      </c>
      <c r="M37" s="44" t="str">
        <f>IF(C37&gt;0,IF(ISNA(IF(ISNA(VLOOKUP(C37,Engagés!$A$11:$L$511,9,FALSE)),VLOOKUP(C37,'Enga manuel'!$G$6:$P$355,7,FALSE),VLOOKUP(C37,Engagés!$A$11:$L$511,9,FALSE)))," ",IF(ISNA(VLOOKUP(C37,Engagés!$A$11:$L$511,9,FALSE)),VLOOKUP(C37,'Enga manuel'!$G$6:$P$355,7,FALSE),VLOOKUP(C37,Engagés!$A$11:$L$511,9,FALSE)))," ")</f>
        <v xml:space="preserve"> </v>
      </c>
      <c r="N37" s="80" t="str">
        <f>IF(C37&gt;0,IF(ISNA(IF(ISNA(VLOOKUP(C37,Engagés!$A$11:$L$511,10,FALSE)),VLOOKUP(C37,'Enga manuel'!$G$6:$P$355,8,FALSE),VLOOKUP(C37,Engagés!$A$11:$L$511,10,FALSE)))," ",IF(ISNA(VLOOKUP(C37,Engagés!$A$11:$L$511,10,FALSE)),VLOOKUP(C37,'Enga manuel'!$G$6:$P$355,8,FALSE),VLOOKUP(C37,Engagés!$A$11:$L$511,10,FALSE)))," ")</f>
        <v xml:space="preserve"> </v>
      </c>
      <c r="O37" s="45" t="str">
        <f>IF(C37&gt;0,IF(ISNA(IF(ISNA(VLOOKUP(C37,Engagés!$A$11:$L$511,12,FALSE)),VLOOKUP(C37,'Enga manuel'!$G$6:$P$355,9,FALSE),VLOOKUP(C37,Engagés!$A$11:$L$511,12,FALSE)))," ",IF(ISNA(VLOOKUP(C37,Engagés!$A$11:$L$511,11,FALSE)),VLOOKUP(C37,'Enga manuel'!$G$6:$P$355,9,FALSE),VLOOKUP(C37,Engagés!$A$11:$L$511,11,FALSE)))," ")</f>
        <v xml:space="preserve"> </v>
      </c>
      <c r="P37" s="46" t="str">
        <f t="shared" si="1"/>
        <v/>
      </c>
      <c r="R37" s="34">
        <f t="shared" si="3"/>
        <v>0</v>
      </c>
      <c r="S37" s="34">
        <f>IF(C37&gt;0,CONCATENATE(R37,COUNTIF($R$7:R37,R37)),0)</f>
        <v>0</v>
      </c>
      <c r="T37" s="261">
        <f t="shared" si="2"/>
        <v>31</v>
      </c>
    </row>
    <row r="38" spans="1:20" ht="19.149999999999999" customHeight="1" x14ac:dyDescent="0.2">
      <c r="A38" s="39"/>
      <c r="B38" s="47">
        <v>32</v>
      </c>
      <c r="C38" s="41"/>
      <c r="D38" s="48"/>
      <c r="E38" s="48"/>
      <c r="F38" s="48"/>
      <c r="G38" s="43">
        <f t="shared" si="0"/>
        <v>0</v>
      </c>
      <c r="H38" s="44" t="str">
        <f>IF(C38&gt;0,IF(ISNA(IF(ISNA(VLOOKUP(C38,Engagés!$A$11:$L$511,6,FALSE)),VLOOKUP(C38,'Enga manuel'!$G$6:$P$355,4,FALSE),VLOOKUP(C38,Engagés!$A$11:$L$511,6,FALSE))),"Dossard inconnu ",IF(ISNA(VLOOKUP(C38,Engagés!$A$11:$L$511,6,FALSE)),VLOOKUP(C38,'Enga manuel'!$G$6:$P$355,4,FALSE),VLOOKUP(C38,Engagés!$A$11:$L$511,6,FALSE)))," ")</f>
        <v xml:space="preserve"> </v>
      </c>
      <c r="I38" s="44" t="str">
        <f>IF(C38&gt;0,IF(ISNA(IF(ISNA(VLOOKUP(C38,Engagés!$A$11:$L$511,7,FALSE)),VLOOKUP(C38,'Enga manuel'!$G$6:$P$355,5,FALSE),VLOOKUP(C38,Engagés!$A$11:$L$511,7,FALSE))),"ou non partant ",IF(ISNA(VLOOKUP(C38,Engagés!$A$11:$L$511,7,FALSE)),VLOOKUP(C38,'Enga manuel'!$G$6:$P$355,5,FALSE),VLOOKUP(C38,Engagés!$A$11:$L$511,7,FALSE)))," ")</f>
        <v xml:space="preserve"> </v>
      </c>
      <c r="J38" s="44" t="str">
        <f>IF(C38&gt;0,IF(ISNA(IF(ISNA(VLOOKUP(C38,Engagés!$A$11:$L$511,8,FALSE)),VLOOKUP(C38,'Enga manuel'!$G$6:$P$355,6,FALSE),VLOOKUP(C38,Engagés!$A$11:$L$511,8,FALSE)))," ",IF(ISNA(VLOOKUP(C38,Engagés!$A$11:$L$511,8,FALSE)),VLOOKUP(C38,'Enga manuel'!$G$6:$P$355,6,FALSE),VLOOKUP(C38,Engagés!$A$11:$L$511,8,FALSE)))," ")</f>
        <v xml:space="preserve"> </v>
      </c>
      <c r="K38" s="45" t="str">
        <f>IF(C38&gt;0,IF(ISNA(IF(ISNA(VLOOKUP(C38,Engagés!$A$11:$L$511,5,FALSE)),VLOOKUP(C38,'Enga manuel'!$G$6:$P$355,3,FALSE),VLOOKUP(C38,Engagés!$A$11:$L$511,5,FALSE)))," ",IF(ISNA(VLOOKUP(C38,Engagés!$A$11:$L$511,5,FALSE)),VLOOKUP(C38,'Enga manuel'!$G$6:$P$355,3,FALSE),VLOOKUP(C38,Engagés!$A$11:$L$511,5,FALSE)))," ")</f>
        <v xml:space="preserve"> </v>
      </c>
      <c r="L38" s="45" t="str">
        <f>IF(C38&gt;0,IF(ISNA(IF(ISNA(VLOOKUP(C38,Engagés!$A$11:$L$511,4,FALSE)),VLOOKUP(C38,'Enga manuel'!$G$6:$P$355,2,FALSE),VLOOKUP(C38,Engagés!$A$11:$L$511,4,FALSE)))," ",IF(ISNA(VLOOKUP(C38,Engagés!$A$11:$L$511,4,FALSE)),VLOOKUP(C38,'Enga manuel'!$G$6:$P$355,2,FALSE),VLOOKUP(C38,Engagés!$A$11:$L$511,4,FALSE)))," ")</f>
        <v xml:space="preserve"> </v>
      </c>
      <c r="M38" s="44" t="str">
        <f>IF(C38&gt;0,IF(ISNA(IF(ISNA(VLOOKUP(C38,Engagés!$A$11:$L$511,9,FALSE)),VLOOKUP(C38,'Enga manuel'!$G$6:$P$355,7,FALSE),VLOOKUP(C38,Engagés!$A$11:$L$511,9,FALSE)))," ",IF(ISNA(VLOOKUP(C38,Engagés!$A$11:$L$511,9,FALSE)),VLOOKUP(C38,'Enga manuel'!$G$6:$P$355,7,FALSE),VLOOKUP(C38,Engagés!$A$11:$L$511,9,FALSE)))," ")</f>
        <v xml:space="preserve"> </v>
      </c>
      <c r="N38" s="80" t="str">
        <f>IF(C38&gt;0,IF(ISNA(IF(ISNA(VLOOKUP(C38,Engagés!$A$11:$L$511,10,FALSE)),VLOOKUP(C38,'Enga manuel'!$G$6:$P$355,8,FALSE),VLOOKUP(C38,Engagés!$A$11:$L$511,10,FALSE)))," ",IF(ISNA(VLOOKUP(C38,Engagés!$A$11:$L$511,10,FALSE)),VLOOKUP(C38,'Enga manuel'!$G$6:$P$355,8,FALSE),VLOOKUP(C38,Engagés!$A$11:$L$511,10,FALSE)))," ")</f>
        <v xml:space="preserve"> </v>
      </c>
      <c r="O38" s="45" t="str">
        <f>IF(C38&gt;0,IF(ISNA(IF(ISNA(VLOOKUP(C38,Engagés!$A$11:$L$511,12,FALSE)),VLOOKUP(C38,'Enga manuel'!$G$6:$P$355,9,FALSE),VLOOKUP(C38,Engagés!$A$11:$L$511,12,FALSE)))," ",IF(ISNA(VLOOKUP(C38,Engagés!$A$11:$L$511,11,FALSE)),VLOOKUP(C38,'Enga manuel'!$G$6:$P$355,9,FALSE),VLOOKUP(C38,Engagés!$A$11:$L$511,11,FALSE)))," ")</f>
        <v xml:space="preserve"> </v>
      </c>
      <c r="P38" s="46" t="str">
        <f t="shared" si="1"/>
        <v/>
      </c>
      <c r="R38" s="34">
        <f t="shared" si="3"/>
        <v>0</v>
      </c>
      <c r="S38" s="34">
        <f>IF(C38&gt;0,CONCATENATE(R38,COUNTIF($R$7:R38,R38)),0)</f>
        <v>0</v>
      </c>
      <c r="T38" s="261">
        <f t="shared" si="2"/>
        <v>32</v>
      </c>
    </row>
    <row r="39" spans="1:20" ht="19.149999999999999" customHeight="1" x14ac:dyDescent="0.2">
      <c r="A39" s="39"/>
      <c r="B39" s="47">
        <v>33</v>
      </c>
      <c r="C39" s="41"/>
      <c r="D39" s="48"/>
      <c r="E39" s="48"/>
      <c r="F39" s="48"/>
      <c r="G39" s="43">
        <f t="shared" ref="G39:G70" si="4">IF(C39&gt;0,TIME(IF(LEN(D39)&gt;0,D39,HOUR(G38)),IF(LEN(E39)&gt;0,E39,MINUTE(G38)),IF(LEN(F39)&gt;0,F39,SECOND(G38))),IF(C39="",G38,""))</f>
        <v>0</v>
      </c>
      <c r="H39" s="44" t="str">
        <f>IF(C39&gt;0,IF(ISNA(IF(ISNA(VLOOKUP(C39,Engagés!$A$11:$L$511,6,FALSE)),VLOOKUP(C39,'Enga manuel'!$G$6:$P$355,4,FALSE),VLOOKUP(C39,Engagés!$A$11:$L$511,6,FALSE))),"Dossard inconnu ",IF(ISNA(VLOOKUP(C39,Engagés!$A$11:$L$511,6,FALSE)),VLOOKUP(C39,'Enga manuel'!$G$6:$P$355,4,FALSE),VLOOKUP(C39,Engagés!$A$11:$L$511,6,FALSE)))," ")</f>
        <v xml:space="preserve"> </v>
      </c>
      <c r="I39" s="44" t="str">
        <f>IF(C39&gt;0,IF(ISNA(IF(ISNA(VLOOKUP(C39,Engagés!$A$11:$L$511,7,FALSE)),VLOOKUP(C39,'Enga manuel'!$G$6:$P$355,5,FALSE),VLOOKUP(C39,Engagés!$A$11:$L$511,7,FALSE))),"ou non partant ",IF(ISNA(VLOOKUP(C39,Engagés!$A$11:$L$511,7,FALSE)),VLOOKUP(C39,'Enga manuel'!$G$6:$P$355,5,FALSE),VLOOKUP(C39,Engagés!$A$11:$L$511,7,FALSE)))," ")</f>
        <v xml:space="preserve"> </v>
      </c>
      <c r="J39" s="44" t="str">
        <f>IF(C39&gt;0,IF(ISNA(IF(ISNA(VLOOKUP(C39,Engagés!$A$11:$L$511,8,FALSE)),VLOOKUP(C39,'Enga manuel'!$G$6:$P$355,6,FALSE),VLOOKUP(C39,Engagés!$A$11:$L$511,8,FALSE)))," ",IF(ISNA(VLOOKUP(C39,Engagés!$A$11:$L$511,8,FALSE)),VLOOKUP(C39,'Enga manuel'!$G$6:$P$355,6,FALSE),VLOOKUP(C39,Engagés!$A$11:$L$511,8,FALSE)))," ")</f>
        <v xml:space="preserve"> </v>
      </c>
      <c r="K39" s="45" t="str">
        <f>IF(C39&gt;0,IF(ISNA(IF(ISNA(VLOOKUP(C39,Engagés!$A$11:$L$511,5,FALSE)),VLOOKUP(C39,'Enga manuel'!$G$6:$P$355,3,FALSE),VLOOKUP(C39,Engagés!$A$11:$L$511,5,FALSE)))," ",IF(ISNA(VLOOKUP(C39,Engagés!$A$11:$L$511,5,FALSE)),VLOOKUP(C39,'Enga manuel'!$G$6:$P$355,3,FALSE),VLOOKUP(C39,Engagés!$A$11:$L$511,5,FALSE)))," ")</f>
        <v xml:space="preserve"> </v>
      </c>
      <c r="L39" s="45" t="str">
        <f>IF(C39&gt;0,IF(ISNA(IF(ISNA(VLOOKUP(C39,Engagés!$A$11:$L$511,4,FALSE)),VLOOKUP(C39,'Enga manuel'!$G$6:$P$355,2,FALSE),VLOOKUP(C39,Engagés!$A$11:$L$511,4,FALSE)))," ",IF(ISNA(VLOOKUP(C39,Engagés!$A$11:$L$511,4,FALSE)),VLOOKUP(C39,'Enga manuel'!$G$6:$P$355,2,FALSE),VLOOKUP(C39,Engagés!$A$11:$L$511,4,FALSE)))," ")</f>
        <v xml:space="preserve"> </v>
      </c>
      <c r="M39" s="44" t="str">
        <f>IF(C39&gt;0,IF(ISNA(IF(ISNA(VLOOKUP(C39,Engagés!$A$11:$L$511,9,FALSE)),VLOOKUP(C39,'Enga manuel'!$G$6:$P$355,7,FALSE),VLOOKUP(C39,Engagés!$A$11:$L$511,9,FALSE)))," ",IF(ISNA(VLOOKUP(C39,Engagés!$A$11:$L$511,9,FALSE)),VLOOKUP(C39,'Enga manuel'!$G$6:$P$355,7,FALSE),VLOOKUP(C39,Engagés!$A$11:$L$511,9,FALSE)))," ")</f>
        <v xml:space="preserve"> </v>
      </c>
      <c r="N39" s="80" t="str">
        <f>IF(C39&gt;0,IF(ISNA(IF(ISNA(VLOOKUP(C39,Engagés!$A$11:$L$511,10,FALSE)),VLOOKUP(C39,'Enga manuel'!$G$6:$P$355,8,FALSE),VLOOKUP(C39,Engagés!$A$11:$L$511,10,FALSE)))," ",IF(ISNA(VLOOKUP(C39,Engagés!$A$11:$L$511,10,FALSE)),VLOOKUP(C39,'Enga manuel'!$G$6:$P$355,8,FALSE),VLOOKUP(C39,Engagés!$A$11:$L$511,10,FALSE)))," ")</f>
        <v xml:space="preserve"> </v>
      </c>
      <c r="O39" s="45" t="str">
        <f>IF(C39&gt;0,IF(ISNA(IF(ISNA(VLOOKUP(C39,Engagés!$A$11:$L$511,12,FALSE)),VLOOKUP(C39,'Enga manuel'!$G$6:$P$355,9,FALSE),VLOOKUP(C39,Engagés!$A$11:$L$511,12,FALSE)))," ",IF(ISNA(VLOOKUP(C39,Engagés!$A$11:$L$511,11,FALSE)),VLOOKUP(C39,'Enga manuel'!$G$6:$P$355,9,FALSE),VLOOKUP(C39,Engagés!$A$11:$L$511,11,FALSE)))," ")</f>
        <v xml:space="preserve"> </v>
      </c>
      <c r="P39" s="46" t="str">
        <f t="shared" si="1"/>
        <v/>
      </c>
      <c r="R39" s="34">
        <f t="shared" si="3"/>
        <v>0</v>
      </c>
      <c r="S39" s="34">
        <f>IF(C39&gt;0,CONCATENATE(R39,COUNTIF($R$7:R39,R39)),0)</f>
        <v>0</v>
      </c>
      <c r="T39" s="261">
        <f t="shared" si="2"/>
        <v>33</v>
      </c>
    </row>
    <row r="40" spans="1:20" ht="19.149999999999999" customHeight="1" x14ac:dyDescent="0.2">
      <c r="A40" s="39"/>
      <c r="B40" s="47">
        <v>34</v>
      </c>
      <c r="C40" s="41"/>
      <c r="D40" s="48"/>
      <c r="E40" s="48"/>
      <c r="F40" s="48"/>
      <c r="G40" s="43">
        <f t="shared" si="4"/>
        <v>0</v>
      </c>
      <c r="H40" s="44" t="str">
        <f>IF(C40&gt;0,IF(ISNA(IF(ISNA(VLOOKUP(C40,Engagés!$A$11:$L$511,6,FALSE)),VLOOKUP(C40,'Enga manuel'!$G$6:$P$355,4,FALSE),VLOOKUP(C40,Engagés!$A$11:$L$511,6,FALSE))),"Dossard inconnu ",IF(ISNA(VLOOKUP(C40,Engagés!$A$11:$L$511,6,FALSE)),VLOOKUP(C40,'Enga manuel'!$G$6:$P$355,4,FALSE),VLOOKUP(C40,Engagés!$A$11:$L$511,6,FALSE)))," ")</f>
        <v xml:space="preserve"> </v>
      </c>
      <c r="I40" s="44" t="str">
        <f>IF(C40&gt;0,IF(ISNA(IF(ISNA(VLOOKUP(C40,Engagés!$A$11:$L$511,7,FALSE)),VLOOKUP(C40,'Enga manuel'!$G$6:$P$355,5,FALSE),VLOOKUP(C40,Engagés!$A$11:$L$511,7,FALSE))),"ou non partant ",IF(ISNA(VLOOKUP(C40,Engagés!$A$11:$L$511,7,FALSE)),VLOOKUP(C40,'Enga manuel'!$G$6:$P$355,5,FALSE),VLOOKUP(C40,Engagés!$A$11:$L$511,7,FALSE)))," ")</f>
        <v xml:space="preserve"> </v>
      </c>
      <c r="J40" s="44" t="str">
        <f>IF(C40&gt;0,IF(ISNA(IF(ISNA(VLOOKUP(C40,Engagés!$A$11:$L$511,8,FALSE)),VLOOKUP(C40,'Enga manuel'!$G$6:$P$355,6,FALSE),VLOOKUP(C40,Engagés!$A$11:$L$511,8,FALSE)))," ",IF(ISNA(VLOOKUP(C40,Engagés!$A$11:$L$511,8,FALSE)),VLOOKUP(C40,'Enga manuel'!$G$6:$P$355,6,FALSE),VLOOKUP(C40,Engagés!$A$11:$L$511,8,FALSE)))," ")</f>
        <v xml:space="preserve"> </v>
      </c>
      <c r="K40" s="45" t="str">
        <f>IF(C40&gt;0,IF(ISNA(IF(ISNA(VLOOKUP(C40,Engagés!$A$11:$L$511,5,FALSE)),VLOOKUP(C40,'Enga manuel'!$G$6:$P$355,3,FALSE),VLOOKUP(C40,Engagés!$A$11:$L$511,5,FALSE)))," ",IF(ISNA(VLOOKUP(C40,Engagés!$A$11:$L$511,5,FALSE)),VLOOKUP(C40,'Enga manuel'!$G$6:$P$355,3,FALSE),VLOOKUP(C40,Engagés!$A$11:$L$511,5,FALSE)))," ")</f>
        <v xml:space="preserve"> </v>
      </c>
      <c r="L40" s="45" t="str">
        <f>IF(C40&gt;0,IF(ISNA(IF(ISNA(VLOOKUP(C40,Engagés!$A$11:$L$511,4,FALSE)),VLOOKUP(C40,'Enga manuel'!$G$6:$P$355,2,FALSE),VLOOKUP(C40,Engagés!$A$11:$L$511,4,FALSE)))," ",IF(ISNA(VLOOKUP(C40,Engagés!$A$11:$L$511,4,FALSE)),VLOOKUP(C40,'Enga manuel'!$G$6:$P$355,2,FALSE),VLOOKUP(C40,Engagés!$A$11:$L$511,4,FALSE)))," ")</f>
        <v xml:space="preserve"> </v>
      </c>
      <c r="M40" s="44" t="str">
        <f>IF(C40&gt;0,IF(ISNA(IF(ISNA(VLOOKUP(C40,Engagés!$A$11:$L$511,9,FALSE)),VLOOKUP(C40,'Enga manuel'!$G$6:$P$355,7,FALSE),VLOOKUP(C40,Engagés!$A$11:$L$511,9,FALSE)))," ",IF(ISNA(VLOOKUP(C40,Engagés!$A$11:$L$511,9,FALSE)),VLOOKUP(C40,'Enga manuel'!$G$6:$P$355,7,FALSE),VLOOKUP(C40,Engagés!$A$11:$L$511,9,FALSE)))," ")</f>
        <v xml:space="preserve"> </v>
      </c>
      <c r="N40" s="80" t="str">
        <f>IF(C40&gt;0,IF(ISNA(IF(ISNA(VLOOKUP(C40,Engagés!$A$11:$L$511,10,FALSE)),VLOOKUP(C40,'Enga manuel'!$G$6:$P$355,8,FALSE),VLOOKUP(C40,Engagés!$A$11:$L$511,10,FALSE)))," ",IF(ISNA(VLOOKUP(C40,Engagés!$A$11:$L$511,10,FALSE)),VLOOKUP(C40,'Enga manuel'!$G$6:$P$355,8,FALSE),VLOOKUP(C40,Engagés!$A$11:$L$511,10,FALSE)))," ")</f>
        <v xml:space="preserve"> </v>
      </c>
      <c r="O40" s="45" t="str">
        <f>IF(C40&gt;0,IF(ISNA(IF(ISNA(VLOOKUP(C40,Engagés!$A$11:$L$511,12,FALSE)),VLOOKUP(C40,'Enga manuel'!$G$6:$P$355,9,FALSE),VLOOKUP(C40,Engagés!$A$11:$L$511,12,FALSE)))," ",IF(ISNA(VLOOKUP(C40,Engagés!$A$11:$L$511,11,FALSE)),VLOOKUP(C40,'Enga manuel'!$G$6:$P$355,9,FALSE),VLOOKUP(C40,Engagés!$A$11:$L$511,11,FALSE)))," ")</f>
        <v xml:space="preserve"> </v>
      </c>
      <c r="P40" s="46" t="str">
        <f t="shared" ref="P40:P71" si="5">IF(C40&gt;0,IF((G40-$G$7)&lt;0,"Erreur",IF(G40&lt;G39,G40-G$7,IF(G40=G39,"''",G40-G$7))),"")</f>
        <v/>
      </c>
      <c r="R40" s="34">
        <f t="shared" si="3"/>
        <v>0</v>
      </c>
      <c r="S40" s="34">
        <f>IF(C40&gt;0,CONCATENATE(R40,COUNTIF($R$7:R40,R40)),0)</f>
        <v>0</v>
      </c>
      <c r="T40" s="261">
        <f t="shared" si="2"/>
        <v>34</v>
      </c>
    </row>
    <row r="41" spans="1:20" ht="19.149999999999999" customHeight="1" x14ac:dyDescent="0.2">
      <c r="A41" s="39"/>
      <c r="B41" s="47">
        <v>35</v>
      </c>
      <c r="C41" s="41"/>
      <c r="D41" s="48"/>
      <c r="E41" s="48"/>
      <c r="F41" s="48"/>
      <c r="G41" s="43">
        <f t="shared" si="4"/>
        <v>0</v>
      </c>
      <c r="H41" s="44" t="str">
        <f>IF(C41&gt;0,IF(ISNA(IF(ISNA(VLOOKUP(C41,Engagés!$A$11:$L$511,6,FALSE)),VLOOKUP(C41,'Enga manuel'!$G$6:$P$355,4,FALSE),VLOOKUP(C41,Engagés!$A$11:$L$511,6,FALSE))),"Dossard inconnu ",IF(ISNA(VLOOKUP(C41,Engagés!$A$11:$L$511,6,FALSE)),VLOOKUP(C41,'Enga manuel'!$G$6:$P$355,4,FALSE),VLOOKUP(C41,Engagés!$A$11:$L$511,6,FALSE)))," ")</f>
        <v xml:space="preserve"> </v>
      </c>
      <c r="I41" s="44" t="str">
        <f>IF(C41&gt;0,IF(ISNA(IF(ISNA(VLOOKUP(C41,Engagés!$A$11:$L$511,7,FALSE)),VLOOKUP(C41,'Enga manuel'!$G$6:$P$355,5,FALSE),VLOOKUP(C41,Engagés!$A$11:$L$511,7,FALSE))),"ou non partant ",IF(ISNA(VLOOKUP(C41,Engagés!$A$11:$L$511,7,FALSE)),VLOOKUP(C41,'Enga manuel'!$G$6:$P$355,5,FALSE),VLOOKUP(C41,Engagés!$A$11:$L$511,7,FALSE)))," ")</f>
        <v xml:space="preserve"> </v>
      </c>
      <c r="J41" s="44" t="str">
        <f>IF(C41&gt;0,IF(ISNA(IF(ISNA(VLOOKUP(C41,Engagés!$A$11:$L$511,8,FALSE)),VLOOKUP(C41,'Enga manuel'!$G$6:$P$355,6,FALSE),VLOOKUP(C41,Engagés!$A$11:$L$511,8,FALSE)))," ",IF(ISNA(VLOOKUP(C41,Engagés!$A$11:$L$511,8,FALSE)),VLOOKUP(C41,'Enga manuel'!$G$6:$P$355,6,FALSE),VLOOKUP(C41,Engagés!$A$11:$L$511,8,FALSE)))," ")</f>
        <v xml:space="preserve"> </v>
      </c>
      <c r="K41" s="45" t="str">
        <f>IF(C41&gt;0,IF(ISNA(IF(ISNA(VLOOKUP(C41,Engagés!$A$11:$L$511,5,FALSE)),VLOOKUP(C41,'Enga manuel'!$G$6:$P$355,3,FALSE),VLOOKUP(C41,Engagés!$A$11:$L$511,5,FALSE)))," ",IF(ISNA(VLOOKUP(C41,Engagés!$A$11:$L$511,5,FALSE)),VLOOKUP(C41,'Enga manuel'!$G$6:$P$355,3,FALSE),VLOOKUP(C41,Engagés!$A$11:$L$511,5,FALSE)))," ")</f>
        <v xml:space="preserve"> </v>
      </c>
      <c r="L41" s="45" t="str">
        <f>IF(C41&gt;0,IF(ISNA(IF(ISNA(VLOOKUP(C41,Engagés!$A$11:$L$511,4,FALSE)),VLOOKUP(C41,'Enga manuel'!$G$6:$P$355,2,FALSE),VLOOKUP(C41,Engagés!$A$11:$L$511,4,FALSE)))," ",IF(ISNA(VLOOKUP(C41,Engagés!$A$11:$L$511,4,FALSE)),VLOOKUP(C41,'Enga manuel'!$G$6:$P$355,2,FALSE),VLOOKUP(C41,Engagés!$A$11:$L$511,4,FALSE)))," ")</f>
        <v xml:space="preserve"> </v>
      </c>
      <c r="M41" s="44" t="str">
        <f>IF(C41&gt;0,IF(ISNA(IF(ISNA(VLOOKUP(C41,Engagés!$A$11:$L$511,9,FALSE)),VLOOKUP(C41,'Enga manuel'!$G$6:$P$355,7,FALSE),VLOOKUP(C41,Engagés!$A$11:$L$511,9,FALSE)))," ",IF(ISNA(VLOOKUP(C41,Engagés!$A$11:$L$511,9,FALSE)),VLOOKUP(C41,'Enga manuel'!$G$6:$P$355,7,FALSE),VLOOKUP(C41,Engagés!$A$11:$L$511,9,FALSE)))," ")</f>
        <v xml:space="preserve"> </v>
      </c>
      <c r="N41" s="80" t="str">
        <f>IF(C41&gt;0,IF(ISNA(IF(ISNA(VLOOKUP(C41,Engagés!$A$11:$L$511,10,FALSE)),VLOOKUP(C41,'Enga manuel'!$G$6:$P$355,8,FALSE),VLOOKUP(C41,Engagés!$A$11:$L$511,10,FALSE)))," ",IF(ISNA(VLOOKUP(C41,Engagés!$A$11:$L$511,10,FALSE)),VLOOKUP(C41,'Enga manuel'!$G$6:$P$355,8,FALSE),VLOOKUP(C41,Engagés!$A$11:$L$511,10,FALSE)))," ")</f>
        <v xml:space="preserve"> </v>
      </c>
      <c r="O41" s="45" t="str">
        <f>IF(C41&gt;0,IF(ISNA(IF(ISNA(VLOOKUP(C41,Engagés!$A$11:$L$511,12,FALSE)),VLOOKUP(C41,'Enga manuel'!$G$6:$P$355,9,FALSE),VLOOKUP(C41,Engagés!$A$11:$L$511,12,FALSE)))," ",IF(ISNA(VLOOKUP(C41,Engagés!$A$11:$L$511,11,FALSE)),VLOOKUP(C41,'Enga manuel'!$G$6:$P$355,9,FALSE),VLOOKUP(C41,Engagés!$A$11:$L$511,11,FALSE)))," ")</f>
        <v xml:space="preserve"> </v>
      </c>
      <c r="P41" s="46" t="str">
        <f t="shared" si="5"/>
        <v/>
      </c>
      <c r="R41" s="34">
        <f t="shared" si="3"/>
        <v>0</v>
      </c>
      <c r="S41" s="34">
        <f>IF(C41&gt;0,CONCATENATE(R41,COUNTIF($R$7:R41,R41)),0)</f>
        <v>0</v>
      </c>
      <c r="T41" s="261">
        <f t="shared" si="2"/>
        <v>35</v>
      </c>
    </row>
    <row r="42" spans="1:20" ht="19.149999999999999" customHeight="1" x14ac:dyDescent="0.2">
      <c r="A42" s="39"/>
      <c r="B42" s="47">
        <v>36</v>
      </c>
      <c r="C42" s="41"/>
      <c r="D42" s="48"/>
      <c r="E42" s="48"/>
      <c r="F42" s="48"/>
      <c r="G42" s="43">
        <f t="shared" si="4"/>
        <v>0</v>
      </c>
      <c r="H42" s="44" t="str">
        <f>IF(C42&gt;0,IF(ISNA(IF(ISNA(VLOOKUP(C42,Engagés!$A$11:$L$511,6,FALSE)),VLOOKUP(C42,'Enga manuel'!$G$6:$P$355,4,FALSE),VLOOKUP(C42,Engagés!$A$11:$L$511,6,FALSE))),"Dossard inconnu ",IF(ISNA(VLOOKUP(C42,Engagés!$A$11:$L$511,6,FALSE)),VLOOKUP(C42,'Enga manuel'!$G$6:$P$355,4,FALSE),VLOOKUP(C42,Engagés!$A$11:$L$511,6,FALSE)))," ")</f>
        <v xml:space="preserve"> </v>
      </c>
      <c r="I42" s="44" t="str">
        <f>IF(C42&gt;0,IF(ISNA(IF(ISNA(VLOOKUP(C42,Engagés!$A$11:$L$511,7,FALSE)),VLOOKUP(C42,'Enga manuel'!$G$6:$P$355,5,FALSE),VLOOKUP(C42,Engagés!$A$11:$L$511,7,FALSE))),"ou non partant ",IF(ISNA(VLOOKUP(C42,Engagés!$A$11:$L$511,7,FALSE)),VLOOKUP(C42,'Enga manuel'!$G$6:$P$355,5,FALSE),VLOOKUP(C42,Engagés!$A$11:$L$511,7,FALSE)))," ")</f>
        <v xml:space="preserve"> </v>
      </c>
      <c r="J42" s="44" t="str">
        <f>IF(C42&gt;0,IF(ISNA(IF(ISNA(VLOOKUP(C42,Engagés!$A$11:$L$511,8,FALSE)),VLOOKUP(C42,'Enga manuel'!$G$6:$P$355,6,FALSE),VLOOKUP(C42,Engagés!$A$11:$L$511,8,FALSE)))," ",IF(ISNA(VLOOKUP(C42,Engagés!$A$11:$L$511,8,FALSE)),VLOOKUP(C42,'Enga manuel'!$G$6:$P$355,6,FALSE),VLOOKUP(C42,Engagés!$A$11:$L$511,8,FALSE)))," ")</f>
        <v xml:space="preserve"> </v>
      </c>
      <c r="K42" s="45" t="str">
        <f>IF(C42&gt;0,IF(ISNA(IF(ISNA(VLOOKUP(C42,Engagés!$A$11:$L$511,5,FALSE)),VLOOKUP(C42,'Enga manuel'!$G$6:$P$355,3,FALSE),VLOOKUP(C42,Engagés!$A$11:$L$511,5,FALSE)))," ",IF(ISNA(VLOOKUP(C42,Engagés!$A$11:$L$511,5,FALSE)),VLOOKUP(C42,'Enga manuel'!$G$6:$P$355,3,FALSE),VLOOKUP(C42,Engagés!$A$11:$L$511,5,FALSE)))," ")</f>
        <v xml:space="preserve"> </v>
      </c>
      <c r="L42" s="45" t="str">
        <f>IF(C42&gt;0,IF(ISNA(IF(ISNA(VLOOKUP(C42,Engagés!$A$11:$L$511,4,FALSE)),VLOOKUP(C42,'Enga manuel'!$G$6:$P$355,2,FALSE),VLOOKUP(C42,Engagés!$A$11:$L$511,4,FALSE)))," ",IF(ISNA(VLOOKUP(C42,Engagés!$A$11:$L$511,4,FALSE)),VLOOKUP(C42,'Enga manuel'!$G$6:$P$355,2,FALSE),VLOOKUP(C42,Engagés!$A$11:$L$511,4,FALSE)))," ")</f>
        <v xml:space="preserve"> </v>
      </c>
      <c r="M42" s="44" t="str">
        <f>IF(C42&gt;0,IF(ISNA(IF(ISNA(VLOOKUP(C42,Engagés!$A$11:$L$511,9,FALSE)),VLOOKUP(C42,'Enga manuel'!$G$6:$P$355,7,FALSE),VLOOKUP(C42,Engagés!$A$11:$L$511,9,FALSE)))," ",IF(ISNA(VLOOKUP(C42,Engagés!$A$11:$L$511,9,FALSE)),VLOOKUP(C42,'Enga manuel'!$G$6:$P$355,7,FALSE),VLOOKUP(C42,Engagés!$A$11:$L$511,9,FALSE)))," ")</f>
        <v xml:space="preserve"> </v>
      </c>
      <c r="N42" s="80" t="str">
        <f>IF(C42&gt;0,IF(ISNA(IF(ISNA(VLOOKUP(C42,Engagés!$A$11:$L$511,10,FALSE)),VLOOKUP(C42,'Enga manuel'!$G$6:$P$355,8,FALSE),VLOOKUP(C42,Engagés!$A$11:$L$511,10,FALSE)))," ",IF(ISNA(VLOOKUP(C42,Engagés!$A$11:$L$511,10,FALSE)),VLOOKUP(C42,'Enga manuel'!$G$6:$P$355,8,FALSE),VLOOKUP(C42,Engagés!$A$11:$L$511,10,FALSE)))," ")</f>
        <v xml:space="preserve"> </v>
      </c>
      <c r="O42" s="45" t="str">
        <f>IF(C42&gt;0,IF(ISNA(IF(ISNA(VLOOKUP(C42,Engagés!$A$11:$L$511,12,FALSE)),VLOOKUP(C42,'Enga manuel'!$G$6:$P$355,9,FALSE),VLOOKUP(C42,Engagés!$A$11:$L$511,12,FALSE)))," ",IF(ISNA(VLOOKUP(C42,Engagés!$A$11:$L$511,11,FALSE)),VLOOKUP(C42,'Enga manuel'!$G$6:$P$355,9,FALSE),VLOOKUP(C42,Engagés!$A$11:$L$511,11,FALSE)))," ")</f>
        <v xml:space="preserve"> </v>
      </c>
      <c r="P42" s="46" t="str">
        <f t="shared" si="5"/>
        <v/>
      </c>
      <c r="R42" s="34">
        <f t="shared" si="3"/>
        <v>0</v>
      </c>
      <c r="S42" s="34">
        <f>IF(C42&gt;0,CONCATENATE(R42,COUNTIF($R$7:R42,R42)),0)</f>
        <v>0</v>
      </c>
      <c r="T42" s="261">
        <f t="shared" si="2"/>
        <v>36</v>
      </c>
    </row>
    <row r="43" spans="1:20" ht="19.149999999999999" customHeight="1" x14ac:dyDescent="0.2">
      <c r="A43" s="39"/>
      <c r="B43" s="47">
        <v>37</v>
      </c>
      <c r="C43" s="41"/>
      <c r="D43" s="48"/>
      <c r="E43" s="48"/>
      <c r="F43" s="48"/>
      <c r="G43" s="43">
        <f t="shared" si="4"/>
        <v>0</v>
      </c>
      <c r="H43" s="44" t="str">
        <f>IF(C43&gt;0,IF(ISNA(IF(ISNA(VLOOKUP(C43,Engagés!$A$11:$L$511,6,FALSE)),VLOOKUP(C43,'Enga manuel'!$G$6:$P$355,4,FALSE),VLOOKUP(C43,Engagés!$A$11:$L$511,6,FALSE))),"Dossard inconnu ",IF(ISNA(VLOOKUP(C43,Engagés!$A$11:$L$511,6,FALSE)),VLOOKUP(C43,'Enga manuel'!$G$6:$P$355,4,FALSE),VLOOKUP(C43,Engagés!$A$11:$L$511,6,FALSE)))," ")</f>
        <v xml:space="preserve"> </v>
      </c>
      <c r="I43" s="44" t="str">
        <f>IF(C43&gt;0,IF(ISNA(IF(ISNA(VLOOKUP(C43,Engagés!$A$11:$L$511,7,FALSE)),VLOOKUP(C43,'Enga manuel'!$G$6:$P$355,5,FALSE),VLOOKUP(C43,Engagés!$A$11:$L$511,7,FALSE))),"ou non partant ",IF(ISNA(VLOOKUP(C43,Engagés!$A$11:$L$511,7,FALSE)),VLOOKUP(C43,'Enga manuel'!$G$6:$P$355,5,FALSE),VLOOKUP(C43,Engagés!$A$11:$L$511,7,FALSE)))," ")</f>
        <v xml:space="preserve"> </v>
      </c>
      <c r="J43" s="44" t="str">
        <f>IF(C43&gt;0,IF(ISNA(IF(ISNA(VLOOKUP(C43,Engagés!$A$11:$L$511,8,FALSE)),VLOOKUP(C43,'Enga manuel'!$G$6:$P$355,6,FALSE),VLOOKUP(C43,Engagés!$A$11:$L$511,8,FALSE)))," ",IF(ISNA(VLOOKUP(C43,Engagés!$A$11:$L$511,8,FALSE)),VLOOKUP(C43,'Enga manuel'!$G$6:$P$355,6,FALSE),VLOOKUP(C43,Engagés!$A$11:$L$511,8,FALSE)))," ")</f>
        <v xml:space="preserve"> </v>
      </c>
      <c r="K43" s="45" t="str">
        <f>IF(C43&gt;0,IF(ISNA(IF(ISNA(VLOOKUP(C43,Engagés!$A$11:$L$511,5,FALSE)),VLOOKUP(C43,'Enga manuel'!$G$6:$P$355,3,FALSE),VLOOKUP(C43,Engagés!$A$11:$L$511,5,FALSE)))," ",IF(ISNA(VLOOKUP(C43,Engagés!$A$11:$L$511,5,FALSE)),VLOOKUP(C43,'Enga manuel'!$G$6:$P$355,3,FALSE),VLOOKUP(C43,Engagés!$A$11:$L$511,5,FALSE)))," ")</f>
        <v xml:space="preserve"> </v>
      </c>
      <c r="L43" s="45" t="str">
        <f>IF(C43&gt;0,IF(ISNA(IF(ISNA(VLOOKUP(C43,Engagés!$A$11:$L$511,4,FALSE)),VLOOKUP(C43,'Enga manuel'!$G$6:$P$355,2,FALSE),VLOOKUP(C43,Engagés!$A$11:$L$511,4,FALSE)))," ",IF(ISNA(VLOOKUP(C43,Engagés!$A$11:$L$511,4,FALSE)),VLOOKUP(C43,'Enga manuel'!$G$6:$P$355,2,FALSE),VLOOKUP(C43,Engagés!$A$11:$L$511,4,FALSE)))," ")</f>
        <v xml:space="preserve"> </v>
      </c>
      <c r="M43" s="44" t="str">
        <f>IF(C43&gt;0,IF(ISNA(IF(ISNA(VLOOKUP(C43,Engagés!$A$11:$L$511,9,FALSE)),VLOOKUP(C43,'Enga manuel'!$G$6:$P$355,7,FALSE),VLOOKUP(C43,Engagés!$A$11:$L$511,9,FALSE)))," ",IF(ISNA(VLOOKUP(C43,Engagés!$A$11:$L$511,9,FALSE)),VLOOKUP(C43,'Enga manuel'!$G$6:$P$355,7,FALSE),VLOOKUP(C43,Engagés!$A$11:$L$511,9,FALSE)))," ")</f>
        <v xml:space="preserve"> </v>
      </c>
      <c r="N43" s="80" t="str">
        <f>IF(C43&gt;0,IF(ISNA(IF(ISNA(VLOOKUP(C43,Engagés!$A$11:$L$511,10,FALSE)),VLOOKUP(C43,'Enga manuel'!$G$6:$P$355,8,FALSE),VLOOKUP(C43,Engagés!$A$11:$L$511,10,FALSE)))," ",IF(ISNA(VLOOKUP(C43,Engagés!$A$11:$L$511,10,FALSE)),VLOOKUP(C43,'Enga manuel'!$G$6:$P$355,8,FALSE),VLOOKUP(C43,Engagés!$A$11:$L$511,10,FALSE)))," ")</f>
        <v xml:space="preserve"> </v>
      </c>
      <c r="O43" s="45" t="str">
        <f>IF(C43&gt;0,IF(ISNA(IF(ISNA(VLOOKUP(C43,Engagés!$A$11:$L$511,12,FALSE)),VLOOKUP(C43,'Enga manuel'!$G$6:$P$355,9,FALSE),VLOOKUP(C43,Engagés!$A$11:$L$511,12,FALSE)))," ",IF(ISNA(VLOOKUP(C43,Engagés!$A$11:$L$511,11,FALSE)),VLOOKUP(C43,'Enga manuel'!$G$6:$P$355,9,FALSE),VLOOKUP(C43,Engagés!$A$11:$L$511,11,FALSE)))," ")</f>
        <v xml:space="preserve"> </v>
      </c>
      <c r="P43" s="46" t="str">
        <f t="shared" si="5"/>
        <v/>
      </c>
      <c r="R43" s="34">
        <f t="shared" si="3"/>
        <v>0</v>
      </c>
      <c r="S43" s="34">
        <f>IF(C43&gt;0,CONCATENATE(R43,COUNTIF($R$7:R43,R43)),0)</f>
        <v>0</v>
      </c>
      <c r="T43" s="261">
        <f t="shared" si="2"/>
        <v>37</v>
      </c>
    </row>
    <row r="44" spans="1:20" ht="19.149999999999999" customHeight="1" x14ac:dyDescent="0.2">
      <c r="A44" s="39"/>
      <c r="B44" s="47">
        <v>38</v>
      </c>
      <c r="C44" s="41"/>
      <c r="D44" s="48"/>
      <c r="E44" s="48"/>
      <c r="F44" s="48"/>
      <c r="G44" s="43">
        <f t="shared" si="4"/>
        <v>0</v>
      </c>
      <c r="H44" s="44" t="str">
        <f>IF(C44&gt;0,IF(ISNA(IF(ISNA(VLOOKUP(C44,Engagés!$A$11:$L$511,6,FALSE)),VLOOKUP(C44,'Enga manuel'!$G$6:$P$355,4,FALSE),VLOOKUP(C44,Engagés!$A$11:$L$511,6,FALSE))),"Dossard inconnu ",IF(ISNA(VLOOKUP(C44,Engagés!$A$11:$L$511,6,FALSE)),VLOOKUP(C44,'Enga manuel'!$G$6:$P$355,4,FALSE),VLOOKUP(C44,Engagés!$A$11:$L$511,6,FALSE)))," ")</f>
        <v xml:space="preserve"> </v>
      </c>
      <c r="I44" s="44" t="str">
        <f>IF(C44&gt;0,IF(ISNA(IF(ISNA(VLOOKUP(C44,Engagés!$A$11:$L$511,7,FALSE)),VLOOKUP(C44,'Enga manuel'!$G$6:$P$355,5,FALSE),VLOOKUP(C44,Engagés!$A$11:$L$511,7,FALSE))),"ou non partant ",IF(ISNA(VLOOKUP(C44,Engagés!$A$11:$L$511,7,FALSE)),VLOOKUP(C44,'Enga manuel'!$G$6:$P$355,5,FALSE),VLOOKUP(C44,Engagés!$A$11:$L$511,7,FALSE)))," ")</f>
        <v xml:space="preserve"> </v>
      </c>
      <c r="J44" s="44" t="str">
        <f>IF(C44&gt;0,IF(ISNA(IF(ISNA(VLOOKUP(C44,Engagés!$A$11:$L$511,8,FALSE)),VLOOKUP(C44,'Enga manuel'!$G$6:$P$355,6,FALSE),VLOOKUP(C44,Engagés!$A$11:$L$511,8,FALSE)))," ",IF(ISNA(VLOOKUP(C44,Engagés!$A$11:$L$511,8,FALSE)),VLOOKUP(C44,'Enga manuel'!$G$6:$P$355,6,FALSE),VLOOKUP(C44,Engagés!$A$11:$L$511,8,FALSE)))," ")</f>
        <v xml:space="preserve"> </v>
      </c>
      <c r="K44" s="45" t="str">
        <f>IF(C44&gt;0,IF(ISNA(IF(ISNA(VLOOKUP(C44,Engagés!$A$11:$L$511,5,FALSE)),VLOOKUP(C44,'Enga manuel'!$G$6:$P$355,3,FALSE),VLOOKUP(C44,Engagés!$A$11:$L$511,5,FALSE)))," ",IF(ISNA(VLOOKUP(C44,Engagés!$A$11:$L$511,5,FALSE)),VLOOKUP(C44,'Enga manuel'!$G$6:$P$355,3,FALSE),VLOOKUP(C44,Engagés!$A$11:$L$511,5,FALSE)))," ")</f>
        <v xml:space="preserve"> </v>
      </c>
      <c r="L44" s="45" t="str">
        <f>IF(C44&gt;0,IF(ISNA(IF(ISNA(VLOOKUP(C44,Engagés!$A$11:$L$511,4,FALSE)),VLOOKUP(C44,'Enga manuel'!$G$6:$P$355,2,FALSE),VLOOKUP(C44,Engagés!$A$11:$L$511,4,FALSE)))," ",IF(ISNA(VLOOKUP(C44,Engagés!$A$11:$L$511,4,FALSE)),VLOOKUP(C44,'Enga manuel'!$G$6:$P$355,2,FALSE),VLOOKUP(C44,Engagés!$A$11:$L$511,4,FALSE)))," ")</f>
        <v xml:space="preserve"> </v>
      </c>
      <c r="M44" s="44" t="str">
        <f>IF(C44&gt;0,IF(ISNA(IF(ISNA(VLOOKUP(C44,Engagés!$A$11:$L$511,9,FALSE)),VLOOKUP(C44,'Enga manuel'!$G$6:$P$355,7,FALSE),VLOOKUP(C44,Engagés!$A$11:$L$511,9,FALSE)))," ",IF(ISNA(VLOOKUP(C44,Engagés!$A$11:$L$511,9,FALSE)),VLOOKUP(C44,'Enga manuel'!$G$6:$P$355,7,FALSE),VLOOKUP(C44,Engagés!$A$11:$L$511,9,FALSE)))," ")</f>
        <v xml:space="preserve"> </v>
      </c>
      <c r="N44" s="80" t="str">
        <f>IF(C44&gt;0,IF(ISNA(IF(ISNA(VLOOKUP(C44,Engagés!$A$11:$L$511,10,FALSE)),VLOOKUP(C44,'Enga manuel'!$G$6:$P$355,8,FALSE),VLOOKUP(C44,Engagés!$A$11:$L$511,10,FALSE)))," ",IF(ISNA(VLOOKUP(C44,Engagés!$A$11:$L$511,10,FALSE)),VLOOKUP(C44,'Enga manuel'!$G$6:$P$355,8,FALSE),VLOOKUP(C44,Engagés!$A$11:$L$511,10,FALSE)))," ")</f>
        <v xml:space="preserve"> </v>
      </c>
      <c r="O44" s="45" t="str">
        <f>IF(C44&gt;0,IF(ISNA(IF(ISNA(VLOOKUP(C44,Engagés!$A$11:$L$511,12,FALSE)),VLOOKUP(C44,'Enga manuel'!$G$6:$P$355,9,FALSE),VLOOKUP(C44,Engagés!$A$11:$L$511,12,FALSE)))," ",IF(ISNA(VLOOKUP(C44,Engagés!$A$11:$L$511,11,FALSE)),VLOOKUP(C44,'Enga manuel'!$G$6:$P$355,9,FALSE),VLOOKUP(C44,Engagés!$A$11:$L$511,11,FALSE)))," ")</f>
        <v xml:space="preserve"> </v>
      </c>
      <c r="P44" s="46" t="str">
        <f t="shared" si="5"/>
        <v/>
      </c>
      <c r="R44" s="34">
        <f t="shared" si="3"/>
        <v>0</v>
      </c>
      <c r="S44" s="34">
        <f>IF(C44&gt;0,CONCATENATE(R44,COUNTIF($R$7:R44,R44)),0)</f>
        <v>0</v>
      </c>
      <c r="T44" s="261">
        <f t="shared" si="2"/>
        <v>38</v>
      </c>
    </row>
    <row r="45" spans="1:20" ht="19.149999999999999" customHeight="1" x14ac:dyDescent="0.2">
      <c r="A45" s="39"/>
      <c r="B45" s="47">
        <v>39</v>
      </c>
      <c r="C45" s="41"/>
      <c r="D45" s="48"/>
      <c r="E45" s="48"/>
      <c r="F45" s="48"/>
      <c r="G45" s="43">
        <f t="shared" si="4"/>
        <v>0</v>
      </c>
      <c r="H45" s="44" t="str">
        <f>IF(C45&gt;0,IF(ISNA(IF(ISNA(VLOOKUP(C45,Engagés!$A$11:$L$511,6,FALSE)),VLOOKUP(C45,'Enga manuel'!$G$6:$P$355,4,FALSE),VLOOKUP(C45,Engagés!$A$11:$L$511,6,FALSE))),"Dossard inconnu ",IF(ISNA(VLOOKUP(C45,Engagés!$A$11:$L$511,6,FALSE)),VLOOKUP(C45,'Enga manuel'!$G$6:$P$355,4,FALSE),VLOOKUP(C45,Engagés!$A$11:$L$511,6,FALSE)))," ")</f>
        <v xml:space="preserve"> </v>
      </c>
      <c r="I45" s="44" t="str">
        <f>IF(C45&gt;0,IF(ISNA(IF(ISNA(VLOOKUP(C45,Engagés!$A$11:$L$511,7,FALSE)),VLOOKUP(C45,'Enga manuel'!$G$6:$P$355,5,FALSE),VLOOKUP(C45,Engagés!$A$11:$L$511,7,FALSE))),"ou non partant ",IF(ISNA(VLOOKUP(C45,Engagés!$A$11:$L$511,7,FALSE)),VLOOKUP(C45,'Enga manuel'!$G$6:$P$355,5,FALSE),VLOOKUP(C45,Engagés!$A$11:$L$511,7,FALSE)))," ")</f>
        <v xml:space="preserve"> </v>
      </c>
      <c r="J45" s="44" t="str">
        <f>IF(C45&gt;0,IF(ISNA(IF(ISNA(VLOOKUP(C45,Engagés!$A$11:$L$511,8,FALSE)),VLOOKUP(C45,'Enga manuel'!$G$6:$P$355,6,FALSE),VLOOKUP(C45,Engagés!$A$11:$L$511,8,FALSE)))," ",IF(ISNA(VLOOKUP(C45,Engagés!$A$11:$L$511,8,FALSE)),VLOOKUP(C45,'Enga manuel'!$G$6:$P$355,6,FALSE),VLOOKUP(C45,Engagés!$A$11:$L$511,8,FALSE)))," ")</f>
        <v xml:space="preserve"> </v>
      </c>
      <c r="K45" s="45" t="str">
        <f>IF(C45&gt;0,IF(ISNA(IF(ISNA(VLOOKUP(C45,Engagés!$A$11:$L$511,5,FALSE)),VLOOKUP(C45,'Enga manuel'!$G$6:$P$355,3,FALSE),VLOOKUP(C45,Engagés!$A$11:$L$511,5,FALSE)))," ",IF(ISNA(VLOOKUP(C45,Engagés!$A$11:$L$511,5,FALSE)),VLOOKUP(C45,'Enga manuel'!$G$6:$P$355,3,FALSE),VLOOKUP(C45,Engagés!$A$11:$L$511,5,FALSE)))," ")</f>
        <v xml:space="preserve"> </v>
      </c>
      <c r="L45" s="45" t="str">
        <f>IF(C45&gt;0,IF(ISNA(IF(ISNA(VLOOKUP(C45,Engagés!$A$11:$L$511,4,FALSE)),VLOOKUP(C45,'Enga manuel'!$G$6:$P$355,2,FALSE),VLOOKUP(C45,Engagés!$A$11:$L$511,4,FALSE)))," ",IF(ISNA(VLOOKUP(C45,Engagés!$A$11:$L$511,4,FALSE)),VLOOKUP(C45,'Enga manuel'!$G$6:$P$355,2,FALSE),VLOOKUP(C45,Engagés!$A$11:$L$511,4,FALSE)))," ")</f>
        <v xml:space="preserve"> </v>
      </c>
      <c r="M45" s="44" t="str">
        <f>IF(C45&gt;0,IF(ISNA(IF(ISNA(VLOOKUP(C45,Engagés!$A$11:$L$511,9,FALSE)),VLOOKUP(C45,'Enga manuel'!$G$6:$P$355,7,FALSE),VLOOKUP(C45,Engagés!$A$11:$L$511,9,FALSE)))," ",IF(ISNA(VLOOKUP(C45,Engagés!$A$11:$L$511,9,FALSE)),VLOOKUP(C45,'Enga manuel'!$G$6:$P$355,7,FALSE),VLOOKUP(C45,Engagés!$A$11:$L$511,9,FALSE)))," ")</f>
        <v xml:space="preserve"> </v>
      </c>
      <c r="N45" s="80" t="str">
        <f>IF(C45&gt;0,IF(ISNA(IF(ISNA(VLOOKUP(C45,Engagés!$A$11:$L$511,10,FALSE)),VLOOKUP(C45,'Enga manuel'!$G$6:$P$355,8,FALSE),VLOOKUP(C45,Engagés!$A$11:$L$511,10,FALSE)))," ",IF(ISNA(VLOOKUP(C45,Engagés!$A$11:$L$511,10,FALSE)),VLOOKUP(C45,'Enga manuel'!$G$6:$P$355,8,FALSE),VLOOKUP(C45,Engagés!$A$11:$L$511,10,FALSE)))," ")</f>
        <v xml:space="preserve"> </v>
      </c>
      <c r="O45" s="45" t="str">
        <f>IF(C45&gt;0,IF(ISNA(IF(ISNA(VLOOKUP(C45,Engagés!$A$11:$L$511,12,FALSE)),VLOOKUP(C45,'Enga manuel'!$G$6:$P$355,9,FALSE),VLOOKUP(C45,Engagés!$A$11:$L$511,12,FALSE)))," ",IF(ISNA(VLOOKUP(C45,Engagés!$A$11:$L$511,11,FALSE)),VLOOKUP(C45,'Enga manuel'!$G$6:$P$355,9,FALSE),VLOOKUP(C45,Engagés!$A$11:$L$511,11,FALSE)))," ")</f>
        <v xml:space="preserve"> </v>
      </c>
      <c r="P45" s="46" t="str">
        <f t="shared" si="5"/>
        <v/>
      </c>
      <c r="R45" s="34">
        <f t="shared" si="3"/>
        <v>0</v>
      </c>
      <c r="S45" s="34">
        <f>IF(C45&gt;0,CONCATENATE(R45,COUNTIF($R$7:R45,R45)),0)</f>
        <v>0</v>
      </c>
      <c r="T45" s="261">
        <f t="shared" si="2"/>
        <v>39</v>
      </c>
    </row>
    <row r="46" spans="1:20" ht="19.149999999999999" customHeight="1" x14ac:dyDescent="0.2">
      <c r="A46" s="39"/>
      <c r="B46" s="47">
        <v>40</v>
      </c>
      <c r="C46" s="41"/>
      <c r="D46" s="48"/>
      <c r="E46" s="48"/>
      <c r="F46" s="48"/>
      <c r="G46" s="43">
        <f t="shared" si="4"/>
        <v>0</v>
      </c>
      <c r="H46" s="44" t="str">
        <f>IF(C46&gt;0,IF(ISNA(IF(ISNA(VLOOKUP(C46,Engagés!$A$11:$L$511,6,FALSE)),VLOOKUP(C46,'Enga manuel'!$G$6:$P$355,4,FALSE),VLOOKUP(C46,Engagés!$A$11:$L$511,6,FALSE))),"Dossard inconnu ",IF(ISNA(VLOOKUP(C46,Engagés!$A$11:$L$511,6,FALSE)),VLOOKUP(C46,'Enga manuel'!$G$6:$P$355,4,FALSE),VLOOKUP(C46,Engagés!$A$11:$L$511,6,FALSE)))," ")</f>
        <v xml:space="preserve"> </v>
      </c>
      <c r="I46" s="44" t="str">
        <f>IF(C46&gt;0,IF(ISNA(IF(ISNA(VLOOKUP(C46,Engagés!$A$11:$L$511,7,FALSE)),VLOOKUP(C46,'Enga manuel'!$G$6:$P$355,5,FALSE),VLOOKUP(C46,Engagés!$A$11:$L$511,7,FALSE))),"ou non partant ",IF(ISNA(VLOOKUP(C46,Engagés!$A$11:$L$511,7,FALSE)),VLOOKUP(C46,'Enga manuel'!$G$6:$P$355,5,FALSE),VLOOKUP(C46,Engagés!$A$11:$L$511,7,FALSE)))," ")</f>
        <v xml:space="preserve"> </v>
      </c>
      <c r="J46" s="44" t="str">
        <f>IF(C46&gt;0,IF(ISNA(IF(ISNA(VLOOKUP(C46,Engagés!$A$11:$L$511,8,FALSE)),VLOOKUP(C46,'Enga manuel'!$G$6:$P$355,6,FALSE),VLOOKUP(C46,Engagés!$A$11:$L$511,8,FALSE)))," ",IF(ISNA(VLOOKUP(C46,Engagés!$A$11:$L$511,8,FALSE)),VLOOKUP(C46,'Enga manuel'!$G$6:$P$355,6,FALSE),VLOOKUP(C46,Engagés!$A$11:$L$511,8,FALSE)))," ")</f>
        <v xml:space="preserve"> </v>
      </c>
      <c r="K46" s="45" t="str">
        <f>IF(C46&gt;0,IF(ISNA(IF(ISNA(VLOOKUP(C46,Engagés!$A$11:$L$511,5,FALSE)),VLOOKUP(C46,'Enga manuel'!$G$6:$P$355,3,FALSE),VLOOKUP(C46,Engagés!$A$11:$L$511,5,FALSE)))," ",IF(ISNA(VLOOKUP(C46,Engagés!$A$11:$L$511,5,FALSE)),VLOOKUP(C46,'Enga manuel'!$G$6:$P$355,3,FALSE),VLOOKUP(C46,Engagés!$A$11:$L$511,5,FALSE)))," ")</f>
        <v xml:space="preserve"> </v>
      </c>
      <c r="L46" s="45" t="str">
        <f>IF(C46&gt;0,IF(ISNA(IF(ISNA(VLOOKUP(C46,Engagés!$A$11:$L$511,4,FALSE)),VLOOKUP(C46,'Enga manuel'!$G$6:$P$355,2,FALSE),VLOOKUP(C46,Engagés!$A$11:$L$511,4,FALSE)))," ",IF(ISNA(VLOOKUP(C46,Engagés!$A$11:$L$511,4,FALSE)),VLOOKUP(C46,'Enga manuel'!$G$6:$P$355,2,FALSE),VLOOKUP(C46,Engagés!$A$11:$L$511,4,FALSE)))," ")</f>
        <v xml:space="preserve"> </v>
      </c>
      <c r="M46" s="44" t="str">
        <f>IF(C46&gt;0,IF(ISNA(IF(ISNA(VLOOKUP(C46,Engagés!$A$11:$L$511,9,FALSE)),VLOOKUP(C46,'Enga manuel'!$G$6:$P$355,7,FALSE),VLOOKUP(C46,Engagés!$A$11:$L$511,9,FALSE)))," ",IF(ISNA(VLOOKUP(C46,Engagés!$A$11:$L$511,9,FALSE)),VLOOKUP(C46,'Enga manuel'!$G$6:$P$355,7,FALSE),VLOOKUP(C46,Engagés!$A$11:$L$511,9,FALSE)))," ")</f>
        <v xml:space="preserve"> </v>
      </c>
      <c r="N46" s="80" t="str">
        <f>IF(C46&gt;0,IF(ISNA(IF(ISNA(VLOOKUP(C46,Engagés!$A$11:$L$511,10,FALSE)),VLOOKUP(C46,'Enga manuel'!$G$6:$P$355,8,FALSE),VLOOKUP(C46,Engagés!$A$11:$L$511,10,FALSE)))," ",IF(ISNA(VLOOKUP(C46,Engagés!$A$11:$L$511,10,FALSE)),VLOOKUP(C46,'Enga manuel'!$G$6:$P$355,8,FALSE),VLOOKUP(C46,Engagés!$A$11:$L$511,10,FALSE)))," ")</f>
        <v xml:space="preserve"> </v>
      </c>
      <c r="O46" s="45" t="str">
        <f>IF(C46&gt;0,IF(ISNA(IF(ISNA(VLOOKUP(C46,Engagés!$A$11:$L$511,12,FALSE)),VLOOKUP(C46,'Enga manuel'!$G$6:$P$355,9,FALSE),VLOOKUP(C46,Engagés!$A$11:$L$511,12,FALSE)))," ",IF(ISNA(VLOOKUP(C46,Engagés!$A$11:$L$511,11,FALSE)),VLOOKUP(C46,'Enga manuel'!$G$6:$P$355,9,FALSE),VLOOKUP(C46,Engagés!$A$11:$L$511,11,FALSE)))," ")</f>
        <v xml:space="preserve"> </v>
      </c>
      <c r="P46" s="46" t="str">
        <f t="shared" si="5"/>
        <v/>
      </c>
      <c r="R46" s="34">
        <f t="shared" si="3"/>
        <v>0</v>
      </c>
      <c r="S46" s="34">
        <f>IF(C46&gt;0,CONCATENATE(R46,COUNTIF($R$7:R46,R46)),0)</f>
        <v>0</v>
      </c>
      <c r="T46" s="261">
        <f t="shared" si="2"/>
        <v>40</v>
      </c>
    </row>
    <row r="47" spans="1:20" ht="19.149999999999999" customHeight="1" x14ac:dyDescent="0.2">
      <c r="A47" s="39"/>
      <c r="B47" s="47">
        <v>41</v>
      </c>
      <c r="C47" s="41"/>
      <c r="D47" s="48"/>
      <c r="E47" s="48"/>
      <c r="F47" s="48"/>
      <c r="G47" s="43">
        <f t="shared" si="4"/>
        <v>0</v>
      </c>
      <c r="H47" s="44" t="str">
        <f>IF(C47&gt;0,IF(ISNA(IF(ISNA(VLOOKUP(C47,Engagés!$A$11:$L$511,6,FALSE)),VLOOKUP(C47,'Enga manuel'!$G$6:$P$355,4,FALSE),VLOOKUP(C47,Engagés!$A$11:$L$511,6,FALSE))),"Dossard inconnu ",IF(ISNA(VLOOKUP(C47,Engagés!$A$11:$L$511,6,FALSE)),VLOOKUP(C47,'Enga manuel'!$G$6:$P$355,4,FALSE),VLOOKUP(C47,Engagés!$A$11:$L$511,6,FALSE)))," ")</f>
        <v xml:space="preserve"> </v>
      </c>
      <c r="I47" s="44" t="str">
        <f>IF(C47&gt;0,IF(ISNA(IF(ISNA(VLOOKUP(C47,Engagés!$A$11:$L$511,7,FALSE)),VLOOKUP(C47,'Enga manuel'!$G$6:$P$355,5,FALSE),VLOOKUP(C47,Engagés!$A$11:$L$511,7,FALSE))),"ou non partant ",IF(ISNA(VLOOKUP(C47,Engagés!$A$11:$L$511,7,FALSE)),VLOOKUP(C47,'Enga manuel'!$G$6:$P$355,5,FALSE),VLOOKUP(C47,Engagés!$A$11:$L$511,7,FALSE)))," ")</f>
        <v xml:space="preserve"> </v>
      </c>
      <c r="J47" s="44" t="str">
        <f>IF(C47&gt;0,IF(ISNA(IF(ISNA(VLOOKUP(C47,Engagés!$A$11:$L$511,8,FALSE)),VLOOKUP(C47,'Enga manuel'!$G$6:$P$355,6,FALSE),VLOOKUP(C47,Engagés!$A$11:$L$511,8,FALSE)))," ",IF(ISNA(VLOOKUP(C47,Engagés!$A$11:$L$511,8,FALSE)),VLOOKUP(C47,'Enga manuel'!$G$6:$P$355,6,FALSE),VLOOKUP(C47,Engagés!$A$11:$L$511,8,FALSE)))," ")</f>
        <v xml:space="preserve"> </v>
      </c>
      <c r="K47" s="45" t="str">
        <f>IF(C47&gt;0,IF(ISNA(IF(ISNA(VLOOKUP(C47,Engagés!$A$11:$L$511,5,FALSE)),VLOOKUP(C47,'Enga manuel'!$G$6:$P$355,3,FALSE),VLOOKUP(C47,Engagés!$A$11:$L$511,5,FALSE)))," ",IF(ISNA(VLOOKUP(C47,Engagés!$A$11:$L$511,5,FALSE)),VLOOKUP(C47,'Enga manuel'!$G$6:$P$355,3,FALSE),VLOOKUP(C47,Engagés!$A$11:$L$511,5,FALSE)))," ")</f>
        <v xml:space="preserve"> </v>
      </c>
      <c r="L47" s="45" t="str">
        <f>IF(C47&gt;0,IF(ISNA(IF(ISNA(VLOOKUP(C47,Engagés!$A$11:$L$511,4,FALSE)),VLOOKUP(C47,'Enga manuel'!$G$6:$P$355,2,FALSE),VLOOKUP(C47,Engagés!$A$11:$L$511,4,FALSE)))," ",IF(ISNA(VLOOKUP(C47,Engagés!$A$11:$L$511,4,FALSE)),VLOOKUP(C47,'Enga manuel'!$G$6:$P$355,2,FALSE),VLOOKUP(C47,Engagés!$A$11:$L$511,4,FALSE)))," ")</f>
        <v xml:space="preserve"> </v>
      </c>
      <c r="M47" s="44" t="str">
        <f>IF(C47&gt;0,IF(ISNA(IF(ISNA(VLOOKUP(C47,Engagés!$A$11:$L$511,9,FALSE)),VLOOKUP(C47,'Enga manuel'!$G$6:$P$355,7,FALSE),VLOOKUP(C47,Engagés!$A$11:$L$511,9,FALSE)))," ",IF(ISNA(VLOOKUP(C47,Engagés!$A$11:$L$511,9,FALSE)),VLOOKUP(C47,'Enga manuel'!$G$6:$P$355,7,FALSE),VLOOKUP(C47,Engagés!$A$11:$L$511,9,FALSE)))," ")</f>
        <v xml:space="preserve"> </v>
      </c>
      <c r="N47" s="80" t="str">
        <f>IF(C47&gt;0,IF(ISNA(IF(ISNA(VLOOKUP(C47,Engagés!$A$11:$L$511,10,FALSE)),VLOOKUP(C47,'Enga manuel'!$G$6:$P$355,8,FALSE),VLOOKUP(C47,Engagés!$A$11:$L$511,10,FALSE)))," ",IF(ISNA(VLOOKUP(C47,Engagés!$A$11:$L$511,10,FALSE)),VLOOKUP(C47,'Enga manuel'!$G$6:$P$355,8,FALSE),VLOOKUP(C47,Engagés!$A$11:$L$511,10,FALSE)))," ")</f>
        <v xml:space="preserve"> </v>
      </c>
      <c r="O47" s="45" t="str">
        <f>IF(C47&gt;0,IF(ISNA(IF(ISNA(VLOOKUP(C47,Engagés!$A$11:$L$511,12,FALSE)),VLOOKUP(C47,'Enga manuel'!$G$6:$P$355,9,FALSE),VLOOKUP(C47,Engagés!$A$11:$L$511,12,FALSE)))," ",IF(ISNA(VLOOKUP(C47,Engagés!$A$11:$L$511,11,FALSE)),VLOOKUP(C47,'Enga manuel'!$G$6:$P$355,9,FALSE),VLOOKUP(C47,Engagés!$A$11:$L$511,11,FALSE)))," ")</f>
        <v xml:space="preserve"> </v>
      </c>
      <c r="P47" s="46" t="str">
        <f t="shared" si="5"/>
        <v/>
      </c>
      <c r="R47" s="34">
        <f t="shared" si="3"/>
        <v>0</v>
      </c>
      <c r="S47" s="34">
        <f>IF(C47&gt;0,CONCATENATE(R47,COUNTIF($R$7:R47,R47)),0)</f>
        <v>0</v>
      </c>
      <c r="T47" s="261">
        <f t="shared" si="2"/>
        <v>41</v>
      </c>
    </row>
    <row r="48" spans="1:20" ht="19.149999999999999" customHeight="1" x14ac:dyDescent="0.2">
      <c r="A48" s="39"/>
      <c r="B48" s="47">
        <v>42</v>
      </c>
      <c r="C48" s="41"/>
      <c r="D48" s="48"/>
      <c r="E48" s="48"/>
      <c r="F48" s="48"/>
      <c r="G48" s="43">
        <f t="shared" si="4"/>
        <v>0</v>
      </c>
      <c r="H48" s="44" t="str">
        <f>IF(C48&gt;0,IF(ISNA(IF(ISNA(VLOOKUP(C48,Engagés!$A$11:$L$511,6,FALSE)),VLOOKUP(C48,'Enga manuel'!$G$6:$P$355,4,FALSE),VLOOKUP(C48,Engagés!$A$11:$L$511,6,FALSE))),"Dossard inconnu ",IF(ISNA(VLOOKUP(C48,Engagés!$A$11:$L$511,6,FALSE)),VLOOKUP(C48,'Enga manuel'!$G$6:$P$355,4,FALSE),VLOOKUP(C48,Engagés!$A$11:$L$511,6,FALSE)))," ")</f>
        <v xml:space="preserve"> </v>
      </c>
      <c r="I48" s="44" t="str">
        <f>IF(C48&gt;0,IF(ISNA(IF(ISNA(VLOOKUP(C48,Engagés!$A$11:$L$511,7,FALSE)),VLOOKUP(C48,'Enga manuel'!$G$6:$P$355,5,FALSE),VLOOKUP(C48,Engagés!$A$11:$L$511,7,FALSE))),"ou non partant ",IF(ISNA(VLOOKUP(C48,Engagés!$A$11:$L$511,7,FALSE)),VLOOKUP(C48,'Enga manuel'!$G$6:$P$355,5,FALSE),VLOOKUP(C48,Engagés!$A$11:$L$511,7,FALSE)))," ")</f>
        <v xml:space="preserve"> </v>
      </c>
      <c r="J48" s="44" t="str">
        <f>IF(C48&gt;0,IF(ISNA(IF(ISNA(VLOOKUP(C48,Engagés!$A$11:$L$511,8,FALSE)),VLOOKUP(C48,'Enga manuel'!$G$6:$P$355,6,FALSE),VLOOKUP(C48,Engagés!$A$11:$L$511,8,FALSE)))," ",IF(ISNA(VLOOKUP(C48,Engagés!$A$11:$L$511,8,FALSE)),VLOOKUP(C48,'Enga manuel'!$G$6:$P$355,6,FALSE),VLOOKUP(C48,Engagés!$A$11:$L$511,8,FALSE)))," ")</f>
        <v xml:space="preserve"> </v>
      </c>
      <c r="K48" s="45" t="str">
        <f>IF(C48&gt;0,IF(ISNA(IF(ISNA(VLOOKUP(C48,Engagés!$A$11:$L$511,5,FALSE)),VLOOKUP(C48,'Enga manuel'!$G$6:$P$355,3,FALSE),VLOOKUP(C48,Engagés!$A$11:$L$511,5,FALSE)))," ",IF(ISNA(VLOOKUP(C48,Engagés!$A$11:$L$511,5,FALSE)),VLOOKUP(C48,'Enga manuel'!$G$6:$P$355,3,FALSE),VLOOKUP(C48,Engagés!$A$11:$L$511,5,FALSE)))," ")</f>
        <v xml:space="preserve"> </v>
      </c>
      <c r="L48" s="45" t="str">
        <f>IF(C48&gt;0,IF(ISNA(IF(ISNA(VLOOKUP(C48,Engagés!$A$11:$L$511,4,FALSE)),VLOOKUP(C48,'Enga manuel'!$G$6:$P$355,2,FALSE),VLOOKUP(C48,Engagés!$A$11:$L$511,4,FALSE)))," ",IF(ISNA(VLOOKUP(C48,Engagés!$A$11:$L$511,4,FALSE)),VLOOKUP(C48,'Enga manuel'!$G$6:$P$355,2,FALSE),VLOOKUP(C48,Engagés!$A$11:$L$511,4,FALSE)))," ")</f>
        <v xml:space="preserve"> </v>
      </c>
      <c r="M48" s="44" t="str">
        <f>IF(C48&gt;0,IF(ISNA(IF(ISNA(VLOOKUP(C48,Engagés!$A$11:$L$511,9,FALSE)),VLOOKUP(C48,'Enga manuel'!$G$6:$P$355,7,FALSE),VLOOKUP(C48,Engagés!$A$11:$L$511,9,FALSE)))," ",IF(ISNA(VLOOKUP(C48,Engagés!$A$11:$L$511,9,FALSE)),VLOOKUP(C48,'Enga manuel'!$G$6:$P$355,7,FALSE),VLOOKUP(C48,Engagés!$A$11:$L$511,9,FALSE)))," ")</f>
        <v xml:space="preserve"> </v>
      </c>
      <c r="N48" s="80" t="str">
        <f>IF(C48&gt;0,IF(ISNA(IF(ISNA(VLOOKUP(C48,Engagés!$A$11:$L$511,10,FALSE)),VLOOKUP(C48,'Enga manuel'!$G$6:$P$355,8,FALSE),VLOOKUP(C48,Engagés!$A$11:$L$511,10,FALSE)))," ",IF(ISNA(VLOOKUP(C48,Engagés!$A$11:$L$511,10,FALSE)),VLOOKUP(C48,'Enga manuel'!$G$6:$P$355,8,FALSE),VLOOKUP(C48,Engagés!$A$11:$L$511,10,FALSE)))," ")</f>
        <v xml:space="preserve"> </v>
      </c>
      <c r="O48" s="45" t="str">
        <f>IF(C48&gt;0,IF(ISNA(IF(ISNA(VLOOKUP(C48,Engagés!$A$11:$L$511,12,FALSE)),VLOOKUP(C48,'Enga manuel'!$G$6:$P$355,9,FALSE),VLOOKUP(C48,Engagés!$A$11:$L$511,12,FALSE)))," ",IF(ISNA(VLOOKUP(C48,Engagés!$A$11:$L$511,11,FALSE)),VLOOKUP(C48,'Enga manuel'!$G$6:$P$355,9,FALSE),VLOOKUP(C48,Engagés!$A$11:$L$511,11,FALSE)))," ")</f>
        <v xml:space="preserve"> </v>
      </c>
      <c r="P48" s="46" t="str">
        <f t="shared" si="5"/>
        <v/>
      </c>
      <c r="R48" s="34">
        <f t="shared" si="3"/>
        <v>0</v>
      </c>
      <c r="S48" s="34">
        <f>IF(C48&gt;0,CONCATENATE(R48,COUNTIF($R$7:R48,R48)),0)</f>
        <v>0</v>
      </c>
      <c r="T48" s="261">
        <f t="shared" si="2"/>
        <v>42</v>
      </c>
    </row>
    <row r="49" spans="1:20" ht="19.149999999999999" customHeight="1" x14ac:dyDescent="0.2">
      <c r="A49" s="39"/>
      <c r="B49" s="47">
        <v>43</v>
      </c>
      <c r="C49" s="41"/>
      <c r="D49" s="48"/>
      <c r="E49" s="48"/>
      <c r="F49" s="48"/>
      <c r="G49" s="43">
        <f t="shared" si="4"/>
        <v>0</v>
      </c>
      <c r="H49" s="44" t="str">
        <f>IF(C49&gt;0,IF(ISNA(IF(ISNA(VLOOKUP(C49,Engagés!$A$11:$L$511,6,FALSE)),VLOOKUP(C49,'Enga manuel'!$G$6:$P$355,4,FALSE),VLOOKUP(C49,Engagés!$A$11:$L$511,6,FALSE))),"Dossard inconnu ",IF(ISNA(VLOOKUP(C49,Engagés!$A$11:$L$511,6,FALSE)),VLOOKUP(C49,'Enga manuel'!$G$6:$P$355,4,FALSE),VLOOKUP(C49,Engagés!$A$11:$L$511,6,FALSE)))," ")</f>
        <v xml:space="preserve"> </v>
      </c>
      <c r="I49" s="44" t="str">
        <f>IF(C49&gt;0,IF(ISNA(IF(ISNA(VLOOKUP(C49,Engagés!$A$11:$L$511,7,FALSE)),VLOOKUP(C49,'Enga manuel'!$G$6:$P$355,5,FALSE),VLOOKUP(C49,Engagés!$A$11:$L$511,7,FALSE))),"ou non partant ",IF(ISNA(VLOOKUP(C49,Engagés!$A$11:$L$511,7,FALSE)),VLOOKUP(C49,'Enga manuel'!$G$6:$P$355,5,FALSE),VLOOKUP(C49,Engagés!$A$11:$L$511,7,FALSE)))," ")</f>
        <v xml:space="preserve"> </v>
      </c>
      <c r="J49" s="44" t="str">
        <f>IF(C49&gt;0,IF(ISNA(IF(ISNA(VLOOKUP(C49,Engagés!$A$11:$L$511,8,FALSE)),VLOOKUP(C49,'Enga manuel'!$G$6:$P$355,6,FALSE),VLOOKUP(C49,Engagés!$A$11:$L$511,8,FALSE)))," ",IF(ISNA(VLOOKUP(C49,Engagés!$A$11:$L$511,8,FALSE)),VLOOKUP(C49,'Enga manuel'!$G$6:$P$355,6,FALSE),VLOOKUP(C49,Engagés!$A$11:$L$511,8,FALSE)))," ")</f>
        <v xml:space="preserve"> </v>
      </c>
      <c r="K49" s="45" t="str">
        <f>IF(C49&gt;0,IF(ISNA(IF(ISNA(VLOOKUP(C49,Engagés!$A$11:$L$511,5,FALSE)),VLOOKUP(C49,'Enga manuel'!$G$6:$P$355,3,FALSE),VLOOKUP(C49,Engagés!$A$11:$L$511,5,FALSE)))," ",IF(ISNA(VLOOKUP(C49,Engagés!$A$11:$L$511,5,FALSE)),VLOOKUP(C49,'Enga manuel'!$G$6:$P$355,3,FALSE),VLOOKUP(C49,Engagés!$A$11:$L$511,5,FALSE)))," ")</f>
        <v xml:space="preserve"> </v>
      </c>
      <c r="L49" s="45" t="str">
        <f>IF(C49&gt;0,IF(ISNA(IF(ISNA(VLOOKUP(C49,Engagés!$A$11:$L$511,4,FALSE)),VLOOKUP(C49,'Enga manuel'!$G$6:$P$355,2,FALSE),VLOOKUP(C49,Engagés!$A$11:$L$511,4,FALSE)))," ",IF(ISNA(VLOOKUP(C49,Engagés!$A$11:$L$511,4,FALSE)),VLOOKUP(C49,'Enga manuel'!$G$6:$P$355,2,FALSE),VLOOKUP(C49,Engagés!$A$11:$L$511,4,FALSE)))," ")</f>
        <v xml:space="preserve"> </v>
      </c>
      <c r="M49" s="44" t="str">
        <f>IF(C49&gt;0,IF(ISNA(IF(ISNA(VLOOKUP(C49,Engagés!$A$11:$L$511,9,FALSE)),VLOOKUP(C49,'Enga manuel'!$G$6:$P$355,7,FALSE),VLOOKUP(C49,Engagés!$A$11:$L$511,9,FALSE)))," ",IF(ISNA(VLOOKUP(C49,Engagés!$A$11:$L$511,9,FALSE)),VLOOKUP(C49,'Enga manuel'!$G$6:$P$355,7,FALSE),VLOOKUP(C49,Engagés!$A$11:$L$511,9,FALSE)))," ")</f>
        <v xml:space="preserve"> </v>
      </c>
      <c r="N49" s="80" t="str">
        <f>IF(C49&gt;0,IF(ISNA(IF(ISNA(VLOOKUP(C49,Engagés!$A$11:$L$511,10,FALSE)),VLOOKUP(C49,'Enga manuel'!$G$6:$P$355,8,FALSE),VLOOKUP(C49,Engagés!$A$11:$L$511,10,FALSE)))," ",IF(ISNA(VLOOKUP(C49,Engagés!$A$11:$L$511,10,FALSE)),VLOOKUP(C49,'Enga manuel'!$G$6:$P$355,8,FALSE),VLOOKUP(C49,Engagés!$A$11:$L$511,10,FALSE)))," ")</f>
        <v xml:space="preserve"> </v>
      </c>
      <c r="O49" s="45" t="str">
        <f>IF(C49&gt;0,IF(ISNA(IF(ISNA(VLOOKUP(C49,Engagés!$A$11:$L$511,12,FALSE)),VLOOKUP(C49,'Enga manuel'!$G$6:$P$355,9,FALSE),VLOOKUP(C49,Engagés!$A$11:$L$511,12,FALSE)))," ",IF(ISNA(VLOOKUP(C49,Engagés!$A$11:$L$511,11,FALSE)),VLOOKUP(C49,'Enga manuel'!$G$6:$P$355,9,FALSE),VLOOKUP(C49,Engagés!$A$11:$L$511,11,FALSE)))," ")</f>
        <v xml:space="preserve"> </v>
      </c>
      <c r="P49" s="46" t="str">
        <f t="shared" si="5"/>
        <v/>
      </c>
      <c r="R49" s="34">
        <f t="shared" si="3"/>
        <v>0</v>
      </c>
      <c r="S49" s="34">
        <f>IF(C49&gt;0,CONCATENATE(R49,COUNTIF($R$7:R49,R49)),0)</f>
        <v>0</v>
      </c>
      <c r="T49" s="261">
        <f t="shared" si="2"/>
        <v>43</v>
      </c>
    </row>
    <row r="50" spans="1:20" ht="19.149999999999999" customHeight="1" x14ac:dyDescent="0.2">
      <c r="A50" s="39"/>
      <c r="B50" s="47">
        <v>44</v>
      </c>
      <c r="C50" s="41"/>
      <c r="D50" s="48"/>
      <c r="E50" s="48"/>
      <c r="F50" s="48"/>
      <c r="G50" s="43">
        <f t="shared" si="4"/>
        <v>0</v>
      </c>
      <c r="H50" s="44" t="str">
        <f>IF(C50&gt;0,IF(ISNA(IF(ISNA(VLOOKUP(C50,Engagés!$A$11:$L$511,6,FALSE)),VLOOKUP(C50,'Enga manuel'!$G$6:$P$355,4,FALSE),VLOOKUP(C50,Engagés!$A$11:$L$511,6,FALSE))),"Dossard inconnu ",IF(ISNA(VLOOKUP(C50,Engagés!$A$11:$L$511,6,FALSE)),VLOOKUP(C50,'Enga manuel'!$G$6:$P$355,4,FALSE),VLOOKUP(C50,Engagés!$A$11:$L$511,6,FALSE)))," ")</f>
        <v xml:space="preserve"> </v>
      </c>
      <c r="I50" s="44" t="str">
        <f>IF(C50&gt;0,IF(ISNA(IF(ISNA(VLOOKUP(C50,Engagés!$A$11:$L$511,7,FALSE)),VLOOKUP(C50,'Enga manuel'!$G$6:$P$355,5,FALSE),VLOOKUP(C50,Engagés!$A$11:$L$511,7,FALSE))),"ou non partant ",IF(ISNA(VLOOKUP(C50,Engagés!$A$11:$L$511,7,FALSE)),VLOOKUP(C50,'Enga manuel'!$G$6:$P$355,5,FALSE),VLOOKUP(C50,Engagés!$A$11:$L$511,7,FALSE)))," ")</f>
        <v xml:space="preserve"> </v>
      </c>
      <c r="J50" s="44" t="str">
        <f>IF(C50&gt;0,IF(ISNA(IF(ISNA(VLOOKUP(C50,Engagés!$A$11:$L$511,8,FALSE)),VLOOKUP(C50,'Enga manuel'!$G$6:$P$355,6,FALSE),VLOOKUP(C50,Engagés!$A$11:$L$511,8,FALSE)))," ",IF(ISNA(VLOOKUP(C50,Engagés!$A$11:$L$511,8,FALSE)),VLOOKUP(C50,'Enga manuel'!$G$6:$P$355,6,FALSE),VLOOKUP(C50,Engagés!$A$11:$L$511,8,FALSE)))," ")</f>
        <v xml:space="preserve"> </v>
      </c>
      <c r="K50" s="45" t="str">
        <f>IF(C50&gt;0,IF(ISNA(IF(ISNA(VLOOKUP(C50,Engagés!$A$11:$L$511,5,FALSE)),VLOOKUP(C50,'Enga manuel'!$G$6:$P$355,3,FALSE),VLOOKUP(C50,Engagés!$A$11:$L$511,5,FALSE)))," ",IF(ISNA(VLOOKUP(C50,Engagés!$A$11:$L$511,5,FALSE)),VLOOKUP(C50,'Enga manuel'!$G$6:$P$355,3,FALSE),VLOOKUP(C50,Engagés!$A$11:$L$511,5,FALSE)))," ")</f>
        <v xml:space="preserve"> </v>
      </c>
      <c r="L50" s="45" t="str">
        <f>IF(C50&gt;0,IF(ISNA(IF(ISNA(VLOOKUP(C50,Engagés!$A$11:$L$511,4,FALSE)),VLOOKUP(C50,'Enga manuel'!$G$6:$P$355,2,FALSE),VLOOKUP(C50,Engagés!$A$11:$L$511,4,FALSE)))," ",IF(ISNA(VLOOKUP(C50,Engagés!$A$11:$L$511,4,FALSE)),VLOOKUP(C50,'Enga manuel'!$G$6:$P$355,2,FALSE),VLOOKUP(C50,Engagés!$A$11:$L$511,4,FALSE)))," ")</f>
        <v xml:space="preserve"> </v>
      </c>
      <c r="M50" s="44" t="str">
        <f>IF(C50&gt;0,IF(ISNA(IF(ISNA(VLOOKUP(C50,Engagés!$A$11:$L$511,9,FALSE)),VLOOKUP(C50,'Enga manuel'!$G$6:$P$355,7,FALSE),VLOOKUP(C50,Engagés!$A$11:$L$511,9,FALSE)))," ",IF(ISNA(VLOOKUP(C50,Engagés!$A$11:$L$511,9,FALSE)),VLOOKUP(C50,'Enga manuel'!$G$6:$P$355,7,FALSE),VLOOKUP(C50,Engagés!$A$11:$L$511,9,FALSE)))," ")</f>
        <v xml:space="preserve"> </v>
      </c>
      <c r="N50" s="80" t="str">
        <f>IF(C50&gt;0,IF(ISNA(IF(ISNA(VLOOKUP(C50,Engagés!$A$11:$L$511,10,FALSE)),VLOOKUP(C50,'Enga manuel'!$G$6:$P$355,8,FALSE),VLOOKUP(C50,Engagés!$A$11:$L$511,10,FALSE)))," ",IF(ISNA(VLOOKUP(C50,Engagés!$A$11:$L$511,10,FALSE)),VLOOKUP(C50,'Enga manuel'!$G$6:$P$355,8,FALSE),VLOOKUP(C50,Engagés!$A$11:$L$511,10,FALSE)))," ")</f>
        <v xml:space="preserve"> </v>
      </c>
      <c r="O50" s="45" t="str">
        <f>IF(C50&gt;0,IF(ISNA(IF(ISNA(VLOOKUP(C50,Engagés!$A$11:$L$511,12,FALSE)),VLOOKUP(C50,'Enga manuel'!$G$6:$P$355,9,FALSE),VLOOKUP(C50,Engagés!$A$11:$L$511,12,FALSE)))," ",IF(ISNA(VLOOKUP(C50,Engagés!$A$11:$L$511,11,FALSE)),VLOOKUP(C50,'Enga manuel'!$G$6:$P$355,9,FALSE),VLOOKUP(C50,Engagés!$A$11:$L$511,11,FALSE)))," ")</f>
        <v xml:space="preserve"> </v>
      </c>
      <c r="P50" s="46" t="str">
        <f t="shared" si="5"/>
        <v/>
      </c>
      <c r="R50" s="34">
        <f t="shared" si="3"/>
        <v>0</v>
      </c>
      <c r="S50" s="34">
        <f>IF(C50&gt;0,CONCATENATE(R50,COUNTIF($R$7:R50,R50)),0)</f>
        <v>0</v>
      </c>
      <c r="T50" s="261">
        <f t="shared" si="2"/>
        <v>44</v>
      </c>
    </row>
    <row r="51" spans="1:20" ht="19.149999999999999" customHeight="1" x14ac:dyDescent="0.2">
      <c r="A51" s="39"/>
      <c r="B51" s="47">
        <v>45</v>
      </c>
      <c r="C51" s="41"/>
      <c r="D51" s="48"/>
      <c r="E51" s="48"/>
      <c r="F51" s="48"/>
      <c r="G51" s="43">
        <f t="shared" si="4"/>
        <v>0</v>
      </c>
      <c r="H51" s="44" t="str">
        <f>IF(C51&gt;0,IF(ISNA(IF(ISNA(VLOOKUP(C51,Engagés!$A$11:$L$511,6,FALSE)),VLOOKUP(C51,'Enga manuel'!$G$6:$P$355,4,FALSE),VLOOKUP(C51,Engagés!$A$11:$L$511,6,FALSE))),"Dossard inconnu ",IF(ISNA(VLOOKUP(C51,Engagés!$A$11:$L$511,6,FALSE)),VLOOKUP(C51,'Enga manuel'!$G$6:$P$355,4,FALSE),VLOOKUP(C51,Engagés!$A$11:$L$511,6,FALSE)))," ")</f>
        <v xml:space="preserve"> </v>
      </c>
      <c r="I51" s="44" t="str">
        <f>IF(C51&gt;0,IF(ISNA(IF(ISNA(VLOOKUP(C51,Engagés!$A$11:$L$511,7,FALSE)),VLOOKUP(C51,'Enga manuel'!$G$6:$P$355,5,FALSE),VLOOKUP(C51,Engagés!$A$11:$L$511,7,FALSE))),"ou non partant ",IF(ISNA(VLOOKUP(C51,Engagés!$A$11:$L$511,7,FALSE)),VLOOKUP(C51,'Enga manuel'!$G$6:$P$355,5,FALSE),VLOOKUP(C51,Engagés!$A$11:$L$511,7,FALSE)))," ")</f>
        <v xml:space="preserve"> </v>
      </c>
      <c r="J51" s="44" t="str">
        <f>IF(C51&gt;0,IF(ISNA(IF(ISNA(VLOOKUP(C51,Engagés!$A$11:$L$511,8,FALSE)),VLOOKUP(C51,'Enga manuel'!$G$6:$P$355,6,FALSE),VLOOKUP(C51,Engagés!$A$11:$L$511,8,FALSE)))," ",IF(ISNA(VLOOKUP(C51,Engagés!$A$11:$L$511,8,FALSE)),VLOOKUP(C51,'Enga manuel'!$G$6:$P$355,6,FALSE),VLOOKUP(C51,Engagés!$A$11:$L$511,8,FALSE)))," ")</f>
        <v xml:space="preserve"> </v>
      </c>
      <c r="K51" s="45" t="str">
        <f>IF(C51&gt;0,IF(ISNA(IF(ISNA(VLOOKUP(C51,Engagés!$A$11:$L$511,5,FALSE)),VLOOKUP(C51,'Enga manuel'!$G$6:$P$355,3,FALSE),VLOOKUP(C51,Engagés!$A$11:$L$511,5,FALSE)))," ",IF(ISNA(VLOOKUP(C51,Engagés!$A$11:$L$511,5,FALSE)),VLOOKUP(C51,'Enga manuel'!$G$6:$P$355,3,FALSE),VLOOKUP(C51,Engagés!$A$11:$L$511,5,FALSE)))," ")</f>
        <v xml:space="preserve"> </v>
      </c>
      <c r="L51" s="45" t="str">
        <f>IF(C51&gt;0,IF(ISNA(IF(ISNA(VLOOKUP(C51,Engagés!$A$11:$L$511,4,FALSE)),VLOOKUP(C51,'Enga manuel'!$G$6:$P$355,2,FALSE),VLOOKUP(C51,Engagés!$A$11:$L$511,4,FALSE)))," ",IF(ISNA(VLOOKUP(C51,Engagés!$A$11:$L$511,4,FALSE)),VLOOKUP(C51,'Enga manuel'!$G$6:$P$355,2,FALSE),VLOOKUP(C51,Engagés!$A$11:$L$511,4,FALSE)))," ")</f>
        <v xml:space="preserve"> </v>
      </c>
      <c r="M51" s="44" t="str">
        <f>IF(C51&gt;0,IF(ISNA(IF(ISNA(VLOOKUP(C51,Engagés!$A$11:$L$511,9,FALSE)),VLOOKUP(C51,'Enga manuel'!$G$6:$P$355,7,FALSE),VLOOKUP(C51,Engagés!$A$11:$L$511,9,FALSE)))," ",IF(ISNA(VLOOKUP(C51,Engagés!$A$11:$L$511,9,FALSE)),VLOOKUP(C51,'Enga manuel'!$G$6:$P$355,7,FALSE),VLOOKUP(C51,Engagés!$A$11:$L$511,9,FALSE)))," ")</f>
        <v xml:space="preserve"> </v>
      </c>
      <c r="N51" s="80" t="str">
        <f>IF(C51&gt;0,IF(ISNA(IF(ISNA(VLOOKUP(C51,Engagés!$A$11:$L$511,10,FALSE)),VLOOKUP(C51,'Enga manuel'!$G$6:$P$355,8,FALSE),VLOOKUP(C51,Engagés!$A$11:$L$511,10,FALSE)))," ",IF(ISNA(VLOOKUP(C51,Engagés!$A$11:$L$511,10,FALSE)),VLOOKUP(C51,'Enga manuel'!$G$6:$P$355,8,FALSE),VLOOKUP(C51,Engagés!$A$11:$L$511,10,FALSE)))," ")</f>
        <v xml:space="preserve"> </v>
      </c>
      <c r="O51" s="45" t="str">
        <f>IF(C51&gt;0,IF(ISNA(IF(ISNA(VLOOKUP(C51,Engagés!$A$11:$L$511,12,FALSE)),VLOOKUP(C51,'Enga manuel'!$G$6:$P$355,9,FALSE),VLOOKUP(C51,Engagés!$A$11:$L$511,12,FALSE)))," ",IF(ISNA(VLOOKUP(C51,Engagés!$A$11:$L$511,11,FALSE)),VLOOKUP(C51,'Enga manuel'!$G$6:$P$355,9,FALSE),VLOOKUP(C51,Engagés!$A$11:$L$511,11,FALSE)))," ")</f>
        <v xml:space="preserve"> </v>
      </c>
      <c r="P51" s="46" t="str">
        <f t="shared" si="5"/>
        <v/>
      </c>
      <c r="R51" s="34">
        <f t="shared" si="3"/>
        <v>0</v>
      </c>
      <c r="S51" s="34">
        <f>IF(C51&gt;0,CONCATENATE(R51,COUNTIF($R$7:R51,R51)),0)</f>
        <v>0</v>
      </c>
      <c r="T51" s="261">
        <f t="shared" si="2"/>
        <v>45</v>
      </c>
    </row>
    <row r="52" spans="1:20" ht="19.149999999999999" customHeight="1" x14ac:dyDescent="0.2">
      <c r="A52" s="39"/>
      <c r="B52" s="47">
        <v>46</v>
      </c>
      <c r="C52" s="41"/>
      <c r="D52" s="48"/>
      <c r="E52" s="48"/>
      <c r="F52" s="48"/>
      <c r="G52" s="43">
        <f t="shared" si="4"/>
        <v>0</v>
      </c>
      <c r="H52" s="44" t="str">
        <f>IF(C52&gt;0,IF(ISNA(IF(ISNA(VLOOKUP(C52,Engagés!$A$11:$L$511,6,FALSE)),VLOOKUP(C52,'Enga manuel'!$G$6:$P$355,4,FALSE),VLOOKUP(C52,Engagés!$A$11:$L$511,6,FALSE))),"Dossard inconnu ",IF(ISNA(VLOOKUP(C52,Engagés!$A$11:$L$511,6,FALSE)),VLOOKUP(C52,'Enga manuel'!$G$6:$P$355,4,FALSE),VLOOKUP(C52,Engagés!$A$11:$L$511,6,FALSE)))," ")</f>
        <v xml:space="preserve"> </v>
      </c>
      <c r="I52" s="44" t="str">
        <f>IF(C52&gt;0,IF(ISNA(IF(ISNA(VLOOKUP(C52,Engagés!$A$11:$L$511,7,FALSE)),VLOOKUP(C52,'Enga manuel'!$G$6:$P$355,5,FALSE),VLOOKUP(C52,Engagés!$A$11:$L$511,7,FALSE))),"ou non partant ",IF(ISNA(VLOOKUP(C52,Engagés!$A$11:$L$511,7,FALSE)),VLOOKUP(C52,'Enga manuel'!$G$6:$P$355,5,FALSE),VLOOKUP(C52,Engagés!$A$11:$L$511,7,FALSE)))," ")</f>
        <v xml:space="preserve"> </v>
      </c>
      <c r="J52" s="44" t="str">
        <f>IF(C52&gt;0,IF(ISNA(IF(ISNA(VLOOKUP(C52,Engagés!$A$11:$L$511,8,FALSE)),VLOOKUP(C52,'Enga manuel'!$G$6:$P$355,6,FALSE),VLOOKUP(C52,Engagés!$A$11:$L$511,8,FALSE)))," ",IF(ISNA(VLOOKUP(C52,Engagés!$A$11:$L$511,8,FALSE)),VLOOKUP(C52,'Enga manuel'!$G$6:$P$355,6,FALSE),VLOOKUP(C52,Engagés!$A$11:$L$511,8,FALSE)))," ")</f>
        <v xml:space="preserve"> </v>
      </c>
      <c r="K52" s="45" t="str">
        <f>IF(C52&gt;0,IF(ISNA(IF(ISNA(VLOOKUP(C52,Engagés!$A$11:$L$511,5,FALSE)),VLOOKUP(C52,'Enga manuel'!$G$6:$P$355,3,FALSE),VLOOKUP(C52,Engagés!$A$11:$L$511,5,FALSE)))," ",IF(ISNA(VLOOKUP(C52,Engagés!$A$11:$L$511,5,FALSE)),VLOOKUP(C52,'Enga manuel'!$G$6:$P$355,3,FALSE),VLOOKUP(C52,Engagés!$A$11:$L$511,5,FALSE)))," ")</f>
        <v xml:space="preserve"> </v>
      </c>
      <c r="L52" s="45" t="str">
        <f>IF(C52&gt;0,IF(ISNA(IF(ISNA(VLOOKUP(C52,Engagés!$A$11:$L$511,4,FALSE)),VLOOKUP(C52,'Enga manuel'!$G$6:$P$355,2,FALSE),VLOOKUP(C52,Engagés!$A$11:$L$511,4,FALSE)))," ",IF(ISNA(VLOOKUP(C52,Engagés!$A$11:$L$511,4,FALSE)),VLOOKUP(C52,'Enga manuel'!$G$6:$P$355,2,FALSE),VLOOKUP(C52,Engagés!$A$11:$L$511,4,FALSE)))," ")</f>
        <v xml:space="preserve"> </v>
      </c>
      <c r="M52" s="44" t="str">
        <f>IF(C52&gt;0,IF(ISNA(IF(ISNA(VLOOKUP(C52,Engagés!$A$11:$L$511,9,FALSE)),VLOOKUP(C52,'Enga manuel'!$G$6:$P$355,7,FALSE),VLOOKUP(C52,Engagés!$A$11:$L$511,9,FALSE)))," ",IF(ISNA(VLOOKUP(C52,Engagés!$A$11:$L$511,9,FALSE)),VLOOKUP(C52,'Enga manuel'!$G$6:$P$355,7,FALSE),VLOOKUP(C52,Engagés!$A$11:$L$511,9,FALSE)))," ")</f>
        <v xml:space="preserve"> </v>
      </c>
      <c r="N52" s="80" t="str">
        <f>IF(C52&gt;0,IF(ISNA(IF(ISNA(VLOOKUP(C52,Engagés!$A$11:$L$511,10,FALSE)),VLOOKUP(C52,'Enga manuel'!$G$6:$P$355,8,FALSE),VLOOKUP(C52,Engagés!$A$11:$L$511,10,FALSE)))," ",IF(ISNA(VLOOKUP(C52,Engagés!$A$11:$L$511,10,FALSE)),VLOOKUP(C52,'Enga manuel'!$G$6:$P$355,8,FALSE),VLOOKUP(C52,Engagés!$A$11:$L$511,10,FALSE)))," ")</f>
        <v xml:space="preserve"> </v>
      </c>
      <c r="O52" s="45" t="str">
        <f>IF(C52&gt;0,IF(ISNA(IF(ISNA(VLOOKUP(C52,Engagés!$A$11:$L$511,12,FALSE)),VLOOKUP(C52,'Enga manuel'!$G$6:$P$355,9,FALSE),VLOOKUP(C52,Engagés!$A$11:$L$511,12,FALSE)))," ",IF(ISNA(VLOOKUP(C52,Engagés!$A$11:$L$511,11,FALSE)),VLOOKUP(C52,'Enga manuel'!$G$6:$P$355,9,FALSE),VLOOKUP(C52,Engagés!$A$11:$L$511,11,FALSE)))," ")</f>
        <v xml:space="preserve"> </v>
      </c>
      <c r="P52" s="46" t="str">
        <f t="shared" si="5"/>
        <v/>
      </c>
      <c r="R52" s="34">
        <f t="shared" si="3"/>
        <v>0</v>
      </c>
      <c r="S52" s="34">
        <f>IF(C52&gt;0,CONCATENATE(R52,COUNTIF($R$7:R52,R52)),0)</f>
        <v>0</v>
      </c>
      <c r="T52" s="261">
        <f t="shared" si="2"/>
        <v>46</v>
      </c>
    </row>
    <row r="53" spans="1:20" ht="19.149999999999999" customHeight="1" x14ac:dyDescent="0.2">
      <c r="A53" s="39"/>
      <c r="B53" s="47">
        <v>47</v>
      </c>
      <c r="C53" s="41"/>
      <c r="D53" s="48"/>
      <c r="E53" s="48"/>
      <c r="F53" s="48"/>
      <c r="G53" s="43">
        <f t="shared" si="4"/>
        <v>0</v>
      </c>
      <c r="H53" s="44" t="str">
        <f>IF(C53&gt;0,IF(ISNA(IF(ISNA(VLOOKUP(C53,Engagés!$A$11:$L$511,6,FALSE)),VLOOKUP(C53,'Enga manuel'!$G$6:$P$355,4,FALSE),VLOOKUP(C53,Engagés!$A$11:$L$511,6,FALSE))),"Dossard inconnu ",IF(ISNA(VLOOKUP(C53,Engagés!$A$11:$L$511,6,FALSE)),VLOOKUP(C53,'Enga manuel'!$G$6:$P$355,4,FALSE),VLOOKUP(C53,Engagés!$A$11:$L$511,6,FALSE)))," ")</f>
        <v xml:space="preserve"> </v>
      </c>
      <c r="I53" s="44" t="str">
        <f>IF(C53&gt;0,IF(ISNA(IF(ISNA(VLOOKUP(C53,Engagés!$A$11:$L$511,7,FALSE)),VLOOKUP(C53,'Enga manuel'!$G$6:$P$355,5,FALSE),VLOOKUP(C53,Engagés!$A$11:$L$511,7,FALSE))),"ou non partant ",IF(ISNA(VLOOKUP(C53,Engagés!$A$11:$L$511,7,FALSE)),VLOOKUP(C53,'Enga manuel'!$G$6:$P$355,5,FALSE),VLOOKUP(C53,Engagés!$A$11:$L$511,7,FALSE)))," ")</f>
        <v xml:space="preserve"> </v>
      </c>
      <c r="J53" s="44" t="str">
        <f>IF(C53&gt;0,IF(ISNA(IF(ISNA(VLOOKUP(C53,Engagés!$A$11:$L$511,8,FALSE)),VLOOKUP(C53,'Enga manuel'!$G$6:$P$355,6,FALSE),VLOOKUP(C53,Engagés!$A$11:$L$511,8,FALSE)))," ",IF(ISNA(VLOOKUP(C53,Engagés!$A$11:$L$511,8,FALSE)),VLOOKUP(C53,'Enga manuel'!$G$6:$P$355,6,FALSE),VLOOKUP(C53,Engagés!$A$11:$L$511,8,FALSE)))," ")</f>
        <v xml:space="preserve"> </v>
      </c>
      <c r="K53" s="45" t="str">
        <f>IF(C53&gt;0,IF(ISNA(IF(ISNA(VLOOKUP(C53,Engagés!$A$11:$L$511,5,FALSE)),VLOOKUP(C53,'Enga manuel'!$G$6:$P$355,3,FALSE),VLOOKUP(C53,Engagés!$A$11:$L$511,5,FALSE)))," ",IF(ISNA(VLOOKUP(C53,Engagés!$A$11:$L$511,5,FALSE)),VLOOKUP(C53,'Enga manuel'!$G$6:$P$355,3,FALSE),VLOOKUP(C53,Engagés!$A$11:$L$511,5,FALSE)))," ")</f>
        <v xml:space="preserve"> </v>
      </c>
      <c r="L53" s="45" t="str">
        <f>IF(C53&gt;0,IF(ISNA(IF(ISNA(VLOOKUP(C53,Engagés!$A$11:$L$511,4,FALSE)),VLOOKUP(C53,'Enga manuel'!$G$6:$P$355,2,FALSE),VLOOKUP(C53,Engagés!$A$11:$L$511,4,FALSE)))," ",IF(ISNA(VLOOKUP(C53,Engagés!$A$11:$L$511,4,FALSE)),VLOOKUP(C53,'Enga manuel'!$G$6:$P$355,2,FALSE),VLOOKUP(C53,Engagés!$A$11:$L$511,4,FALSE)))," ")</f>
        <v xml:space="preserve"> </v>
      </c>
      <c r="M53" s="44" t="str">
        <f>IF(C53&gt;0,IF(ISNA(IF(ISNA(VLOOKUP(C53,Engagés!$A$11:$L$511,9,FALSE)),VLOOKUP(C53,'Enga manuel'!$G$6:$P$355,7,FALSE),VLOOKUP(C53,Engagés!$A$11:$L$511,9,FALSE)))," ",IF(ISNA(VLOOKUP(C53,Engagés!$A$11:$L$511,9,FALSE)),VLOOKUP(C53,'Enga manuel'!$G$6:$P$355,7,FALSE),VLOOKUP(C53,Engagés!$A$11:$L$511,9,FALSE)))," ")</f>
        <v xml:space="preserve"> </v>
      </c>
      <c r="N53" s="80" t="str">
        <f>IF(C53&gt;0,IF(ISNA(IF(ISNA(VLOOKUP(C53,Engagés!$A$11:$L$511,10,FALSE)),VLOOKUP(C53,'Enga manuel'!$G$6:$P$355,8,FALSE),VLOOKUP(C53,Engagés!$A$11:$L$511,10,FALSE)))," ",IF(ISNA(VLOOKUP(C53,Engagés!$A$11:$L$511,10,FALSE)),VLOOKUP(C53,'Enga manuel'!$G$6:$P$355,8,FALSE),VLOOKUP(C53,Engagés!$A$11:$L$511,10,FALSE)))," ")</f>
        <v xml:space="preserve"> </v>
      </c>
      <c r="O53" s="45" t="str">
        <f>IF(C53&gt;0,IF(ISNA(IF(ISNA(VLOOKUP(C53,Engagés!$A$11:$L$511,12,FALSE)),VLOOKUP(C53,'Enga manuel'!$G$6:$P$355,9,FALSE),VLOOKUP(C53,Engagés!$A$11:$L$511,12,FALSE)))," ",IF(ISNA(VLOOKUP(C53,Engagés!$A$11:$L$511,11,FALSE)),VLOOKUP(C53,'Enga manuel'!$G$6:$P$355,9,FALSE),VLOOKUP(C53,Engagés!$A$11:$L$511,11,FALSE)))," ")</f>
        <v xml:space="preserve"> </v>
      </c>
      <c r="P53" s="46" t="str">
        <f t="shared" si="5"/>
        <v/>
      </c>
      <c r="R53" s="34">
        <f t="shared" si="3"/>
        <v>0</v>
      </c>
      <c r="S53" s="34">
        <f>IF(C53&gt;0,CONCATENATE(R53,COUNTIF($R$7:R53,R53)),0)</f>
        <v>0</v>
      </c>
      <c r="T53" s="261">
        <f t="shared" si="2"/>
        <v>47</v>
      </c>
    </row>
    <row r="54" spans="1:20" ht="19.149999999999999" customHeight="1" x14ac:dyDescent="0.2">
      <c r="A54" s="39"/>
      <c r="B54" s="47">
        <v>48</v>
      </c>
      <c r="C54" s="41"/>
      <c r="D54" s="48"/>
      <c r="E54" s="48"/>
      <c r="F54" s="48"/>
      <c r="G54" s="43">
        <f t="shared" si="4"/>
        <v>0</v>
      </c>
      <c r="H54" s="44" t="str">
        <f>IF(C54&gt;0,IF(ISNA(IF(ISNA(VLOOKUP(C54,Engagés!$A$11:$L$511,6,FALSE)),VLOOKUP(C54,'Enga manuel'!$G$6:$P$355,4,FALSE),VLOOKUP(C54,Engagés!$A$11:$L$511,6,FALSE))),"Dossard inconnu ",IF(ISNA(VLOOKUP(C54,Engagés!$A$11:$L$511,6,FALSE)),VLOOKUP(C54,'Enga manuel'!$G$6:$P$355,4,FALSE),VLOOKUP(C54,Engagés!$A$11:$L$511,6,FALSE)))," ")</f>
        <v xml:space="preserve"> </v>
      </c>
      <c r="I54" s="44" t="str">
        <f>IF(C54&gt;0,IF(ISNA(IF(ISNA(VLOOKUP(C54,Engagés!$A$11:$L$511,7,FALSE)),VLOOKUP(C54,'Enga manuel'!$G$6:$P$355,5,FALSE),VLOOKUP(C54,Engagés!$A$11:$L$511,7,FALSE))),"ou non partant ",IF(ISNA(VLOOKUP(C54,Engagés!$A$11:$L$511,7,FALSE)),VLOOKUP(C54,'Enga manuel'!$G$6:$P$355,5,FALSE),VLOOKUP(C54,Engagés!$A$11:$L$511,7,FALSE)))," ")</f>
        <v xml:space="preserve"> </v>
      </c>
      <c r="J54" s="44" t="str">
        <f>IF(C54&gt;0,IF(ISNA(IF(ISNA(VLOOKUP(C54,Engagés!$A$11:$L$511,8,FALSE)),VLOOKUP(C54,'Enga manuel'!$G$6:$P$355,6,FALSE),VLOOKUP(C54,Engagés!$A$11:$L$511,8,FALSE)))," ",IF(ISNA(VLOOKUP(C54,Engagés!$A$11:$L$511,8,FALSE)),VLOOKUP(C54,'Enga manuel'!$G$6:$P$355,6,FALSE),VLOOKUP(C54,Engagés!$A$11:$L$511,8,FALSE)))," ")</f>
        <v xml:space="preserve"> </v>
      </c>
      <c r="K54" s="45" t="str">
        <f>IF(C54&gt;0,IF(ISNA(IF(ISNA(VLOOKUP(C54,Engagés!$A$11:$L$511,5,FALSE)),VLOOKUP(C54,'Enga manuel'!$G$6:$P$355,3,FALSE),VLOOKUP(C54,Engagés!$A$11:$L$511,5,FALSE)))," ",IF(ISNA(VLOOKUP(C54,Engagés!$A$11:$L$511,5,FALSE)),VLOOKUP(C54,'Enga manuel'!$G$6:$P$355,3,FALSE),VLOOKUP(C54,Engagés!$A$11:$L$511,5,FALSE)))," ")</f>
        <v xml:space="preserve"> </v>
      </c>
      <c r="L54" s="45" t="str">
        <f>IF(C54&gt;0,IF(ISNA(IF(ISNA(VLOOKUP(C54,Engagés!$A$11:$L$511,4,FALSE)),VLOOKUP(C54,'Enga manuel'!$G$6:$P$355,2,FALSE),VLOOKUP(C54,Engagés!$A$11:$L$511,4,FALSE)))," ",IF(ISNA(VLOOKUP(C54,Engagés!$A$11:$L$511,4,FALSE)),VLOOKUP(C54,'Enga manuel'!$G$6:$P$355,2,FALSE),VLOOKUP(C54,Engagés!$A$11:$L$511,4,FALSE)))," ")</f>
        <v xml:space="preserve"> </v>
      </c>
      <c r="M54" s="44" t="str">
        <f>IF(C54&gt;0,IF(ISNA(IF(ISNA(VLOOKUP(C54,Engagés!$A$11:$L$511,9,FALSE)),VLOOKUP(C54,'Enga manuel'!$G$6:$P$355,7,FALSE),VLOOKUP(C54,Engagés!$A$11:$L$511,9,FALSE)))," ",IF(ISNA(VLOOKUP(C54,Engagés!$A$11:$L$511,9,FALSE)),VLOOKUP(C54,'Enga manuel'!$G$6:$P$355,7,FALSE),VLOOKUP(C54,Engagés!$A$11:$L$511,9,FALSE)))," ")</f>
        <v xml:space="preserve"> </v>
      </c>
      <c r="N54" s="80" t="str">
        <f>IF(C54&gt;0,IF(ISNA(IF(ISNA(VLOOKUP(C54,Engagés!$A$11:$L$511,10,FALSE)),VLOOKUP(C54,'Enga manuel'!$G$6:$P$355,8,FALSE),VLOOKUP(C54,Engagés!$A$11:$L$511,10,FALSE)))," ",IF(ISNA(VLOOKUP(C54,Engagés!$A$11:$L$511,10,FALSE)),VLOOKUP(C54,'Enga manuel'!$G$6:$P$355,8,FALSE),VLOOKUP(C54,Engagés!$A$11:$L$511,10,FALSE)))," ")</f>
        <v xml:space="preserve"> </v>
      </c>
      <c r="O54" s="45" t="str">
        <f>IF(C54&gt;0,IF(ISNA(IF(ISNA(VLOOKUP(C54,Engagés!$A$11:$L$511,12,FALSE)),VLOOKUP(C54,'Enga manuel'!$G$6:$P$355,9,FALSE),VLOOKUP(C54,Engagés!$A$11:$L$511,12,FALSE)))," ",IF(ISNA(VLOOKUP(C54,Engagés!$A$11:$L$511,11,FALSE)),VLOOKUP(C54,'Enga manuel'!$G$6:$P$355,9,FALSE),VLOOKUP(C54,Engagés!$A$11:$L$511,11,FALSE)))," ")</f>
        <v xml:space="preserve"> </v>
      </c>
      <c r="P54" s="46" t="str">
        <f t="shared" si="5"/>
        <v/>
      </c>
      <c r="R54" s="34">
        <f t="shared" si="3"/>
        <v>0</v>
      </c>
      <c r="S54" s="34">
        <f>IF(C54&gt;0,CONCATENATE(R54,COUNTIF($R$7:R54,R54)),0)</f>
        <v>0</v>
      </c>
      <c r="T54" s="261">
        <f t="shared" si="2"/>
        <v>48</v>
      </c>
    </row>
    <row r="55" spans="1:20" ht="19.149999999999999" customHeight="1" x14ac:dyDescent="0.2">
      <c r="A55" s="39"/>
      <c r="B55" s="47">
        <v>49</v>
      </c>
      <c r="C55" s="41"/>
      <c r="D55" s="48"/>
      <c r="E55" s="48"/>
      <c r="F55" s="48"/>
      <c r="G55" s="43">
        <f t="shared" si="4"/>
        <v>0</v>
      </c>
      <c r="H55" s="44" t="str">
        <f>IF(C55&gt;0,IF(ISNA(IF(ISNA(VLOOKUP(C55,Engagés!$A$11:$L$511,6,FALSE)),VLOOKUP(C55,'Enga manuel'!$G$6:$P$355,4,FALSE),VLOOKUP(C55,Engagés!$A$11:$L$511,6,FALSE))),"Dossard inconnu ",IF(ISNA(VLOOKUP(C55,Engagés!$A$11:$L$511,6,FALSE)),VLOOKUP(C55,'Enga manuel'!$G$6:$P$355,4,FALSE),VLOOKUP(C55,Engagés!$A$11:$L$511,6,FALSE)))," ")</f>
        <v xml:space="preserve"> </v>
      </c>
      <c r="I55" s="44" t="str">
        <f>IF(C55&gt;0,IF(ISNA(IF(ISNA(VLOOKUP(C55,Engagés!$A$11:$L$511,7,FALSE)),VLOOKUP(C55,'Enga manuel'!$G$6:$P$355,5,FALSE),VLOOKUP(C55,Engagés!$A$11:$L$511,7,FALSE))),"ou non partant ",IF(ISNA(VLOOKUP(C55,Engagés!$A$11:$L$511,7,FALSE)),VLOOKUP(C55,'Enga manuel'!$G$6:$P$355,5,FALSE),VLOOKUP(C55,Engagés!$A$11:$L$511,7,FALSE)))," ")</f>
        <v xml:space="preserve"> </v>
      </c>
      <c r="J55" s="44" t="str">
        <f>IF(C55&gt;0,IF(ISNA(IF(ISNA(VLOOKUP(C55,Engagés!$A$11:$L$511,8,FALSE)),VLOOKUP(C55,'Enga manuel'!$G$6:$P$355,6,FALSE),VLOOKUP(C55,Engagés!$A$11:$L$511,8,FALSE)))," ",IF(ISNA(VLOOKUP(C55,Engagés!$A$11:$L$511,8,FALSE)),VLOOKUP(C55,'Enga manuel'!$G$6:$P$355,6,FALSE),VLOOKUP(C55,Engagés!$A$11:$L$511,8,FALSE)))," ")</f>
        <v xml:space="preserve"> </v>
      </c>
      <c r="K55" s="45" t="str">
        <f>IF(C55&gt;0,IF(ISNA(IF(ISNA(VLOOKUP(C55,Engagés!$A$11:$L$511,5,FALSE)),VLOOKUP(C55,'Enga manuel'!$G$6:$P$355,3,FALSE),VLOOKUP(C55,Engagés!$A$11:$L$511,5,FALSE)))," ",IF(ISNA(VLOOKUP(C55,Engagés!$A$11:$L$511,5,FALSE)),VLOOKUP(C55,'Enga manuel'!$G$6:$P$355,3,FALSE),VLOOKUP(C55,Engagés!$A$11:$L$511,5,FALSE)))," ")</f>
        <v xml:space="preserve"> </v>
      </c>
      <c r="L55" s="45" t="str">
        <f>IF(C55&gt;0,IF(ISNA(IF(ISNA(VLOOKUP(C55,Engagés!$A$11:$L$511,4,FALSE)),VLOOKUP(C55,'Enga manuel'!$G$6:$P$355,2,FALSE),VLOOKUP(C55,Engagés!$A$11:$L$511,4,FALSE)))," ",IF(ISNA(VLOOKUP(C55,Engagés!$A$11:$L$511,4,FALSE)),VLOOKUP(C55,'Enga manuel'!$G$6:$P$355,2,FALSE),VLOOKUP(C55,Engagés!$A$11:$L$511,4,FALSE)))," ")</f>
        <v xml:space="preserve"> </v>
      </c>
      <c r="M55" s="44" t="str">
        <f>IF(C55&gt;0,IF(ISNA(IF(ISNA(VLOOKUP(C55,Engagés!$A$11:$L$511,9,FALSE)),VLOOKUP(C55,'Enga manuel'!$G$6:$P$355,7,FALSE),VLOOKUP(C55,Engagés!$A$11:$L$511,9,FALSE)))," ",IF(ISNA(VLOOKUP(C55,Engagés!$A$11:$L$511,9,FALSE)),VLOOKUP(C55,'Enga manuel'!$G$6:$P$355,7,FALSE),VLOOKUP(C55,Engagés!$A$11:$L$511,9,FALSE)))," ")</f>
        <v xml:space="preserve"> </v>
      </c>
      <c r="N55" s="80" t="str">
        <f>IF(C55&gt;0,IF(ISNA(IF(ISNA(VLOOKUP(C55,Engagés!$A$11:$L$511,10,FALSE)),VLOOKUP(C55,'Enga manuel'!$G$6:$P$355,8,FALSE),VLOOKUP(C55,Engagés!$A$11:$L$511,10,FALSE)))," ",IF(ISNA(VLOOKUP(C55,Engagés!$A$11:$L$511,10,FALSE)),VLOOKUP(C55,'Enga manuel'!$G$6:$P$355,8,FALSE),VLOOKUP(C55,Engagés!$A$11:$L$511,10,FALSE)))," ")</f>
        <v xml:space="preserve"> </v>
      </c>
      <c r="O55" s="45" t="str">
        <f>IF(C55&gt;0,IF(ISNA(IF(ISNA(VLOOKUP(C55,Engagés!$A$11:$L$511,12,FALSE)),VLOOKUP(C55,'Enga manuel'!$G$6:$P$355,9,FALSE),VLOOKUP(C55,Engagés!$A$11:$L$511,12,FALSE)))," ",IF(ISNA(VLOOKUP(C55,Engagés!$A$11:$L$511,11,FALSE)),VLOOKUP(C55,'Enga manuel'!$G$6:$P$355,9,FALSE),VLOOKUP(C55,Engagés!$A$11:$L$511,11,FALSE)))," ")</f>
        <v xml:space="preserve"> </v>
      </c>
      <c r="P55" s="46" t="str">
        <f t="shared" si="5"/>
        <v/>
      </c>
      <c r="R55" s="34">
        <f t="shared" si="3"/>
        <v>0</v>
      </c>
      <c r="S55" s="34">
        <f>IF(C55&gt;0,CONCATENATE(R55,COUNTIF($R$7:R55,R55)),0)</f>
        <v>0</v>
      </c>
      <c r="T55" s="261">
        <f t="shared" si="2"/>
        <v>49</v>
      </c>
    </row>
    <row r="56" spans="1:20" ht="19.149999999999999" customHeight="1" x14ac:dyDescent="0.2">
      <c r="A56" s="39"/>
      <c r="B56" s="47">
        <v>50</v>
      </c>
      <c r="C56" s="47"/>
      <c r="D56" s="48"/>
      <c r="E56" s="48"/>
      <c r="F56" s="48"/>
      <c r="G56" s="43">
        <f t="shared" si="4"/>
        <v>0</v>
      </c>
      <c r="H56" s="44" t="str">
        <f>IF(C56&gt;0,IF(ISNA(IF(ISNA(VLOOKUP(C56,Engagés!$A$11:$L$511,6,FALSE)),VLOOKUP(C56,'Enga manuel'!$G$6:$P$355,4,FALSE),VLOOKUP(C56,Engagés!$A$11:$L$511,6,FALSE))),"Dossard inconnu ",IF(ISNA(VLOOKUP(C56,Engagés!$A$11:$L$511,6,FALSE)),VLOOKUP(C56,'Enga manuel'!$G$6:$P$355,4,FALSE),VLOOKUP(C56,Engagés!$A$11:$L$511,6,FALSE)))," ")</f>
        <v xml:space="preserve"> </v>
      </c>
      <c r="I56" s="44" t="str">
        <f>IF(C56&gt;0,IF(ISNA(IF(ISNA(VLOOKUP(C56,Engagés!$A$11:$L$511,7,FALSE)),VLOOKUP(C56,'Enga manuel'!$G$6:$P$355,5,FALSE),VLOOKUP(C56,Engagés!$A$11:$L$511,7,FALSE))),"ou non partant ",IF(ISNA(VLOOKUP(C56,Engagés!$A$11:$L$511,7,FALSE)),VLOOKUP(C56,'Enga manuel'!$G$6:$P$355,5,FALSE),VLOOKUP(C56,Engagés!$A$11:$L$511,7,FALSE)))," ")</f>
        <v xml:space="preserve"> </v>
      </c>
      <c r="J56" s="44" t="str">
        <f>IF(C56&gt;0,IF(ISNA(IF(ISNA(VLOOKUP(C56,Engagés!$A$11:$L$511,8,FALSE)),VLOOKUP(C56,'Enga manuel'!$G$6:$P$355,6,FALSE),VLOOKUP(C56,Engagés!$A$11:$L$511,8,FALSE)))," ",IF(ISNA(VLOOKUP(C56,Engagés!$A$11:$L$511,8,FALSE)),VLOOKUP(C56,'Enga manuel'!$G$6:$P$355,6,FALSE),VLOOKUP(C56,Engagés!$A$11:$L$511,8,FALSE)))," ")</f>
        <v xml:space="preserve"> </v>
      </c>
      <c r="K56" s="45" t="str">
        <f>IF(C56&gt;0,IF(ISNA(IF(ISNA(VLOOKUP(C56,Engagés!$A$11:$L$511,5,FALSE)),VLOOKUP(C56,'Enga manuel'!$G$6:$P$355,3,FALSE),VLOOKUP(C56,Engagés!$A$11:$L$511,5,FALSE)))," ",IF(ISNA(VLOOKUP(C56,Engagés!$A$11:$L$511,5,FALSE)),VLOOKUP(C56,'Enga manuel'!$G$6:$P$355,3,FALSE),VLOOKUP(C56,Engagés!$A$11:$L$511,5,FALSE)))," ")</f>
        <v xml:space="preserve"> </v>
      </c>
      <c r="L56" s="45" t="str">
        <f>IF(C56&gt;0,IF(ISNA(IF(ISNA(VLOOKUP(C56,Engagés!$A$11:$L$511,4,FALSE)),VLOOKUP(C56,'Enga manuel'!$G$6:$P$355,2,FALSE),VLOOKUP(C56,Engagés!$A$11:$L$511,4,FALSE)))," ",IF(ISNA(VLOOKUP(C56,Engagés!$A$11:$L$511,4,FALSE)),VLOOKUP(C56,'Enga manuel'!$G$6:$P$355,2,FALSE),VLOOKUP(C56,Engagés!$A$11:$L$511,4,FALSE)))," ")</f>
        <v xml:space="preserve"> </v>
      </c>
      <c r="M56" s="44" t="str">
        <f>IF(C56&gt;0,IF(ISNA(IF(ISNA(VLOOKUP(C56,Engagés!$A$11:$L$511,9,FALSE)),VLOOKUP(C56,'Enga manuel'!$G$6:$P$355,7,FALSE),VLOOKUP(C56,Engagés!$A$11:$L$511,9,FALSE)))," ",IF(ISNA(VLOOKUP(C56,Engagés!$A$11:$L$511,9,FALSE)),VLOOKUP(C56,'Enga manuel'!$G$6:$P$355,7,FALSE),VLOOKUP(C56,Engagés!$A$11:$L$511,9,FALSE)))," ")</f>
        <v xml:space="preserve"> </v>
      </c>
      <c r="N56" s="80" t="str">
        <f>IF(C56&gt;0,IF(ISNA(IF(ISNA(VLOOKUP(C56,Engagés!$A$11:$L$511,10,FALSE)),VLOOKUP(C56,'Enga manuel'!$G$6:$P$355,8,FALSE),VLOOKUP(C56,Engagés!$A$11:$L$511,10,FALSE)))," ",IF(ISNA(VLOOKUP(C56,Engagés!$A$11:$L$511,10,FALSE)),VLOOKUP(C56,'Enga manuel'!$G$6:$P$355,8,FALSE),VLOOKUP(C56,Engagés!$A$11:$L$511,10,FALSE)))," ")</f>
        <v xml:space="preserve"> </v>
      </c>
      <c r="O56" s="45" t="str">
        <f>IF(C56&gt;0,IF(ISNA(IF(ISNA(VLOOKUP(C56,Engagés!$A$11:$L$511,12,FALSE)),VLOOKUP(C56,'Enga manuel'!$G$6:$P$355,9,FALSE),VLOOKUP(C56,Engagés!$A$11:$L$511,12,FALSE)))," ",IF(ISNA(VLOOKUP(C56,Engagés!$A$11:$L$511,11,FALSE)),VLOOKUP(C56,'Enga manuel'!$G$6:$P$355,9,FALSE),VLOOKUP(C56,Engagés!$A$11:$L$511,11,FALSE)))," ")</f>
        <v xml:space="preserve"> </v>
      </c>
      <c r="P56" s="46" t="str">
        <f t="shared" si="5"/>
        <v/>
      </c>
      <c r="R56" s="34">
        <f t="shared" si="3"/>
        <v>0</v>
      </c>
      <c r="S56" s="34">
        <f>IF(C56&gt;0,CONCATENATE(R56,COUNTIF($R$7:R56,R56)),0)</f>
        <v>0</v>
      </c>
      <c r="T56" s="261">
        <f t="shared" si="2"/>
        <v>50</v>
      </c>
    </row>
    <row r="57" spans="1:20" ht="19.149999999999999" customHeight="1" x14ac:dyDescent="0.2">
      <c r="A57" s="39"/>
      <c r="B57" s="47">
        <v>51</v>
      </c>
      <c r="C57" s="47"/>
      <c r="D57" s="48"/>
      <c r="E57" s="48"/>
      <c r="F57" s="48"/>
      <c r="G57" s="43">
        <f t="shared" si="4"/>
        <v>0</v>
      </c>
      <c r="H57" s="44" t="str">
        <f>IF(C57&gt;0,IF(ISNA(IF(ISNA(VLOOKUP(C57,Engagés!$A$11:$L$511,6,FALSE)),VLOOKUP(C57,'Enga manuel'!$G$6:$P$355,4,FALSE),VLOOKUP(C57,Engagés!$A$11:$L$511,6,FALSE))),"Dossard inconnu ",IF(ISNA(VLOOKUP(C57,Engagés!$A$11:$L$511,6,FALSE)),VLOOKUP(C57,'Enga manuel'!$G$6:$P$355,4,FALSE),VLOOKUP(C57,Engagés!$A$11:$L$511,6,FALSE)))," ")</f>
        <v xml:space="preserve"> </v>
      </c>
      <c r="I57" s="44" t="str">
        <f>IF(C57&gt;0,IF(ISNA(IF(ISNA(VLOOKUP(C57,Engagés!$A$11:$L$511,7,FALSE)),VLOOKUP(C57,'Enga manuel'!$G$6:$P$355,5,FALSE),VLOOKUP(C57,Engagés!$A$11:$L$511,7,FALSE))),"ou non partant ",IF(ISNA(VLOOKUP(C57,Engagés!$A$11:$L$511,7,FALSE)),VLOOKUP(C57,'Enga manuel'!$G$6:$P$355,5,FALSE),VLOOKUP(C57,Engagés!$A$11:$L$511,7,FALSE)))," ")</f>
        <v xml:space="preserve"> </v>
      </c>
      <c r="J57" s="44" t="str">
        <f>IF(C57&gt;0,IF(ISNA(IF(ISNA(VLOOKUP(C57,Engagés!$A$11:$L$511,8,FALSE)),VLOOKUP(C57,'Enga manuel'!$G$6:$P$355,6,FALSE),VLOOKUP(C57,Engagés!$A$11:$L$511,8,FALSE)))," ",IF(ISNA(VLOOKUP(C57,Engagés!$A$11:$L$511,8,FALSE)),VLOOKUP(C57,'Enga manuel'!$G$6:$P$355,6,FALSE),VLOOKUP(C57,Engagés!$A$11:$L$511,8,FALSE)))," ")</f>
        <v xml:space="preserve"> </v>
      </c>
      <c r="K57" s="45" t="str">
        <f>IF(C57&gt;0,IF(ISNA(IF(ISNA(VLOOKUP(C57,Engagés!$A$11:$L$511,5,FALSE)),VLOOKUP(C57,'Enga manuel'!$G$6:$P$355,3,FALSE),VLOOKUP(C57,Engagés!$A$11:$L$511,5,FALSE)))," ",IF(ISNA(VLOOKUP(C57,Engagés!$A$11:$L$511,5,FALSE)),VLOOKUP(C57,'Enga manuel'!$G$6:$P$355,3,FALSE),VLOOKUP(C57,Engagés!$A$11:$L$511,5,FALSE)))," ")</f>
        <v xml:space="preserve"> </v>
      </c>
      <c r="L57" s="45" t="str">
        <f>IF(C57&gt;0,IF(ISNA(IF(ISNA(VLOOKUP(C57,Engagés!$A$11:$L$511,4,FALSE)),VLOOKUP(C57,'Enga manuel'!$G$6:$P$355,2,FALSE),VLOOKUP(C57,Engagés!$A$11:$L$511,4,FALSE)))," ",IF(ISNA(VLOOKUP(C57,Engagés!$A$11:$L$511,4,FALSE)),VLOOKUP(C57,'Enga manuel'!$G$6:$P$355,2,FALSE),VLOOKUP(C57,Engagés!$A$11:$L$511,4,FALSE)))," ")</f>
        <v xml:space="preserve"> </v>
      </c>
      <c r="M57" s="44" t="str">
        <f>IF(C57&gt;0,IF(ISNA(IF(ISNA(VLOOKUP(C57,Engagés!$A$11:$L$511,9,FALSE)),VLOOKUP(C57,'Enga manuel'!$G$6:$P$355,7,FALSE),VLOOKUP(C57,Engagés!$A$11:$L$511,9,FALSE)))," ",IF(ISNA(VLOOKUP(C57,Engagés!$A$11:$L$511,9,FALSE)),VLOOKUP(C57,'Enga manuel'!$G$6:$P$355,7,FALSE),VLOOKUP(C57,Engagés!$A$11:$L$511,9,FALSE)))," ")</f>
        <v xml:space="preserve"> </v>
      </c>
      <c r="N57" s="80" t="str">
        <f>IF(C57&gt;0,IF(ISNA(IF(ISNA(VLOOKUP(C57,Engagés!$A$11:$L$511,10,FALSE)),VLOOKUP(C57,'Enga manuel'!$G$6:$P$355,8,FALSE),VLOOKUP(C57,Engagés!$A$11:$L$511,10,FALSE)))," ",IF(ISNA(VLOOKUP(C57,Engagés!$A$11:$L$511,10,FALSE)),VLOOKUP(C57,'Enga manuel'!$G$6:$P$355,8,FALSE),VLOOKUP(C57,Engagés!$A$11:$L$511,10,FALSE)))," ")</f>
        <v xml:space="preserve"> </v>
      </c>
      <c r="O57" s="45" t="str">
        <f>IF(C57&gt;0,IF(ISNA(IF(ISNA(VLOOKUP(C57,Engagés!$A$11:$L$511,12,FALSE)),VLOOKUP(C57,'Enga manuel'!$G$6:$P$355,9,FALSE),VLOOKUP(C57,Engagés!$A$11:$L$511,12,FALSE)))," ",IF(ISNA(VLOOKUP(C57,Engagés!$A$11:$L$511,11,FALSE)),VLOOKUP(C57,'Enga manuel'!$G$6:$P$355,9,FALSE),VLOOKUP(C57,Engagés!$A$11:$L$511,11,FALSE)))," ")</f>
        <v xml:space="preserve"> </v>
      </c>
      <c r="P57" s="46" t="str">
        <f t="shared" si="5"/>
        <v/>
      </c>
      <c r="R57" s="34">
        <f t="shared" si="3"/>
        <v>0</v>
      </c>
      <c r="S57" s="34">
        <f>IF(C57&gt;0,CONCATENATE(R57,COUNTIF($R$7:R57,R57)),0)</f>
        <v>0</v>
      </c>
      <c r="T57" s="261">
        <f t="shared" si="2"/>
        <v>51</v>
      </c>
    </row>
    <row r="58" spans="1:20" ht="19.149999999999999" customHeight="1" x14ac:dyDescent="0.2">
      <c r="A58" s="39"/>
      <c r="B58" s="47">
        <v>52</v>
      </c>
      <c r="C58" s="47"/>
      <c r="D58" s="48"/>
      <c r="E58" s="48"/>
      <c r="F58" s="48"/>
      <c r="G58" s="43">
        <f t="shared" si="4"/>
        <v>0</v>
      </c>
      <c r="H58" s="44" t="str">
        <f>IF(C58&gt;0,IF(ISNA(IF(ISNA(VLOOKUP(C58,Engagés!$A$11:$L$511,6,FALSE)),VLOOKUP(C58,'Enga manuel'!$G$6:$P$355,4,FALSE),VLOOKUP(C58,Engagés!$A$11:$L$511,6,FALSE))),"Dossard inconnu ",IF(ISNA(VLOOKUP(C58,Engagés!$A$11:$L$511,6,FALSE)),VLOOKUP(C58,'Enga manuel'!$G$6:$P$355,4,FALSE),VLOOKUP(C58,Engagés!$A$11:$L$511,6,FALSE)))," ")</f>
        <v xml:space="preserve"> </v>
      </c>
      <c r="I58" s="44" t="str">
        <f>IF(C58&gt;0,IF(ISNA(IF(ISNA(VLOOKUP(C58,Engagés!$A$11:$L$511,7,FALSE)),VLOOKUP(C58,'Enga manuel'!$G$6:$P$355,5,FALSE),VLOOKUP(C58,Engagés!$A$11:$L$511,7,FALSE))),"ou non partant ",IF(ISNA(VLOOKUP(C58,Engagés!$A$11:$L$511,7,FALSE)),VLOOKUP(C58,'Enga manuel'!$G$6:$P$355,5,FALSE),VLOOKUP(C58,Engagés!$A$11:$L$511,7,FALSE)))," ")</f>
        <v xml:space="preserve"> </v>
      </c>
      <c r="J58" s="44" t="str">
        <f>IF(C58&gt;0,IF(ISNA(IF(ISNA(VLOOKUP(C58,Engagés!$A$11:$L$511,8,FALSE)),VLOOKUP(C58,'Enga manuel'!$G$6:$P$355,6,FALSE),VLOOKUP(C58,Engagés!$A$11:$L$511,8,FALSE)))," ",IF(ISNA(VLOOKUP(C58,Engagés!$A$11:$L$511,8,FALSE)),VLOOKUP(C58,'Enga manuel'!$G$6:$P$355,6,FALSE),VLOOKUP(C58,Engagés!$A$11:$L$511,8,FALSE)))," ")</f>
        <v xml:space="preserve"> </v>
      </c>
      <c r="K58" s="45" t="str">
        <f>IF(C58&gt;0,IF(ISNA(IF(ISNA(VLOOKUP(C58,Engagés!$A$11:$L$511,5,FALSE)),VLOOKUP(C58,'Enga manuel'!$G$6:$P$355,3,FALSE),VLOOKUP(C58,Engagés!$A$11:$L$511,5,FALSE)))," ",IF(ISNA(VLOOKUP(C58,Engagés!$A$11:$L$511,5,FALSE)),VLOOKUP(C58,'Enga manuel'!$G$6:$P$355,3,FALSE),VLOOKUP(C58,Engagés!$A$11:$L$511,5,FALSE)))," ")</f>
        <v xml:space="preserve"> </v>
      </c>
      <c r="L58" s="45" t="str">
        <f>IF(C58&gt;0,IF(ISNA(IF(ISNA(VLOOKUP(C58,Engagés!$A$11:$L$511,4,FALSE)),VLOOKUP(C58,'Enga manuel'!$G$6:$P$355,2,FALSE),VLOOKUP(C58,Engagés!$A$11:$L$511,4,FALSE)))," ",IF(ISNA(VLOOKUP(C58,Engagés!$A$11:$L$511,4,FALSE)),VLOOKUP(C58,'Enga manuel'!$G$6:$P$355,2,FALSE),VLOOKUP(C58,Engagés!$A$11:$L$511,4,FALSE)))," ")</f>
        <v xml:space="preserve"> </v>
      </c>
      <c r="M58" s="44" t="str">
        <f>IF(C58&gt;0,IF(ISNA(IF(ISNA(VLOOKUP(C58,Engagés!$A$11:$L$511,9,FALSE)),VLOOKUP(C58,'Enga manuel'!$G$6:$P$355,7,FALSE),VLOOKUP(C58,Engagés!$A$11:$L$511,9,FALSE)))," ",IF(ISNA(VLOOKUP(C58,Engagés!$A$11:$L$511,9,FALSE)),VLOOKUP(C58,'Enga manuel'!$G$6:$P$355,7,FALSE),VLOOKUP(C58,Engagés!$A$11:$L$511,9,FALSE)))," ")</f>
        <v xml:space="preserve"> </v>
      </c>
      <c r="N58" s="80" t="str">
        <f>IF(C58&gt;0,IF(ISNA(IF(ISNA(VLOOKUP(C58,Engagés!$A$11:$L$511,10,FALSE)),VLOOKUP(C58,'Enga manuel'!$G$6:$P$355,8,FALSE),VLOOKUP(C58,Engagés!$A$11:$L$511,10,FALSE)))," ",IF(ISNA(VLOOKUP(C58,Engagés!$A$11:$L$511,10,FALSE)),VLOOKUP(C58,'Enga manuel'!$G$6:$P$355,8,FALSE),VLOOKUP(C58,Engagés!$A$11:$L$511,10,FALSE)))," ")</f>
        <v xml:space="preserve"> </v>
      </c>
      <c r="O58" s="45" t="str">
        <f>IF(C58&gt;0,IF(ISNA(IF(ISNA(VLOOKUP(C58,Engagés!$A$11:$L$511,12,FALSE)),VLOOKUP(C58,'Enga manuel'!$G$6:$P$355,9,FALSE),VLOOKUP(C58,Engagés!$A$11:$L$511,12,FALSE)))," ",IF(ISNA(VLOOKUP(C58,Engagés!$A$11:$L$511,11,FALSE)),VLOOKUP(C58,'Enga manuel'!$G$6:$P$355,9,FALSE),VLOOKUP(C58,Engagés!$A$11:$L$511,11,FALSE)))," ")</f>
        <v xml:space="preserve"> </v>
      </c>
      <c r="P58" s="46" t="str">
        <f t="shared" si="5"/>
        <v/>
      </c>
      <c r="R58" s="34">
        <f t="shared" si="3"/>
        <v>0</v>
      </c>
      <c r="S58" s="34">
        <f>IF(C58&gt;0,CONCATENATE(R58,COUNTIF($R$7:R58,R58)),0)</f>
        <v>0</v>
      </c>
      <c r="T58" s="261">
        <f t="shared" si="2"/>
        <v>52</v>
      </c>
    </row>
    <row r="59" spans="1:20" ht="19.149999999999999" customHeight="1" x14ac:dyDescent="0.2">
      <c r="A59" s="39"/>
      <c r="B59" s="47">
        <v>53</v>
      </c>
      <c r="C59" s="47"/>
      <c r="D59" s="48"/>
      <c r="E59" s="48"/>
      <c r="F59" s="48"/>
      <c r="G59" s="43">
        <f t="shared" si="4"/>
        <v>0</v>
      </c>
      <c r="H59" s="44" t="str">
        <f>IF(C59&gt;0,IF(ISNA(IF(ISNA(VLOOKUP(C59,Engagés!$A$11:$L$511,6,FALSE)),VLOOKUP(C59,'Enga manuel'!$G$6:$P$355,4,FALSE),VLOOKUP(C59,Engagés!$A$11:$L$511,6,FALSE))),"Dossard inconnu ",IF(ISNA(VLOOKUP(C59,Engagés!$A$11:$L$511,6,FALSE)),VLOOKUP(C59,'Enga manuel'!$G$6:$P$355,4,FALSE),VLOOKUP(C59,Engagés!$A$11:$L$511,6,FALSE)))," ")</f>
        <v xml:space="preserve"> </v>
      </c>
      <c r="I59" s="44" t="str">
        <f>IF(C59&gt;0,IF(ISNA(IF(ISNA(VLOOKUP(C59,Engagés!$A$11:$L$511,7,FALSE)),VLOOKUP(C59,'Enga manuel'!$G$6:$P$355,5,FALSE),VLOOKUP(C59,Engagés!$A$11:$L$511,7,FALSE))),"ou non partant ",IF(ISNA(VLOOKUP(C59,Engagés!$A$11:$L$511,7,FALSE)),VLOOKUP(C59,'Enga manuel'!$G$6:$P$355,5,FALSE),VLOOKUP(C59,Engagés!$A$11:$L$511,7,FALSE)))," ")</f>
        <v xml:space="preserve"> </v>
      </c>
      <c r="J59" s="44" t="str">
        <f>IF(C59&gt;0,IF(ISNA(IF(ISNA(VLOOKUP(C59,Engagés!$A$11:$L$511,8,FALSE)),VLOOKUP(C59,'Enga manuel'!$G$6:$P$355,6,FALSE),VLOOKUP(C59,Engagés!$A$11:$L$511,8,FALSE)))," ",IF(ISNA(VLOOKUP(C59,Engagés!$A$11:$L$511,8,FALSE)),VLOOKUP(C59,'Enga manuel'!$G$6:$P$355,6,FALSE),VLOOKUP(C59,Engagés!$A$11:$L$511,8,FALSE)))," ")</f>
        <v xml:space="preserve"> </v>
      </c>
      <c r="K59" s="45" t="str">
        <f>IF(C59&gt;0,IF(ISNA(IF(ISNA(VLOOKUP(C59,Engagés!$A$11:$L$511,5,FALSE)),VLOOKUP(C59,'Enga manuel'!$G$6:$P$355,3,FALSE),VLOOKUP(C59,Engagés!$A$11:$L$511,5,FALSE)))," ",IF(ISNA(VLOOKUP(C59,Engagés!$A$11:$L$511,5,FALSE)),VLOOKUP(C59,'Enga manuel'!$G$6:$P$355,3,FALSE),VLOOKUP(C59,Engagés!$A$11:$L$511,5,FALSE)))," ")</f>
        <v xml:space="preserve"> </v>
      </c>
      <c r="L59" s="45" t="str">
        <f>IF(C59&gt;0,IF(ISNA(IF(ISNA(VLOOKUP(C59,Engagés!$A$11:$L$511,4,FALSE)),VLOOKUP(C59,'Enga manuel'!$G$6:$P$355,2,FALSE),VLOOKUP(C59,Engagés!$A$11:$L$511,4,FALSE)))," ",IF(ISNA(VLOOKUP(C59,Engagés!$A$11:$L$511,4,FALSE)),VLOOKUP(C59,'Enga manuel'!$G$6:$P$355,2,FALSE),VLOOKUP(C59,Engagés!$A$11:$L$511,4,FALSE)))," ")</f>
        <v xml:space="preserve"> </v>
      </c>
      <c r="M59" s="44" t="str">
        <f>IF(C59&gt;0,IF(ISNA(IF(ISNA(VLOOKUP(C59,Engagés!$A$11:$L$511,9,FALSE)),VLOOKUP(C59,'Enga manuel'!$G$6:$P$355,7,FALSE),VLOOKUP(C59,Engagés!$A$11:$L$511,9,FALSE)))," ",IF(ISNA(VLOOKUP(C59,Engagés!$A$11:$L$511,9,FALSE)),VLOOKUP(C59,'Enga manuel'!$G$6:$P$355,7,FALSE),VLOOKUP(C59,Engagés!$A$11:$L$511,9,FALSE)))," ")</f>
        <v xml:space="preserve"> </v>
      </c>
      <c r="N59" s="80" t="str">
        <f>IF(C59&gt;0,IF(ISNA(IF(ISNA(VLOOKUP(C59,Engagés!$A$11:$L$511,10,FALSE)),VLOOKUP(C59,'Enga manuel'!$G$6:$P$355,8,FALSE),VLOOKUP(C59,Engagés!$A$11:$L$511,10,FALSE)))," ",IF(ISNA(VLOOKUP(C59,Engagés!$A$11:$L$511,10,FALSE)),VLOOKUP(C59,'Enga manuel'!$G$6:$P$355,8,FALSE),VLOOKUP(C59,Engagés!$A$11:$L$511,10,FALSE)))," ")</f>
        <v xml:space="preserve"> </v>
      </c>
      <c r="O59" s="45" t="str">
        <f>IF(C59&gt;0,IF(ISNA(IF(ISNA(VLOOKUP(C59,Engagés!$A$11:$L$511,12,FALSE)),VLOOKUP(C59,'Enga manuel'!$G$6:$P$355,9,FALSE),VLOOKUP(C59,Engagés!$A$11:$L$511,12,FALSE)))," ",IF(ISNA(VLOOKUP(C59,Engagés!$A$11:$L$511,11,FALSE)),VLOOKUP(C59,'Enga manuel'!$G$6:$P$355,9,FALSE),VLOOKUP(C59,Engagés!$A$11:$L$511,11,FALSE)))," ")</f>
        <v xml:space="preserve"> </v>
      </c>
      <c r="P59" s="46" t="str">
        <f t="shared" si="5"/>
        <v/>
      </c>
      <c r="R59" s="34">
        <f t="shared" si="3"/>
        <v>0</v>
      </c>
      <c r="S59" s="34">
        <f>IF(C59&gt;0,CONCATENATE(R59,COUNTIF($R$7:R59,R59)),0)</f>
        <v>0</v>
      </c>
      <c r="T59" s="261">
        <f t="shared" si="2"/>
        <v>53</v>
      </c>
    </row>
    <row r="60" spans="1:20" ht="19.149999999999999" customHeight="1" x14ac:dyDescent="0.2">
      <c r="A60" s="39"/>
      <c r="B60" s="47">
        <v>54</v>
      </c>
      <c r="C60" s="47"/>
      <c r="D60" s="48"/>
      <c r="E60" s="48"/>
      <c r="F60" s="48"/>
      <c r="G60" s="43">
        <f t="shared" si="4"/>
        <v>0</v>
      </c>
      <c r="H60" s="44" t="str">
        <f>IF(C60&gt;0,IF(ISNA(IF(ISNA(VLOOKUP(C60,Engagés!$A$11:$L$511,6,FALSE)),VLOOKUP(C60,'Enga manuel'!$G$6:$P$355,4,FALSE),VLOOKUP(C60,Engagés!$A$11:$L$511,6,FALSE))),"Dossard inconnu ",IF(ISNA(VLOOKUP(C60,Engagés!$A$11:$L$511,6,FALSE)),VLOOKUP(C60,'Enga manuel'!$G$6:$P$355,4,FALSE),VLOOKUP(C60,Engagés!$A$11:$L$511,6,FALSE)))," ")</f>
        <v xml:space="preserve"> </v>
      </c>
      <c r="I60" s="44" t="str">
        <f>IF(C60&gt;0,IF(ISNA(IF(ISNA(VLOOKUP(C60,Engagés!$A$11:$L$511,7,FALSE)),VLOOKUP(C60,'Enga manuel'!$G$6:$P$355,5,FALSE),VLOOKUP(C60,Engagés!$A$11:$L$511,7,FALSE))),"ou non partant ",IF(ISNA(VLOOKUP(C60,Engagés!$A$11:$L$511,7,FALSE)),VLOOKUP(C60,'Enga manuel'!$G$6:$P$355,5,FALSE),VLOOKUP(C60,Engagés!$A$11:$L$511,7,FALSE)))," ")</f>
        <v xml:space="preserve"> </v>
      </c>
      <c r="J60" s="44" t="str">
        <f>IF(C60&gt;0,IF(ISNA(IF(ISNA(VLOOKUP(C60,Engagés!$A$11:$L$511,8,FALSE)),VLOOKUP(C60,'Enga manuel'!$G$6:$P$355,6,FALSE),VLOOKUP(C60,Engagés!$A$11:$L$511,8,FALSE)))," ",IF(ISNA(VLOOKUP(C60,Engagés!$A$11:$L$511,8,FALSE)),VLOOKUP(C60,'Enga manuel'!$G$6:$P$355,6,FALSE),VLOOKUP(C60,Engagés!$A$11:$L$511,8,FALSE)))," ")</f>
        <v xml:space="preserve"> </v>
      </c>
      <c r="K60" s="45" t="str">
        <f>IF(C60&gt;0,IF(ISNA(IF(ISNA(VLOOKUP(C60,Engagés!$A$11:$L$511,5,FALSE)),VLOOKUP(C60,'Enga manuel'!$G$6:$P$355,3,FALSE),VLOOKUP(C60,Engagés!$A$11:$L$511,5,FALSE)))," ",IF(ISNA(VLOOKUP(C60,Engagés!$A$11:$L$511,5,FALSE)),VLOOKUP(C60,'Enga manuel'!$G$6:$P$355,3,FALSE),VLOOKUP(C60,Engagés!$A$11:$L$511,5,FALSE)))," ")</f>
        <v xml:space="preserve"> </v>
      </c>
      <c r="L60" s="45" t="str">
        <f>IF(C60&gt;0,IF(ISNA(IF(ISNA(VLOOKUP(C60,Engagés!$A$11:$L$511,4,FALSE)),VLOOKUP(C60,'Enga manuel'!$G$6:$P$355,2,FALSE),VLOOKUP(C60,Engagés!$A$11:$L$511,4,FALSE)))," ",IF(ISNA(VLOOKUP(C60,Engagés!$A$11:$L$511,4,FALSE)),VLOOKUP(C60,'Enga manuel'!$G$6:$P$355,2,FALSE),VLOOKUP(C60,Engagés!$A$11:$L$511,4,FALSE)))," ")</f>
        <v xml:space="preserve"> </v>
      </c>
      <c r="M60" s="44" t="str">
        <f>IF(C60&gt;0,IF(ISNA(IF(ISNA(VLOOKUP(C60,Engagés!$A$11:$L$511,9,FALSE)),VLOOKUP(C60,'Enga manuel'!$G$6:$P$355,7,FALSE),VLOOKUP(C60,Engagés!$A$11:$L$511,9,FALSE)))," ",IF(ISNA(VLOOKUP(C60,Engagés!$A$11:$L$511,9,FALSE)),VLOOKUP(C60,'Enga manuel'!$G$6:$P$355,7,FALSE),VLOOKUP(C60,Engagés!$A$11:$L$511,9,FALSE)))," ")</f>
        <v xml:space="preserve"> </v>
      </c>
      <c r="N60" s="80" t="str">
        <f>IF(C60&gt;0,IF(ISNA(IF(ISNA(VLOOKUP(C60,Engagés!$A$11:$L$511,10,FALSE)),VLOOKUP(C60,'Enga manuel'!$G$6:$P$355,8,FALSE),VLOOKUP(C60,Engagés!$A$11:$L$511,10,FALSE)))," ",IF(ISNA(VLOOKUP(C60,Engagés!$A$11:$L$511,10,FALSE)),VLOOKUP(C60,'Enga manuel'!$G$6:$P$355,8,FALSE),VLOOKUP(C60,Engagés!$A$11:$L$511,10,FALSE)))," ")</f>
        <v xml:space="preserve"> </v>
      </c>
      <c r="O60" s="45" t="str">
        <f>IF(C60&gt;0,IF(ISNA(IF(ISNA(VLOOKUP(C60,Engagés!$A$11:$L$511,12,FALSE)),VLOOKUP(C60,'Enga manuel'!$G$6:$P$355,9,FALSE),VLOOKUP(C60,Engagés!$A$11:$L$511,12,FALSE)))," ",IF(ISNA(VLOOKUP(C60,Engagés!$A$11:$L$511,11,FALSE)),VLOOKUP(C60,'Enga manuel'!$G$6:$P$355,9,FALSE),VLOOKUP(C60,Engagés!$A$11:$L$511,11,FALSE)))," ")</f>
        <v xml:space="preserve"> </v>
      </c>
      <c r="P60" s="46" t="str">
        <f t="shared" si="5"/>
        <v/>
      </c>
      <c r="R60" s="34">
        <f t="shared" si="3"/>
        <v>0</v>
      </c>
      <c r="S60" s="34">
        <f>IF(C60&gt;0,CONCATENATE(R60,COUNTIF($R$7:R60,R60)),0)</f>
        <v>0</v>
      </c>
      <c r="T60" s="261">
        <f t="shared" si="2"/>
        <v>54</v>
      </c>
    </row>
    <row r="61" spans="1:20" ht="19.149999999999999" customHeight="1" x14ac:dyDescent="0.2">
      <c r="A61" s="39"/>
      <c r="B61" s="47">
        <v>55</v>
      </c>
      <c r="C61" s="47"/>
      <c r="D61" s="48"/>
      <c r="E61" s="48"/>
      <c r="F61" s="48"/>
      <c r="G61" s="43">
        <f t="shared" si="4"/>
        <v>0</v>
      </c>
      <c r="H61" s="44" t="str">
        <f>IF(C61&gt;0,IF(ISNA(IF(ISNA(VLOOKUP(C61,Engagés!$A$11:$L$511,6,FALSE)),VLOOKUP(C61,'Enga manuel'!$G$6:$P$355,4,FALSE),VLOOKUP(C61,Engagés!$A$11:$L$511,6,FALSE))),"Dossard inconnu ",IF(ISNA(VLOOKUP(C61,Engagés!$A$11:$L$511,6,FALSE)),VLOOKUP(C61,'Enga manuel'!$G$6:$P$355,4,FALSE),VLOOKUP(C61,Engagés!$A$11:$L$511,6,FALSE)))," ")</f>
        <v xml:space="preserve"> </v>
      </c>
      <c r="I61" s="44" t="str">
        <f>IF(C61&gt;0,IF(ISNA(IF(ISNA(VLOOKUP(C61,Engagés!$A$11:$L$511,7,FALSE)),VLOOKUP(C61,'Enga manuel'!$G$6:$P$355,5,FALSE),VLOOKUP(C61,Engagés!$A$11:$L$511,7,FALSE))),"ou non partant ",IF(ISNA(VLOOKUP(C61,Engagés!$A$11:$L$511,7,FALSE)),VLOOKUP(C61,'Enga manuel'!$G$6:$P$355,5,FALSE),VLOOKUP(C61,Engagés!$A$11:$L$511,7,FALSE)))," ")</f>
        <v xml:space="preserve"> </v>
      </c>
      <c r="J61" s="44" t="str">
        <f>IF(C61&gt;0,IF(ISNA(IF(ISNA(VLOOKUP(C61,Engagés!$A$11:$L$511,8,FALSE)),VLOOKUP(C61,'Enga manuel'!$G$6:$P$355,6,FALSE),VLOOKUP(C61,Engagés!$A$11:$L$511,8,FALSE)))," ",IF(ISNA(VLOOKUP(C61,Engagés!$A$11:$L$511,8,FALSE)),VLOOKUP(C61,'Enga manuel'!$G$6:$P$355,6,FALSE),VLOOKUP(C61,Engagés!$A$11:$L$511,8,FALSE)))," ")</f>
        <v xml:space="preserve"> </v>
      </c>
      <c r="K61" s="45" t="str">
        <f>IF(C61&gt;0,IF(ISNA(IF(ISNA(VLOOKUP(C61,Engagés!$A$11:$L$511,5,FALSE)),VLOOKUP(C61,'Enga manuel'!$G$6:$P$355,3,FALSE),VLOOKUP(C61,Engagés!$A$11:$L$511,5,FALSE)))," ",IF(ISNA(VLOOKUP(C61,Engagés!$A$11:$L$511,5,FALSE)),VLOOKUP(C61,'Enga manuel'!$G$6:$P$355,3,FALSE),VLOOKUP(C61,Engagés!$A$11:$L$511,5,FALSE)))," ")</f>
        <v xml:space="preserve"> </v>
      </c>
      <c r="L61" s="45" t="str">
        <f>IF(C61&gt;0,IF(ISNA(IF(ISNA(VLOOKUP(C61,Engagés!$A$11:$L$511,4,FALSE)),VLOOKUP(C61,'Enga manuel'!$G$6:$P$355,2,FALSE),VLOOKUP(C61,Engagés!$A$11:$L$511,4,FALSE)))," ",IF(ISNA(VLOOKUP(C61,Engagés!$A$11:$L$511,4,FALSE)),VLOOKUP(C61,'Enga manuel'!$G$6:$P$355,2,FALSE),VLOOKUP(C61,Engagés!$A$11:$L$511,4,FALSE)))," ")</f>
        <v xml:space="preserve"> </v>
      </c>
      <c r="M61" s="44" t="str">
        <f>IF(C61&gt;0,IF(ISNA(IF(ISNA(VLOOKUP(C61,Engagés!$A$11:$L$511,9,FALSE)),VLOOKUP(C61,'Enga manuel'!$G$6:$P$355,7,FALSE),VLOOKUP(C61,Engagés!$A$11:$L$511,9,FALSE)))," ",IF(ISNA(VLOOKUP(C61,Engagés!$A$11:$L$511,9,FALSE)),VLOOKUP(C61,'Enga manuel'!$G$6:$P$355,7,FALSE),VLOOKUP(C61,Engagés!$A$11:$L$511,9,FALSE)))," ")</f>
        <v xml:space="preserve"> </v>
      </c>
      <c r="N61" s="80" t="str">
        <f>IF(C61&gt;0,IF(ISNA(IF(ISNA(VLOOKUP(C61,Engagés!$A$11:$L$511,10,FALSE)),VLOOKUP(C61,'Enga manuel'!$G$6:$P$355,8,FALSE),VLOOKUP(C61,Engagés!$A$11:$L$511,10,FALSE)))," ",IF(ISNA(VLOOKUP(C61,Engagés!$A$11:$L$511,10,FALSE)),VLOOKUP(C61,'Enga manuel'!$G$6:$P$355,8,FALSE),VLOOKUP(C61,Engagés!$A$11:$L$511,10,FALSE)))," ")</f>
        <v xml:space="preserve"> </v>
      </c>
      <c r="O61" s="45" t="str">
        <f>IF(C61&gt;0,IF(ISNA(IF(ISNA(VLOOKUP(C61,Engagés!$A$11:$L$511,12,FALSE)),VLOOKUP(C61,'Enga manuel'!$G$6:$P$355,9,FALSE),VLOOKUP(C61,Engagés!$A$11:$L$511,12,FALSE)))," ",IF(ISNA(VLOOKUP(C61,Engagés!$A$11:$L$511,11,FALSE)),VLOOKUP(C61,'Enga manuel'!$G$6:$P$355,9,FALSE),VLOOKUP(C61,Engagés!$A$11:$L$511,11,FALSE)))," ")</f>
        <v xml:space="preserve"> </v>
      </c>
      <c r="P61" s="46" t="str">
        <f t="shared" si="5"/>
        <v/>
      </c>
      <c r="R61" s="34">
        <f t="shared" si="3"/>
        <v>0</v>
      </c>
      <c r="S61" s="34">
        <f>IF(C61&gt;0,CONCATENATE(R61,COUNTIF($R$7:R61,R61)),0)</f>
        <v>0</v>
      </c>
      <c r="T61" s="261">
        <f t="shared" si="2"/>
        <v>55</v>
      </c>
    </row>
    <row r="62" spans="1:20" ht="19.149999999999999" customHeight="1" x14ac:dyDescent="0.2">
      <c r="A62" s="39"/>
      <c r="B62" s="47">
        <v>56</v>
      </c>
      <c r="C62" s="47"/>
      <c r="D62" s="48"/>
      <c r="E62" s="48"/>
      <c r="F62" s="48"/>
      <c r="G62" s="43">
        <f t="shared" si="4"/>
        <v>0</v>
      </c>
      <c r="H62" s="44" t="str">
        <f>IF(C62&gt;0,IF(ISNA(IF(ISNA(VLOOKUP(C62,Engagés!$A$11:$L$511,6,FALSE)),VLOOKUP(C62,'Enga manuel'!$G$6:$P$355,4,FALSE),VLOOKUP(C62,Engagés!$A$11:$L$511,6,FALSE))),"Dossard inconnu ",IF(ISNA(VLOOKUP(C62,Engagés!$A$11:$L$511,6,FALSE)),VLOOKUP(C62,'Enga manuel'!$G$6:$P$355,4,FALSE),VLOOKUP(C62,Engagés!$A$11:$L$511,6,FALSE)))," ")</f>
        <v xml:space="preserve"> </v>
      </c>
      <c r="I62" s="44" t="str">
        <f>IF(C62&gt;0,IF(ISNA(IF(ISNA(VLOOKUP(C62,Engagés!$A$11:$L$511,7,FALSE)),VLOOKUP(C62,'Enga manuel'!$G$6:$P$355,5,FALSE),VLOOKUP(C62,Engagés!$A$11:$L$511,7,FALSE))),"ou non partant ",IF(ISNA(VLOOKUP(C62,Engagés!$A$11:$L$511,7,FALSE)),VLOOKUP(C62,'Enga manuel'!$G$6:$P$355,5,FALSE),VLOOKUP(C62,Engagés!$A$11:$L$511,7,FALSE)))," ")</f>
        <v xml:space="preserve"> </v>
      </c>
      <c r="J62" s="44" t="str">
        <f>IF(C62&gt;0,IF(ISNA(IF(ISNA(VLOOKUP(C62,Engagés!$A$11:$L$511,8,FALSE)),VLOOKUP(C62,'Enga manuel'!$G$6:$P$355,6,FALSE),VLOOKUP(C62,Engagés!$A$11:$L$511,8,FALSE)))," ",IF(ISNA(VLOOKUP(C62,Engagés!$A$11:$L$511,8,FALSE)),VLOOKUP(C62,'Enga manuel'!$G$6:$P$355,6,FALSE),VLOOKUP(C62,Engagés!$A$11:$L$511,8,FALSE)))," ")</f>
        <v xml:space="preserve"> </v>
      </c>
      <c r="K62" s="45" t="str">
        <f>IF(C62&gt;0,IF(ISNA(IF(ISNA(VLOOKUP(C62,Engagés!$A$11:$L$511,5,FALSE)),VLOOKUP(C62,'Enga manuel'!$G$6:$P$355,3,FALSE),VLOOKUP(C62,Engagés!$A$11:$L$511,5,FALSE)))," ",IF(ISNA(VLOOKUP(C62,Engagés!$A$11:$L$511,5,FALSE)),VLOOKUP(C62,'Enga manuel'!$G$6:$P$355,3,FALSE),VLOOKUP(C62,Engagés!$A$11:$L$511,5,FALSE)))," ")</f>
        <v xml:space="preserve"> </v>
      </c>
      <c r="L62" s="45" t="str">
        <f>IF(C62&gt;0,IF(ISNA(IF(ISNA(VLOOKUP(C62,Engagés!$A$11:$L$511,4,FALSE)),VLOOKUP(C62,'Enga manuel'!$G$6:$P$355,2,FALSE),VLOOKUP(C62,Engagés!$A$11:$L$511,4,FALSE)))," ",IF(ISNA(VLOOKUP(C62,Engagés!$A$11:$L$511,4,FALSE)),VLOOKUP(C62,'Enga manuel'!$G$6:$P$355,2,FALSE),VLOOKUP(C62,Engagés!$A$11:$L$511,4,FALSE)))," ")</f>
        <v xml:space="preserve"> </v>
      </c>
      <c r="M62" s="44" t="str">
        <f>IF(C62&gt;0,IF(ISNA(IF(ISNA(VLOOKUP(C62,Engagés!$A$11:$L$511,9,FALSE)),VLOOKUP(C62,'Enga manuel'!$G$6:$P$355,7,FALSE),VLOOKUP(C62,Engagés!$A$11:$L$511,9,FALSE)))," ",IF(ISNA(VLOOKUP(C62,Engagés!$A$11:$L$511,9,FALSE)),VLOOKUP(C62,'Enga manuel'!$G$6:$P$355,7,FALSE),VLOOKUP(C62,Engagés!$A$11:$L$511,9,FALSE)))," ")</f>
        <v xml:space="preserve"> </v>
      </c>
      <c r="N62" s="80" t="str">
        <f>IF(C62&gt;0,IF(ISNA(IF(ISNA(VLOOKUP(C62,Engagés!$A$11:$L$511,10,FALSE)),VLOOKUP(C62,'Enga manuel'!$G$6:$P$355,8,FALSE),VLOOKUP(C62,Engagés!$A$11:$L$511,10,FALSE)))," ",IF(ISNA(VLOOKUP(C62,Engagés!$A$11:$L$511,10,FALSE)),VLOOKUP(C62,'Enga manuel'!$G$6:$P$355,8,FALSE),VLOOKUP(C62,Engagés!$A$11:$L$511,10,FALSE)))," ")</f>
        <v xml:space="preserve"> </v>
      </c>
      <c r="O62" s="45" t="str">
        <f>IF(C62&gt;0,IF(ISNA(IF(ISNA(VLOOKUP(C62,Engagés!$A$11:$L$511,12,FALSE)),VLOOKUP(C62,'Enga manuel'!$G$6:$P$355,9,FALSE),VLOOKUP(C62,Engagés!$A$11:$L$511,12,FALSE)))," ",IF(ISNA(VLOOKUP(C62,Engagés!$A$11:$L$511,11,FALSE)),VLOOKUP(C62,'Enga manuel'!$G$6:$P$355,9,FALSE),VLOOKUP(C62,Engagés!$A$11:$L$511,11,FALSE)))," ")</f>
        <v xml:space="preserve"> </v>
      </c>
      <c r="P62" s="46" t="str">
        <f t="shared" si="5"/>
        <v/>
      </c>
      <c r="R62" s="34">
        <f t="shared" si="3"/>
        <v>0</v>
      </c>
      <c r="S62" s="34">
        <f>IF(C62&gt;0,CONCATENATE(R62,COUNTIF($R$7:R62,R62)),0)</f>
        <v>0</v>
      </c>
      <c r="T62" s="261">
        <f t="shared" si="2"/>
        <v>56</v>
      </c>
    </row>
    <row r="63" spans="1:20" ht="19.149999999999999" customHeight="1" x14ac:dyDescent="0.2">
      <c r="A63" s="39"/>
      <c r="B63" s="47">
        <v>57</v>
      </c>
      <c r="C63" s="47"/>
      <c r="D63" s="48"/>
      <c r="E63" s="48"/>
      <c r="F63" s="48"/>
      <c r="G63" s="43">
        <f t="shared" si="4"/>
        <v>0</v>
      </c>
      <c r="H63" s="44" t="str">
        <f>IF(C63&gt;0,IF(ISNA(IF(ISNA(VLOOKUP(C63,Engagés!$A$11:$L$511,6,FALSE)),VLOOKUP(C63,'Enga manuel'!$G$6:$P$355,4,FALSE),VLOOKUP(C63,Engagés!$A$11:$L$511,6,FALSE))),"Dossard inconnu ",IF(ISNA(VLOOKUP(C63,Engagés!$A$11:$L$511,6,FALSE)),VLOOKUP(C63,'Enga manuel'!$G$6:$P$355,4,FALSE),VLOOKUP(C63,Engagés!$A$11:$L$511,6,FALSE)))," ")</f>
        <v xml:space="preserve"> </v>
      </c>
      <c r="I63" s="44" t="str">
        <f>IF(C63&gt;0,IF(ISNA(IF(ISNA(VLOOKUP(C63,Engagés!$A$11:$L$511,7,FALSE)),VLOOKUP(C63,'Enga manuel'!$G$6:$P$355,5,FALSE),VLOOKUP(C63,Engagés!$A$11:$L$511,7,FALSE))),"ou non partant ",IF(ISNA(VLOOKUP(C63,Engagés!$A$11:$L$511,7,FALSE)),VLOOKUP(C63,'Enga manuel'!$G$6:$P$355,5,FALSE),VLOOKUP(C63,Engagés!$A$11:$L$511,7,FALSE)))," ")</f>
        <v xml:space="preserve"> </v>
      </c>
      <c r="J63" s="44" t="str">
        <f>IF(C63&gt;0,IF(ISNA(IF(ISNA(VLOOKUP(C63,Engagés!$A$11:$L$511,8,FALSE)),VLOOKUP(C63,'Enga manuel'!$G$6:$P$355,6,FALSE),VLOOKUP(C63,Engagés!$A$11:$L$511,8,FALSE)))," ",IF(ISNA(VLOOKUP(C63,Engagés!$A$11:$L$511,8,FALSE)),VLOOKUP(C63,'Enga manuel'!$G$6:$P$355,6,FALSE),VLOOKUP(C63,Engagés!$A$11:$L$511,8,FALSE)))," ")</f>
        <v xml:space="preserve"> </v>
      </c>
      <c r="K63" s="45" t="str">
        <f>IF(C63&gt;0,IF(ISNA(IF(ISNA(VLOOKUP(C63,Engagés!$A$11:$L$511,5,FALSE)),VLOOKUP(C63,'Enga manuel'!$G$6:$P$355,3,FALSE),VLOOKUP(C63,Engagés!$A$11:$L$511,5,FALSE)))," ",IF(ISNA(VLOOKUP(C63,Engagés!$A$11:$L$511,5,FALSE)),VLOOKUP(C63,'Enga manuel'!$G$6:$P$355,3,FALSE),VLOOKUP(C63,Engagés!$A$11:$L$511,5,FALSE)))," ")</f>
        <v xml:space="preserve"> </v>
      </c>
      <c r="L63" s="45" t="str">
        <f>IF(C63&gt;0,IF(ISNA(IF(ISNA(VLOOKUP(C63,Engagés!$A$11:$L$511,4,FALSE)),VLOOKUP(C63,'Enga manuel'!$G$6:$P$355,2,FALSE),VLOOKUP(C63,Engagés!$A$11:$L$511,4,FALSE)))," ",IF(ISNA(VLOOKUP(C63,Engagés!$A$11:$L$511,4,FALSE)),VLOOKUP(C63,'Enga manuel'!$G$6:$P$355,2,FALSE),VLOOKUP(C63,Engagés!$A$11:$L$511,4,FALSE)))," ")</f>
        <v xml:space="preserve"> </v>
      </c>
      <c r="M63" s="44" t="str">
        <f>IF(C63&gt;0,IF(ISNA(IF(ISNA(VLOOKUP(C63,Engagés!$A$11:$L$511,9,FALSE)),VLOOKUP(C63,'Enga manuel'!$G$6:$P$355,7,FALSE),VLOOKUP(C63,Engagés!$A$11:$L$511,9,FALSE)))," ",IF(ISNA(VLOOKUP(C63,Engagés!$A$11:$L$511,9,FALSE)),VLOOKUP(C63,'Enga manuel'!$G$6:$P$355,7,FALSE),VLOOKUP(C63,Engagés!$A$11:$L$511,9,FALSE)))," ")</f>
        <v xml:space="preserve"> </v>
      </c>
      <c r="N63" s="80" t="str">
        <f>IF(C63&gt;0,IF(ISNA(IF(ISNA(VLOOKUP(C63,Engagés!$A$11:$L$511,10,FALSE)),VLOOKUP(C63,'Enga manuel'!$G$6:$P$355,8,FALSE),VLOOKUP(C63,Engagés!$A$11:$L$511,10,FALSE)))," ",IF(ISNA(VLOOKUP(C63,Engagés!$A$11:$L$511,10,FALSE)),VLOOKUP(C63,'Enga manuel'!$G$6:$P$355,8,FALSE),VLOOKUP(C63,Engagés!$A$11:$L$511,10,FALSE)))," ")</f>
        <v xml:space="preserve"> </v>
      </c>
      <c r="O63" s="45" t="str">
        <f>IF(C63&gt;0,IF(ISNA(IF(ISNA(VLOOKUP(C63,Engagés!$A$11:$L$511,12,FALSE)),VLOOKUP(C63,'Enga manuel'!$G$6:$P$355,9,FALSE),VLOOKUP(C63,Engagés!$A$11:$L$511,12,FALSE)))," ",IF(ISNA(VLOOKUP(C63,Engagés!$A$11:$L$511,11,FALSE)),VLOOKUP(C63,'Enga manuel'!$G$6:$P$355,9,FALSE),VLOOKUP(C63,Engagés!$A$11:$L$511,11,FALSE)))," ")</f>
        <v xml:space="preserve"> </v>
      </c>
      <c r="P63" s="46" t="str">
        <f t="shared" si="5"/>
        <v/>
      </c>
      <c r="R63" s="34">
        <f t="shared" si="3"/>
        <v>0</v>
      </c>
      <c r="S63" s="34">
        <f>IF(C63&gt;0,CONCATENATE(R63,COUNTIF($R$7:R63,R63)),0)</f>
        <v>0</v>
      </c>
      <c r="T63" s="261">
        <f t="shared" si="2"/>
        <v>57</v>
      </c>
    </row>
    <row r="64" spans="1:20" ht="19.149999999999999" customHeight="1" x14ac:dyDescent="0.2">
      <c r="A64" s="39"/>
      <c r="B64" s="47">
        <v>58</v>
      </c>
      <c r="C64" s="47"/>
      <c r="D64" s="48"/>
      <c r="E64" s="48"/>
      <c r="F64" s="48"/>
      <c r="G64" s="43">
        <f t="shared" si="4"/>
        <v>0</v>
      </c>
      <c r="H64" s="44" t="str">
        <f>IF(C64&gt;0,IF(ISNA(IF(ISNA(VLOOKUP(C64,Engagés!$A$11:$L$511,6,FALSE)),VLOOKUP(C64,'Enga manuel'!$G$6:$P$355,4,FALSE),VLOOKUP(C64,Engagés!$A$11:$L$511,6,FALSE))),"Dossard inconnu ",IF(ISNA(VLOOKUP(C64,Engagés!$A$11:$L$511,6,FALSE)),VLOOKUP(C64,'Enga manuel'!$G$6:$P$355,4,FALSE),VLOOKUP(C64,Engagés!$A$11:$L$511,6,FALSE)))," ")</f>
        <v xml:space="preserve"> </v>
      </c>
      <c r="I64" s="44" t="str">
        <f>IF(C64&gt;0,IF(ISNA(IF(ISNA(VLOOKUP(C64,Engagés!$A$11:$L$511,7,FALSE)),VLOOKUP(C64,'Enga manuel'!$G$6:$P$355,5,FALSE),VLOOKUP(C64,Engagés!$A$11:$L$511,7,FALSE))),"ou non partant ",IF(ISNA(VLOOKUP(C64,Engagés!$A$11:$L$511,7,FALSE)),VLOOKUP(C64,'Enga manuel'!$G$6:$P$355,5,FALSE),VLOOKUP(C64,Engagés!$A$11:$L$511,7,FALSE)))," ")</f>
        <v xml:space="preserve"> </v>
      </c>
      <c r="J64" s="44" t="str">
        <f>IF(C64&gt;0,IF(ISNA(IF(ISNA(VLOOKUP(C64,Engagés!$A$11:$L$511,8,FALSE)),VLOOKUP(C64,'Enga manuel'!$G$6:$P$355,6,FALSE),VLOOKUP(C64,Engagés!$A$11:$L$511,8,FALSE)))," ",IF(ISNA(VLOOKUP(C64,Engagés!$A$11:$L$511,8,FALSE)),VLOOKUP(C64,'Enga manuel'!$G$6:$P$355,6,FALSE),VLOOKUP(C64,Engagés!$A$11:$L$511,8,FALSE)))," ")</f>
        <v xml:space="preserve"> </v>
      </c>
      <c r="K64" s="45" t="str">
        <f>IF(C64&gt;0,IF(ISNA(IF(ISNA(VLOOKUP(C64,Engagés!$A$11:$L$511,5,FALSE)),VLOOKUP(C64,'Enga manuel'!$G$6:$P$355,3,FALSE),VLOOKUP(C64,Engagés!$A$11:$L$511,5,FALSE)))," ",IF(ISNA(VLOOKUP(C64,Engagés!$A$11:$L$511,5,FALSE)),VLOOKUP(C64,'Enga manuel'!$G$6:$P$355,3,FALSE),VLOOKUP(C64,Engagés!$A$11:$L$511,5,FALSE)))," ")</f>
        <v xml:space="preserve"> </v>
      </c>
      <c r="L64" s="45" t="str">
        <f>IF(C64&gt;0,IF(ISNA(IF(ISNA(VLOOKUP(C64,Engagés!$A$11:$L$511,4,FALSE)),VLOOKUP(C64,'Enga manuel'!$G$6:$P$355,2,FALSE),VLOOKUP(C64,Engagés!$A$11:$L$511,4,FALSE)))," ",IF(ISNA(VLOOKUP(C64,Engagés!$A$11:$L$511,4,FALSE)),VLOOKUP(C64,'Enga manuel'!$G$6:$P$355,2,FALSE),VLOOKUP(C64,Engagés!$A$11:$L$511,4,FALSE)))," ")</f>
        <v xml:space="preserve"> </v>
      </c>
      <c r="M64" s="44" t="str">
        <f>IF(C64&gt;0,IF(ISNA(IF(ISNA(VLOOKUP(C64,Engagés!$A$11:$L$511,9,FALSE)),VLOOKUP(C64,'Enga manuel'!$G$6:$P$355,7,FALSE),VLOOKUP(C64,Engagés!$A$11:$L$511,9,FALSE)))," ",IF(ISNA(VLOOKUP(C64,Engagés!$A$11:$L$511,9,FALSE)),VLOOKUP(C64,'Enga manuel'!$G$6:$P$355,7,FALSE),VLOOKUP(C64,Engagés!$A$11:$L$511,9,FALSE)))," ")</f>
        <v xml:space="preserve"> </v>
      </c>
      <c r="N64" s="80" t="str">
        <f>IF(C64&gt;0,IF(ISNA(IF(ISNA(VLOOKUP(C64,Engagés!$A$11:$L$511,10,FALSE)),VLOOKUP(C64,'Enga manuel'!$G$6:$P$355,8,FALSE),VLOOKUP(C64,Engagés!$A$11:$L$511,10,FALSE)))," ",IF(ISNA(VLOOKUP(C64,Engagés!$A$11:$L$511,10,FALSE)),VLOOKUP(C64,'Enga manuel'!$G$6:$P$355,8,FALSE),VLOOKUP(C64,Engagés!$A$11:$L$511,10,FALSE)))," ")</f>
        <v xml:space="preserve"> </v>
      </c>
      <c r="O64" s="45" t="str">
        <f>IF(C64&gt;0,IF(ISNA(IF(ISNA(VLOOKUP(C64,Engagés!$A$11:$L$511,12,FALSE)),VLOOKUP(C64,'Enga manuel'!$G$6:$P$355,9,FALSE),VLOOKUP(C64,Engagés!$A$11:$L$511,12,FALSE)))," ",IF(ISNA(VLOOKUP(C64,Engagés!$A$11:$L$511,11,FALSE)),VLOOKUP(C64,'Enga manuel'!$G$6:$P$355,9,FALSE),VLOOKUP(C64,Engagés!$A$11:$L$511,11,FALSE)))," ")</f>
        <v xml:space="preserve"> </v>
      </c>
      <c r="P64" s="46" t="str">
        <f t="shared" si="5"/>
        <v/>
      </c>
      <c r="R64" s="34">
        <f t="shared" si="3"/>
        <v>0</v>
      </c>
      <c r="S64" s="34">
        <f>IF(C64&gt;0,CONCATENATE(R64,COUNTIF($R$7:R64,R64)),0)</f>
        <v>0</v>
      </c>
      <c r="T64" s="261">
        <f t="shared" si="2"/>
        <v>58</v>
      </c>
    </row>
    <row r="65" spans="1:20" ht="19.149999999999999" customHeight="1" x14ac:dyDescent="0.2">
      <c r="A65" s="39"/>
      <c r="B65" s="47">
        <v>59</v>
      </c>
      <c r="C65" s="47"/>
      <c r="D65" s="48"/>
      <c r="E65" s="48"/>
      <c r="F65" s="48"/>
      <c r="G65" s="43">
        <f t="shared" si="4"/>
        <v>0</v>
      </c>
      <c r="H65" s="44" t="str">
        <f>IF(C65&gt;0,IF(ISNA(IF(ISNA(VLOOKUP(C65,Engagés!$A$11:$L$511,6,FALSE)),VLOOKUP(C65,'Enga manuel'!$G$6:$P$355,4,FALSE),VLOOKUP(C65,Engagés!$A$11:$L$511,6,FALSE))),"Dossard inconnu ",IF(ISNA(VLOOKUP(C65,Engagés!$A$11:$L$511,6,FALSE)),VLOOKUP(C65,'Enga manuel'!$G$6:$P$355,4,FALSE),VLOOKUP(C65,Engagés!$A$11:$L$511,6,FALSE)))," ")</f>
        <v xml:space="preserve"> </v>
      </c>
      <c r="I65" s="44" t="str">
        <f>IF(C65&gt;0,IF(ISNA(IF(ISNA(VLOOKUP(C65,Engagés!$A$11:$L$511,7,FALSE)),VLOOKUP(C65,'Enga manuel'!$G$6:$P$355,5,FALSE),VLOOKUP(C65,Engagés!$A$11:$L$511,7,FALSE))),"ou non partant ",IF(ISNA(VLOOKUP(C65,Engagés!$A$11:$L$511,7,FALSE)),VLOOKUP(C65,'Enga manuel'!$G$6:$P$355,5,FALSE),VLOOKUP(C65,Engagés!$A$11:$L$511,7,FALSE)))," ")</f>
        <v xml:space="preserve"> </v>
      </c>
      <c r="J65" s="44" t="str">
        <f>IF(C65&gt;0,IF(ISNA(IF(ISNA(VLOOKUP(C65,Engagés!$A$11:$L$511,8,FALSE)),VLOOKUP(C65,'Enga manuel'!$G$6:$P$355,6,FALSE),VLOOKUP(C65,Engagés!$A$11:$L$511,8,FALSE)))," ",IF(ISNA(VLOOKUP(C65,Engagés!$A$11:$L$511,8,FALSE)),VLOOKUP(C65,'Enga manuel'!$G$6:$P$355,6,FALSE),VLOOKUP(C65,Engagés!$A$11:$L$511,8,FALSE)))," ")</f>
        <v xml:space="preserve"> </v>
      </c>
      <c r="K65" s="45" t="str">
        <f>IF(C65&gt;0,IF(ISNA(IF(ISNA(VLOOKUP(C65,Engagés!$A$11:$L$511,5,FALSE)),VLOOKUP(C65,'Enga manuel'!$G$6:$P$355,3,FALSE),VLOOKUP(C65,Engagés!$A$11:$L$511,5,FALSE)))," ",IF(ISNA(VLOOKUP(C65,Engagés!$A$11:$L$511,5,FALSE)),VLOOKUP(C65,'Enga manuel'!$G$6:$P$355,3,FALSE),VLOOKUP(C65,Engagés!$A$11:$L$511,5,FALSE)))," ")</f>
        <v xml:space="preserve"> </v>
      </c>
      <c r="L65" s="45" t="str">
        <f>IF(C65&gt;0,IF(ISNA(IF(ISNA(VLOOKUP(C65,Engagés!$A$11:$L$511,4,FALSE)),VLOOKUP(C65,'Enga manuel'!$G$6:$P$355,2,FALSE),VLOOKUP(C65,Engagés!$A$11:$L$511,4,FALSE)))," ",IF(ISNA(VLOOKUP(C65,Engagés!$A$11:$L$511,4,FALSE)),VLOOKUP(C65,'Enga manuel'!$G$6:$P$355,2,FALSE),VLOOKUP(C65,Engagés!$A$11:$L$511,4,FALSE)))," ")</f>
        <v xml:space="preserve"> </v>
      </c>
      <c r="M65" s="44" t="str">
        <f>IF(C65&gt;0,IF(ISNA(IF(ISNA(VLOOKUP(C65,Engagés!$A$11:$L$511,9,FALSE)),VLOOKUP(C65,'Enga manuel'!$G$6:$P$355,7,FALSE),VLOOKUP(C65,Engagés!$A$11:$L$511,9,FALSE)))," ",IF(ISNA(VLOOKUP(C65,Engagés!$A$11:$L$511,9,FALSE)),VLOOKUP(C65,'Enga manuel'!$G$6:$P$355,7,FALSE),VLOOKUP(C65,Engagés!$A$11:$L$511,9,FALSE)))," ")</f>
        <v xml:space="preserve"> </v>
      </c>
      <c r="N65" s="80" t="str">
        <f>IF(C65&gt;0,IF(ISNA(IF(ISNA(VLOOKUP(C65,Engagés!$A$11:$L$511,10,FALSE)),VLOOKUP(C65,'Enga manuel'!$G$6:$P$355,8,FALSE),VLOOKUP(C65,Engagés!$A$11:$L$511,10,FALSE)))," ",IF(ISNA(VLOOKUP(C65,Engagés!$A$11:$L$511,10,FALSE)),VLOOKUP(C65,'Enga manuel'!$G$6:$P$355,8,FALSE),VLOOKUP(C65,Engagés!$A$11:$L$511,10,FALSE)))," ")</f>
        <v xml:space="preserve"> </v>
      </c>
      <c r="O65" s="45" t="str">
        <f>IF(C65&gt;0,IF(ISNA(IF(ISNA(VLOOKUP(C65,Engagés!$A$11:$L$511,12,FALSE)),VLOOKUP(C65,'Enga manuel'!$G$6:$P$355,9,FALSE),VLOOKUP(C65,Engagés!$A$11:$L$511,12,FALSE)))," ",IF(ISNA(VLOOKUP(C65,Engagés!$A$11:$L$511,11,FALSE)),VLOOKUP(C65,'Enga manuel'!$G$6:$P$355,9,FALSE),VLOOKUP(C65,Engagés!$A$11:$L$511,11,FALSE)))," ")</f>
        <v xml:space="preserve"> </v>
      </c>
      <c r="P65" s="46" t="str">
        <f t="shared" si="5"/>
        <v/>
      </c>
      <c r="R65" s="34">
        <f t="shared" si="3"/>
        <v>0</v>
      </c>
      <c r="S65" s="34">
        <f>IF(C65&gt;0,CONCATENATE(R65,COUNTIF($R$7:R65,R65)),0)</f>
        <v>0</v>
      </c>
      <c r="T65" s="261">
        <f t="shared" si="2"/>
        <v>59</v>
      </c>
    </row>
    <row r="66" spans="1:20" ht="19.149999999999999" customHeight="1" x14ac:dyDescent="0.2">
      <c r="A66" s="39"/>
      <c r="B66" s="47">
        <v>60</v>
      </c>
      <c r="C66" s="47"/>
      <c r="D66" s="48"/>
      <c r="E66" s="48"/>
      <c r="F66" s="48"/>
      <c r="G66" s="43">
        <f t="shared" si="4"/>
        <v>0</v>
      </c>
      <c r="H66" s="44" t="str">
        <f>IF(C66&gt;0,IF(ISNA(IF(ISNA(VLOOKUP(C66,Engagés!$A$11:$L$511,6,FALSE)),VLOOKUP(C66,'Enga manuel'!$G$6:$P$355,4,FALSE),VLOOKUP(C66,Engagés!$A$11:$L$511,6,FALSE))),"Dossard inconnu ",IF(ISNA(VLOOKUP(C66,Engagés!$A$11:$L$511,6,FALSE)),VLOOKUP(C66,'Enga manuel'!$G$6:$P$355,4,FALSE),VLOOKUP(C66,Engagés!$A$11:$L$511,6,FALSE)))," ")</f>
        <v xml:space="preserve"> </v>
      </c>
      <c r="I66" s="44" t="str">
        <f>IF(C66&gt;0,IF(ISNA(IF(ISNA(VLOOKUP(C66,Engagés!$A$11:$L$511,7,FALSE)),VLOOKUP(C66,'Enga manuel'!$G$6:$P$355,5,FALSE),VLOOKUP(C66,Engagés!$A$11:$L$511,7,FALSE))),"ou non partant ",IF(ISNA(VLOOKUP(C66,Engagés!$A$11:$L$511,7,FALSE)),VLOOKUP(C66,'Enga manuel'!$G$6:$P$355,5,FALSE),VLOOKUP(C66,Engagés!$A$11:$L$511,7,FALSE)))," ")</f>
        <v xml:space="preserve"> </v>
      </c>
      <c r="J66" s="44" t="str">
        <f>IF(C66&gt;0,IF(ISNA(IF(ISNA(VLOOKUP(C66,Engagés!$A$11:$L$511,8,FALSE)),VLOOKUP(C66,'Enga manuel'!$G$6:$P$355,6,FALSE),VLOOKUP(C66,Engagés!$A$11:$L$511,8,FALSE)))," ",IF(ISNA(VLOOKUP(C66,Engagés!$A$11:$L$511,8,FALSE)),VLOOKUP(C66,'Enga manuel'!$G$6:$P$355,6,FALSE),VLOOKUP(C66,Engagés!$A$11:$L$511,8,FALSE)))," ")</f>
        <v xml:space="preserve"> </v>
      </c>
      <c r="K66" s="45" t="str">
        <f>IF(C66&gt;0,IF(ISNA(IF(ISNA(VLOOKUP(C66,Engagés!$A$11:$L$511,5,FALSE)),VLOOKUP(C66,'Enga manuel'!$G$6:$P$355,3,FALSE),VLOOKUP(C66,Engagés!$A$11:$L$511,5,FALSE)))," ",IF(ISNA(VLOOKUP(C66,Engagés!$A$11:$L$511,5,FALSE)),VLOOKUP(C66,'Enga manuel'!$G$6:$P$355,3,FALSE),VLOOKUP(C66,Engagés!$A$11:$L$511,5,FALSE)))," ")</f>
        <v xml:space="preserve"> </v>
      </c>
      <c r="L66" s="45" t="str">
        <f>IF(C66&gt;0,IF(ISNA(IF(ISNA(VLOOKUP(C66,Engagés!$A$11:$L$511,4,FALSE)),VLOOKUP(C66,'Enga manuel'!$G$6:$P$355,2,FALSE),VLOOKUP(C66,Engagés!$A$11:$L$511,4,FALSE)))," ",IF(ISNA(VLOOKUP(C66,Engagés!$A$11:$L$511,4,FALSE)),VLOOKUP(C66,'Enga manuel'!$G$6:$P$355,2,FALSE),VLOOKUP(C66,Engagés!$A$11:$L$511,4,FALSE)))," ")</f>
        <v xml:space="preserve"> </v>
      </c>
      <c r="M66" s="44" t="str">
        <f>IF(C66&gt;0,IF(ISNA(IF(ISNA(VLOOKUP(C66,Engagés!$A$11:$L$511,9,FALSE)),VLOOKUP(C66,'Enga manuel'!$G$6:$P$355,7,FALSE),VLOOKUP(C66,Engagés!$A$11:$L$511,9,FALSE)))," ",IF(ISNA(VLOOKUP(C66,Engagés!$A$11:$L$511,9,FALSE)),VLOOKUP(C66,'Enga manuel'!$G$6:$P$355,7,FALSE),VLOOKUP(C66,Engagés!$A$11:$L$511,9,FALSE)))," ")</f>
        <v xml:space="preserve"> </v>
      </c>
      <c r="N66" s="80" t="str">
        <f>IF(C66&gt;0,IF(ISNA(IF(ISNA(VLOOKUP(C66,Engagés!$A$11:$L$511,10,FALSE)),VLOOKUP(C66,'Enga manuel'!$G$6:$P$355,8,FALSE),VLOOKUP(C66,Engagés!$A$11:$L$511,10,FALSE)))," ",IF(ISNA(VLOOKUP(C66,Engagés!$A$11:$L$511,10,FALSE)),VLOOKUP(C66,'Enga manuel'!$G$6:$P$355,8,FALSE),VLOOKUP(C66,Engagés!$A$11:$L$511,10,FALSE)))," ")</f>
        <v xml:space="preserve"> </v>
      </c>
      <c r="O66" s="45" t="str">
        <f>IF(C66&gt;0,IF(ISNA(IF(ISNA(VLOOKUP(C66,Engagés!$A$11:$L$511,12,FALSE)),VLOOKUP(C66,'Enga manuel'!$G$6:$P$355,9,FALSE),VLOOKUP(C66,Engagés!$A$11:$L$511,12,FALSE)))," ",IF(ISNA(VLOOKUP(C66,Engagés!$A$11:$L$511,11,FALSE)),VLOOKUP(C66,'Enga manuel'!$G$6:$P$355,9,FALSE),VLOOKUP(C66,Engagés!$A$11:$L$511,11,FALSE)))," ")</f>
        <v xml:space="preserve"> </v>
      </c>
      <c r="P66" s="46" t="str">
        <f t="shared" si="5"/>
        <v/>
      </c>
      <c r="R66" s="34">
        <f t="shared" si="3"/>
        <v>0</v>
      </c>
      <c r="S66" s="34">
        <f>IF(C66&gt;0,CONCATENATE(R66,COUNTIF($R$7:R66,R66)),0)</f>
        <v>0</v>
      </c>
      <c r="T66" s="261">
        <f t="shared" si="2"/>
        <v>60</v>
      </c>
    </row>
    <row r="67" spans="1:20" ht="19.149999999999999" customHeight="1" x14ac:dyDescent="0.2">
      <c r="A67" s="39"/>
      <c r="B67" s="47">
        <v>61</v>
      </c>
      <c r="C67" s="47"/>
      <c r="D67" s="48"/>
      <c r="E67" s="48"/>
      <c r="F67" s="48"/>
      <c r="G67" s="43">
        <f t="shared" si="4"/>
        <v>0</v>
      </c>
      <c r="H67" s="44" t="str">
        <f>IF(C67&gt;0,IF(ISNA(IF(ISNA(VLOOKUP(C67,Engagés!$A$11:$L$511,6,FALSE)),VLOOKUP(C67,'Enga manuel'!$G$6:$P$355,4,FALSE),VLOOKUP(C67,Engagés!$A$11:$L$511,6,FALSE))),"Dossard inconnu ",IF(ISNA(VLOOKUP(C67,Engagés!$A$11:$L$511,6,FALSE)),VLOOKUP(C67,'Enga manuel'!$G$6:$P$355,4,FALSE),VLOOKUP(C67,Engagés!$A$11:$L$511,6,FALSE)))," ")</f>
        <v xml:space="preserve"> </v>
      </c>
      <c r="I67" s="44" t="str">
        <f>IF(C67&gt;0,IF(ISNA(IF(ISNA(VLOOKUP(C67,Engagés!$A$11:$L$511,7,FALSE)),VLOOKUP(C67,'Enga manuel'!$G$6:$P$355,5,FALSE),VLOOKUP(C67,Engagés!$A$11:$L$511,7,FALSE))),"ou non partant ",IF(ISNA(VLOOKUP(C67,Engagés!$A$11:$L$511,7,FALSE)),VLOOKUP(C67,'Enga manuel'!$G$6:$P$355,5,FALSE),VLOOKUP(C67,Engagés!$A$11:$L$511,7,FALSE)))," ")</f>
        <v xml:space="preserve"> </v>
      </c>
      <c r="J67" s="44" t="str">
        <f>IF(C67&gt;0,IF(ISNA(IF(ISNA(VLOOKUP(C67,Engagés!$A$11:$L$511,8,FALSE)),VLOOKUP(C67,'Enga manuel'!$G$6:$P$355,6,FALSE),VLOOKUP(C67,Engagés!$A$11:$L$511,8,FALSE)))," ",IF(ISNA(VLOOKUP(C67,Engagés!$A$11:$L$511,8,FALSE)),VLOOKUP(C67,'Enga manuel'!$G$6:$P$355,6,FALSE),VLOOKUP(C67,Engagés!$A$11:$L$511,8,FALSE)))," ")</f>
        <v xml:space="preserve"> </v>
      </c>
      <c r="K67" s="45" t="str">
        <f>IF(C67&gt;0,IF(ISNA(IF(ISNA(VLOOKUP(C67,Engagés!$A$11:$L$511,5,FALSE)),VLOOKUP(C67,'Enga manuel'!$G$6:$P$355,3,FALSE),VLOOKUP(C67,Engagés!$A$11:$L$511,5,FALSE)))," ",IF(ISNA(VLOOKUP(C67,Engagés!$A$11:$L$511,5,FALSE)),VLOOKUP(C67,'Enga manuel'!$G$6:$P$355,3,FALSE),VLOOKUP(C67,Engagés!$A$11:$L$511,5,FALSE)))," ")</f>
        <v xml:space="preserve"> </v>
      </c>
      <c r="L67" s="45" t="str">
        <f>IF(C67&gt;0,IF(ISNA(IF(ISNA(VLOOKUP(C67,Engagés!$A$11:$L$511,4,FALSE)),VLOOKUP(C67,'Enga manuel'!$G$6:$P$355,2,FALSE),VLOOKUP(C67,Engagés!$A$11:$L$511,4,FALSE)))," ",IF(ISNA(VLOOKUP(C67,Engagés!$A$11:$L$511,4,FALSE)),VLOOKUP(C67,'Enga manuel'!$G$6:$P$355,2,FALSE),VLOOKUP(C67,Engagés!$A$11:$L$511,4,FALSE)))," ")</f>
        <v xml:space="preserve"> </v>
      </c>
      <c r="M67" s="44" t="str">
        <f>IF(C67&gt;0,IF(ISNA(IF(ISNA(VLOOKUP(C67,Engagés!$A$11:$L$511,9,FALSE)),VLOOKUP(C67,'Enga manuel'!$G$6:$P$355,7,FALSE),VLOOKUP(C67,Engagés!$A$11:$L$511,9,FALSE)))," ",IF(ISNA(VLOOKUP(C67,Engagés!$A$11:$L$511,9,FALSE)),VLOOKUP(C67,'Enga manuel'!$G$6:$P$355,7,FALSE),VLOOKUP(C67,Engagés!$A$11:$L$511,9,FALSE)))," ")</f>
        <v xml:space="preserve"> </v>
      </c>
      <c r="N67" s="80" t="str">
        <f>IF(C67&gt;0,IF(ISNA(IF(ISNA(VLOOKUP(C67,Engagés!$A$11:$L$511,10,FALSE)),VLOOKUP(C67,'Enga manuel'!$G$6:$P$355,8,FALSE),VLOOKUP(C67,Engagés!$A$11:$L$511,10,FALSE)))," ",IF(ISNA(VLOOKUP(C67,Engagés!$A$11:$L$511,10,FALSE)),VLOOKUP(C67,'Enga manuel'!$G$6:$P$355,8,FALSE),VLOOKUP(C67,Engagés!$A$11:$L$511,10,FALSE)))," ")</f>
        <v xml:space="preserve"> </v>
      </c>
      <c r="O67" s="45" t="str">
        <f>IF(C67&gt;0,IF(ISNA(IF(ISNA(VLOOKUP(C67,Engagés!$A$11:$L$511,12,FALSE)),VLOOKUP(C67,'Enga manuel'!$G$6:$P$355,9,FALSE),VLOOKUP(C67,Engagés!$A$11:$L$511,12,FALSE)))," ",IF(ISNA(VLOOKUP(C67,Engagés!$A$11:$L$511,11,FALSE)),VLOOKUP(C67,'Enga manuel'!$G$6:$P$355,9,FALSE),VLOOKUP(C67,Engagés!$A$11:$L$511,11,FALSE)))," ")</f>
        <v xml:space="preserve"> </v>
      </c>
      <c r="P67" s="46" t="str">
        <f t="shared" si="5"/>
        <v/>
      </c>
      <c r="R67" s="34">
        <f t="shared" si="3"/>
        <v>0</v>
      </c>
      <c r="S67" s="34">
        <f>IF(C67&gt;0,CONCATENATE(R67,COUNTIF($R$7:R67,R67)),0)</f>
        <v>0</v>
      </c>
      <c r="T67" s="261">
        <f t="shared" si="2"/>
        <v>61</v>
      </c>
    </row>
    <row r="68" spans="1:20" ht="19.149999999999999" customHeight="1" x14ac:dyDescent="0.2">
      <c r="A68" s="39"/>
      <c r="B68" s="47">
        <v>62</v>
      </c>
      <c r="C68" s="47"/>
      <c r="D68" s="48"/>
      <c r="E68" s="48"/>
      <c r="F68" s="48"/>
      <c r="G68" s="43">
        <f t="shared" si="4"/>
        <v>0</v>
      </c>
      <c r="H68" s="44" t="str">
        <f>IF(C68&gt;0,IF(ISNA(IF(ISNA(VLOOKUP(C68,Engagés!$A$11:$L$511,6,FALSE)),VLOOKUP(C68,'Enga manuel'!$G$6:$P$355,4,FALSE),VLOOKUP(C68,Engagés!$A$11:$L$511,6,FALSE))),"Dossard inconnu ",IF(ISNA(VLOOKUP(C68,Engagés!$A$11:$L$511,6,FALSE)),VLOOKUP(C68,'Enga manuel'!$G$6:$P$355,4,FALSE),VLOOKUP(C68,Engagés!$A$11:$L$511,6,FALSE)))," ")</f>
        <v xml:space="preserve"> </v>
      </c>
      <c r="I68" s="44" t="str">
        <f>IF(C68&gt;0,IF(ISNA(IF(ISNA(VLOOKUP(C68,Engagés!$A$11:$L$511,7,FALSE)),VLOOKUP(C68,'Enga manuel'!$G$6:$P$355,5,FALSE),VLOOKUP(C68,Engagés!$A$11:$L$511,7,FALSE))),"ou non partant ",IF(ISNA(VLOOKUP(C68,Engagés!$A$11:$L$511,7,FALSE)),VLOOKUP(C68,'Enga manuel'!$G$6:$P$355,5,FALSE),VLOOKUP(C68,Engagés!$A$11:$L$511,7,FALSE)))," ")</f>
        <v xml:space="preserve"> </v>
      </c>
      <c r="J68" s="44" t="str">
        <f>IF(C68&gt;0,IF(ISNA(IF(ISNA(VLOOKUP(C68,Engagés!$A$11:$L$511,8,FALSE)),VLOOKUP(C68,'Enga manuel'!$G$6:$P$355,6,FALSE),VLOOKUP(C68,Engagés!$A$11:$L$511,8,FALSE)))," ",IF(ISNA(VLOOKUP(C68,Engagés!$A$11:$L$511,8,FALSE)),VLOOKUP(C68,'Enga manuel'!$G$6:$P$355,6,FALSE),VLOOKUP(C68,Engagés!$A$11:$L$511,8,FALSE)))," ")</f>
        <v xml:space="preserve"> </v>
      </c>
      <c r="K68" s="45" t="str">
        <f>IF(C68&gt;0,IF(ISNA(IF(ISNA(VLOOKUP(C68,Engagés!$A$11:$L$511,5,FALSE)),VLOOKUP(C68,'Enga manuel'!$G$6:$P$355,3,FALSE),VLOOKUP(C68,Engagés!$A$11:$L$511,5,FALSE)))," ",IF(ISNA(VLOOKUP(C68,Engagés!$A$11:$L$511,5,FALSE)),VLOOKUP(C68,'Enga manuel'!$G$6:$P$355,3,FALSE),VLOOKUP(C68,Engagés!$A$11:$L$511,5,FALSE)))," ")</f>
        <v xml:space="preserve"> </v>
      </c>
      <c r="L68" s="45" t="str">
        <f>IF(C68&gt;0,IF(ISNA(IF(ISNA(VLOOKUP(C68,Engagés!$A$11:$L$511,4,FALSE)),VLOOKUP(C68,'Enga manuel'!$G$6:$P$355,2,FALSE),VLOOKUP(C68,Engagés!$A$11:$L$511,4,FALSE)))," ",IF(ISNA(VLOOKUP(C68,Engagés!$A$11:$L$511,4,FALSE)),VLOOKUP(C68,'Enga manuel'!$G$6:$P$355,2,FALSE),VLOOKUP(C68,Engagés!$A$11:$L$511,4,FALSE)))," ")</f>
        <v xml:space="preserve"> </v>
      </c>
      <c r="M68" s="44" t="str">
        <f>IF(C68&gt;0,IF(ISNA(IF(ISNA(VLOOKUP(C68,Engagés!$A$11:$L$511,9,FALSE)),VLOOKUP(C68,'Enga manuel'!$G$6:$P$355,7,FALSE),VLOOKUP(C68,Engagés!$A$11:$L$511,9,FALSE)))," ",IF(ISNA(VLOOKUP(C68,Engagés!$A$11:$L$511,9,FALSE)),VLOOKUP(C68,'Enga manuel'!$G$6:$P$355,7,FALSE),VLOOKUP(C68,Engagés!$A$11:$L$511,9,FALSE)))," ")</f>
        <v xml:space="preserve"> </v>
      </c>
      <c r="N68" s="80" t="str">
        <f>IF(C68&gt;0,IF(ISNA(IF(ISNA(VLOOKUP(C68,Engagés!$A$11:$L$511,10,FALSE)),VLOOKUP(C68,'Enga manuel'!$G$6:$P$355,8,FALSE),VLOOKUP(C68,Engagés!$A$11:$L$511,10,FALSE)))," ",IF(ISNA(VLOOKUP(C68,Engagés!$A$11:$L$511,10,FALSE)),VLOOKUP(C68,'Enga manuel'!$G$6:$P$355,8,FALSE),VLOOKUP(C68,Engagés!$A$11:$L$511,10,FALSE)))," ")</f>
        <v xml:space="preserve"> </v>
      </c>
      <c r="O68" s="45" t="str">
        <f>IF(C68&gt;0,IF(ISNA(IF(ISNA(VLOOKUP(C68,Engagés!$A$11:$L$511,12,FALSE)),VLOOKUP(C68,'Enga manuel'!$G$6:$P$355,9,FALSE),VLOOKUP(C68,Engagés!$A$11:$L$511,12,FALSE)))," ",IF(ISNA(VLOOKUP(C68,Engagés!$A$11:$L$511,11,FALSE)),VLOOKUP(C68,'Enga manuel'!$G$6:$P$355,9,FALSE),VLOOKUP(C68,Engagés!$A$11:$L$511,11,FALSE)))," ")</f>
        <v xml:space="preserve"> </v>
      </c>
      <c r="P68" s="46" t="str">
        <f t="shared" si="5"/>
        <v/>
      </c>
      <c r="R68" s="34">
        <f t="shared" si="3"/>
        <v>0</v>
      </c>
      <c r="S68" s="34">
        <f>IF(C68&gt;0,CONCATENATE(R68,COUNTIF($R$7:R68,R68)),0)</f>
        <v>0</v>
      </c>
      <c r="T68" s="261">
        <f t="shared" si="2"/>
        <v>62</v>
      </c>
    </row>
    <row r="69" spans="1:20" ht="19.149999999999999" customHeight="1" x14ac:dyDescent="0.2">
      <c r="A69" s="39"/>
      <c r="B69" s="47">
        <v>63</v>
      </c>
      <c r="C69" s="47"/>
      <c r="D69" s="48"/>
      <c r="E69" s="48"/>
      <c r="F69" s="48"/>
      <c r="G69" s="43">
        <f t="shared" si="4"/>
        <v>0</v>
      </c>
      <c r="H69" s="44" t="str">
        <f>IF(C69&gt;0,IF(ISNA(IF(ISNA(VLOOKUP(C69,Engagés!$A$11:$L$511,6,FALSE)),VLOOKUP(C69,'Enga manuel'!$G$6:$P$355,4,FALSE),VLOOKUP(C69,Engagés!$A$11:$L$511,6,FALSE))),"Dossard inconnu ",IF(ISNA(VLOOKUP(C69,Engagés!$A$11:$L$511,6,FALSE)),VLOOKUP(C69,'Enga manuel'!$G$6:$P$355,4,FALSE),VLOOKUP(C69,Engagés!$A$11:$L$511,6,FALSE)))," ")</f>
        <v xml:space="preserve"> </v>
      </c>
      <c r="I69" s="44" t="str">
        <f>IF(C69&gt;0,IF(ISNA(IF(ISNA(VLOOKUP(C69,Engagés!$A$11:$L$511,7,FALSE)),VLOOKUP(C69,'Enga manuel'!$G$6:$P$355,5,FALSE),VLOOKUP(C69,Engagés!$A$11:$L$511,7,FALSE))),"ou non partant ",IF(ISNA(VLOOKUP(C69,Engagés!$A$11:$L$511,7,FALSE)),VLOOKUP(C69,'Enga manuel'!$G$6:$P$355,5,FALSE),VLOOKUP(C69,Engagés!$A$11:$L$511,7,FALSE)))," ")</f>
        <v xml:space="preserve"> </v>
      </c>
      <c r="J69" s="44" t="str">
        <f>IF(C69&gt;0,IF(ISNA(IF(ISNA(VLOOKUP(C69,Engagés!$A$11:$L$511,8,FALSE)),VLOOKUP(C69,'Enga manuel'!$G$6:$P$355,6,FALSE),VLOOKUP(C69,Engagés!$A$11:$L$511,8,FALSE)))," ",IF(ISNA(VLOOKUP(C69,Engagés!$A$11:$L$511,8,FALSE)),VLOOKUP(C69,'Enga manuel'!$G$6:$P$355,6,FALSE),VLOOKUP(C69,Engagés!$A$11:$L$511,8,FALSE)))," ")</f>
        <v xml:space="preserve"> </v>
      </c>
      <c r="K69" s="45" t="str">
        <f>IF(C69&gt;0,IF(ISNA(IF(ISNA(VLOOKUP(C69,Engagés!$A$11:$L$511,5,FALSE)),VLOOKUP(C69,'Enga manuel'!$G$6:$P$355,3,FALSE),VLOOKUP(C69,Engagés!$A$11:$L$511,5,FALSE)))," ",IF(ISNA(VLOOKUP(C69,Engagés!$A$11:$L$511,5,FALSE)),VLOOKUP(C69,'Enga manuel'!$G$6:$P$355,3,FALSE),VLOOKUP(C69,Engagés!$A$11:$L$511,5,FALSE)))," ")</f>
        <v xml:space="preserve"> </v>
      </c>
      <c r="L69" s="45" t="str">
        <f>IF(C69&gt;0,IF(ISNA(IF(ISNA(VLOOKUP(C69,Engagés!$A$11:$L$511,4,FALSE)),VLOOKUP(C69,'Enga manuel'!$G$6:$P$355,2,FALSE),VLOOKUP(C69,Engagés!$A$11:$L$511,4,FALSE)))," ",IF(ISNA(VLOOKUP(C69,Engagés!$A$11:$L$511,4,FALSE)),VLOOKUP(C69,'Enga manuel'!$G$6:$P$355,2,FALSE),VLOOKUP(C69,Engagés!$A$11:$L$511,4,FALSE)))," ")</f>
        <v xml:space="preserve"> </v>
      </c>
      <c r="M69" s="44" t="str">
        <f>IF(C69&gt;0,IF(ISNA(IF(ISNA(VLOOKUP(C69,Engagés!$A$11:$L$511,9,FALSE)),VLOOKUP(C69,'Enga manuel'!$G$6:$P$355,7,FALSE),VLOOKUP(C69,Engagés!$A$11:$L$511,9,FALSE)))," ",IF(ISNA(VLOOKUP(C69,Engagés!$A$11:$L$511,9,FALSE)),VLOOKUP(C69,'Enga manuel'!$G$6:$P$355,7,FALSE),VLOOKUP(C69,Engagés!$A$11:$L$511,9,FALSE)))," ")</f>
        <v xml:space="preserve"> </v>
      </c>
      <c r="N69" s="80" t="str">
        <f>IF(C69&gt;0,IF(ISNA(IF(ISNA(VLOOKUP(C69,Engagés!$A$11:$L$511,10,FALSE)),VLOOKUP(C69,'Enga manuel'!$G$6:$P$355,8,FALSE),VLOOKUP(C69,Engagés!$A$11:$L$511,10,FALSE)))," ",IF(ISNA(VLOOKUP(C69,Engagés!$A$11:$L$511,10,FALSE)),VLOOKUP(C69,'Enga manuel'!$G$6:$P$355,8,FALSE),VLOOKUP(C69,Engagés!$A$11:$L$511,10,FALSE)))," ")</f>
        <v xml:space="preserve"> </v>
      </c>
      <c r="O69" s="45" t="str">
        <f>IF(C69&gt;0,IF(ISNA(IF(ISNA(VLOOKUP(C69,Engagés!$A$11:$L$511,12,FALSE)),VLOOKUP(C69,'Enga manuel'!$G$6:$P$355,9,FALSE),VLOOKUP(C69,Engagés!$A$11:$L$511,12,FALSE)))," ",IF(ISNA(VLOOKUP(C69,Engagés!$A$11:$L$511,11,FALSE)),VLOOKUP(C69,'Enga manuel'!$G$6:$P$355,9,FALSE),VLOOKUP(C69,Engagés!$A$11:$L$511,11,FALSE)))," ")</f>
        <v xml:space="preserve"> </v>
      </c>
      <c r="P69" s="46" t="str">
        <f t="shared" si="5"/>
        <v/>
      </c>
      <c r="R69" s="34">
        <f t="shared" si="3"/>
        <v>0</v>
      </c>
      <c r="S69" s="34">
        <f>IF(C69&gt;0,CONCATENATE(R69,COUNTIF($R$7:R69,R69)),0)</f>
        <v>0</v>
      </c>
      <c r="T69" s="261">
        <f t="shared" si="2"/>
        <v>63</v>
      </c>
    </row>
    <row r="70" spans="1:20" ht="19.149999999999999" customHeight="1" x14ac:dyDescent="0.2">
      <c r="A70" s="39"/>
      <c r="B70" s="47">
        <v>64</v>
      </c>
      <c r="C70" s="47"/>
      <c r="D70" s="48"/>
      <c r="E70" s="48"/>
      <c r="F70" s="48"/>
      <c r="G70" s="43">
        <f t="shared" si="4"/>
        <v>0</v>
      </c>
      <c r="H70" s="44" t="str">
        <f>IF(C70&gt;0,IF(ISNA(IF(ISNA(VLOOKUP(C70,Engagés!$A$11:$L$511,6,FALSE)),VLOOKUP(C70,'Enga manuel'!$G$6:$P$355,4,FALSE),VLOOKUP(C70,Engagés!$A$11:$L$511,6,FALSE))),"Dossard inconnu ",IF(ISNA(VLOOKUP(C70,Engagés!$A$11:$L$511,6,FALSE)),VLOOKUP(C70,'Enga manuel'!$G$6:$P$355,4,FALSE),VLOOKUP(C70,Engagés!$A$11:$L$511,6,FALSE)))," ")</f>
        <v xml:space="preserve"> </v>
      </c>
      <c r="I70" s="44" t="str">
        <f>IF(C70&gt;0,IF(ISNA(IF(ISNA(VLOOKUP(C70,Engagés!$A$11:$L$511,7,FALSE)),VLOOKUP(C70,'Enga manuel'!$G$6:$P$355,5,FALSE),VLOOKUP(C70,Engagés!$A$11:$L$511,7,FALSE))),"ou non partant ",IF(ISNA(VLOOKUP(C70,Engagés!$A$11:$L$511,7,FALSE)),VLOOKUP(C70,'Enga manuel'!$G$6:$P$355,5,FALSE),VLOOKUP(C70,Engagés!$A$11:$L$511,7,FALSE)))," ")</f>
        <v xml:space="preserve"> </v>
      </c>
      <c r="J70" s="44" t="str">
        <f>IF(C70&gt;0,IF(ISNA(IF(ISNA(VLOOKUP(C70,Engagés!$A$11:$L$511,8,FALSE)),VLOOKUP(C70,'Enga manuel'!$G$6:$P$355,6,FALSE),VLOOKUP(C70,Engagés!$A$11:$L$511,8,FALSE)))," ",IF(ISNA(VLOOKUP(C70,Engagés!$A$11:$L$511,8,FALSE)),VLOOKUP(C70,'Enga manuel'!$G$6:$P$355,6,FALSE),VLOOKUP(C70,Engagés!$A$11:$L$511,8,FALSE)))," ")</f>
        <v xml:space="preserve"> </v>
      </c>
      <c r="K70" s="45" t="str">
        <f>IF(C70&gt;0,IF(ISNA(IF(ISNA(VLOOKUP(C70,Engagés!$A$11:$L$511,5,FALSE)),VLOOKUP(C70,'Enga manuel'!$G$6:$P$355,3,FALSE),VLOOKUP(C70,Engagés!$A$11:$L$511,5,FALSE)))," ",IF(ISNA(VLOOKUP(C70,Engagés!$A$11:$L$511,5,FALSE)),VLOOKUP(C70,'Enga manuel'!$G$6:$P$355,3,FALSE),VLOOKUP(C70,Engagés!$A$11:$L$511,5,FALSE)))," ")</f>
        <v xml:space="preserve"> </v>
      </c>
      <c r="L70" s="45" t="str">
        <f>IF(C70&gt;0,IF(ISNA(IF(ISNA(VLOOKUP(C70,Engagés!$A$11:$L$511,4,FALSE)),VLOOKUP(C70,'Enga manuel'!$G$6:$P$355,2,FALSE),VLOOKUP(C70,Engagés!$A$11:$L$511,4,FALSE)))," ",IF(ISNA(VLOOKUP(C70,Engagés!$A$11:$L$511,4,FALSE)),VLOOKUP(C70,'Enga manuel'!$G$6:$P$355,2,FALSE),VLOOKUP(C70,Engagés!$A$11:$L$511,4,FALSE)))," ")</f>
        <v xml:space="preserve"> </v>
      </c>
      <c r="M70" s="44" t="str">
        <f>IF(C70&gt;0,IF(ISNA(IF(ISNA(VLOOKUP(C70,Engagés!$A$11:$L$511,9,FALSE)),VLOOKUP(C70,'Enga manuel'!$G$6:$P$355,7,FALSE),VLOOKUP(C70,Engagés!$A$11:$L$511,9,FALSE)))," ",IF(ISNA(VLOOKUP(C70,Engagés!$A$11:$L$511,9,FALSE)),VLOOKUP(C70,'Enga manuel'!$G$6:$P$355,7,FALSE),VLOOKUP(C70,Engagés!$A$11:$L$511,9,FALSE)))," ")</f>
        <v xml:space="preserve"> </v>
      </c>
      <c r="N70" s="80" t="str">
        <f>IF(C70&gt;0,IF(ISNA(IF(ISNA(VLOOKUP(C70,Engagés!$A$11:$L$511,10,FALSE)),VLOOKUP(C70,'Enga manuel'!$G$6:$P$355,8,FALSE),VLOOKUP(C70,Engagés!$A$11:$L$511,10,FALSE)))," ",IF(ISNA(VLOOKUP(C70,Engagés!$A$11:$L$511,10,FALSE)),VLOOKUP(C70,'Enga manuel'!$G$6:$P$355,8,FALSE),VLOOKUP(C70,Engagés!$A$11:$L$511,10,FALSE)))," ")</f>
        <v xml:space="preserve"> </v>
      </c>
      <c r="O70" s="45" t="str">
        <f>IF(C70&gt;0,IF(ISNA(IF(ISNA(VLOOKUP(C70,Engagés!$A$11:$L$511,12,FALSE)),VLOOKUP(C70,'Enga manuel'!$G$6:$P$355,9,FALSE),VLOOKUP(C70,Engagés!$A$11:$L$511,12,FALSE)))," ",IF(ISNA(VLOOKUP(C70,Engagés!$A$11:$L$511,11,FALSE)),VLOOKUP(C70,'Enga manuel'!$G$6:$P$355,9,FALSE),VLOOKUP(C70,Engagés!$A$11:$L$511,11,FALSE)))," ")</f>
        <v xml:space="preserve"> </v>
      </c>
      <c r="P70" s="46" t="str">
        <f t="shared" si="5"/>
        <v/>
      </c>
      <c r="R70" s="34">
        <f t="shared" si="3"/>
        <v>0</v>
      </c>
      <c r="S70" s="34">
        <f>IF(C70&gt;0,CONCATENATE(R70,COUNTIF($R$7:R70,R70)),0)</f>
        <v>0</v>
      </c>
      <c r="T70" s="261">
        <f t="shared" si="2"/>
        <v>64</v>
      </c>
    </row>
    <row r="71" spans="1:20" ht="19.149999999999999" customHeight="1" x14ac:dyDescent="0.2">
      <c r="A71" s="39"/>
      <c r="B71" s="47">
        <v>65</v>
      </c>
      <c r="C71" s="47"/>
      <c r="D71" s="48"/>
      <c r="E71" s="48"/>
      <c r="F71" s="48"/>
      <c r="G71" s="43">
        <f t="shared" ref="G71:G102" si="6">IF(C71&gt;0,TIME(IF(LEN(D71)&gt;0,D71,HOUR(G70)),IF(LEN(E71)&gt;0,E71,MINUTE(G70)),IF(LEN(F71)&gt;0,F71,SECOND(G70))),IF(C71="",G70,""))</f>
        <v>0</v>
      </c>
      <c r="H71" s="44" t="str">
        <f>IF(C71&gt;0,IF(ISNA(IF(ISNA(VLOOKUP(C71,Engagés!$A$11:$L$511,6,FALSE)),VLOOKUP(C71,'Enga manuel'!$G$6:$P$355,4,FALSE),VLOOKUP(C71,Engagés!$A$11:$L$511,6,FALSE))),"Dossard inconnu ",IF(ISNA(VLOOKUP(C71,Engagés!$A$11:$L$511,6,FALSE)),VLOOKUP(C71,'Enga manuel'!$G$6:$P$355,4,FALSE),VLOOKUP(C71,Engagés!$A$11:$L$511,6,FALSE)))," ")</f>
        <v xml:space="preserve"> </v>
      </c>
      <c r="I71" s="44" t="str">
        <f>IF(C71&gt;0,IF(ISNA(IF(ISNA(VLOOKUP(C71,Engagés!$A$11:$L$511,7,FALSE)),VLOOKUP(C71,'Enga manuel'!$G$6:$P$355,5,FALSE),VLOOKUP(C71,Engagés!$A$11:$L$511,7,FALSE))),"ou non partant ",IF(ISNA(VLOOKUP(C71,Engagés!$A$11:$L$511,7,FALSE)),VLOOKUP(C71,'Enga manuel'!$G$6:$P$355,5,FALSE),VLOOKUP(C71,Engagés!$A$11:$L$511,7,FALSE)))," ")</f>
        <v xml:space="preserve"> </v>
      </c>
      <c r="J71" s="44" t="str">
        <f>IF(C71&gt;0,IF(ISNA(IF(ISNA(VLOOKUP(C71,Engagés!$A$11:$L$511,8,FALSE)),VLOOKUP(C71,'Enga manuel'!$G$6:$P$355,6,FALSE),VLOOKUP(C71,Engagés!$A$11:$L$511,8,FALSE)))," ",IF(ISNA(VLOOKUP(C71,Engagés!$A$11:$L$511,8,FALSE)),VLOOKUP(C71,'Enga manuel'!$G$6:$P$355,6,FALSE),VLOOKUP(C71,Engagés!$A$11:$L$511,8,FALSE)))," ")</f>
        <v xml:space="preserve"> </v>
      </c>
      <c r="K71" s="45" t="str">
        <f>IF(C71&gt;0,IF(ISNA(IF(ISNA(VLOOKUP(C71,Engagés!$A$11:$L$511,5,FALSE)),VLOOKUP(C71,'Enga manuel'!$G$6:$P$355,3,FALSE),VLOOKUP(C71,Engagés!$A$11:$L$511,5,FALSE)))," ",IF(ISNA(VLOOKUP(C71,Engagés!$A$11:$L$511,5,FALSE)),VLOOKUP(C71,'Enga manuel'!$G$6:$P$355,3,FALSE),VLOOKUP(C71,Engagés!$A$11:$L$511,5,FALSE)))," ")</f>
        <v xml:space="preserve"> </v>
      </c>
      <c r="L71" s="45" t="str">
        <f>IF(C71&gt;0,IF(ISNA(IF(ISNA(VLOOKUP(C71,Engagés!$A$11:$L$511,4,FALSE)),VLOOKUP(C71,'Enga manuel'!$G$6:$P$355,2,FALSE),VLOOKUP(C71,Engagés!$A$11:$L$511,4,FALSE)))," ",IF(ISNA(VLOOKUP(C71,Engagés!$A$11:$L$511,4,FALSE)),VLOOKUP(C71,'Enga manuel'!$G$6:$P$355,2,FALSE),VLOOKUP(C71,Engagés!$A$11:$L$511,4,FALSE)))," ")</f>
        <v xml:space="preserve"> </v>
      </c>
      <c r="M71" s="44" t="str">
        <f>IF(C71&gt;0,IF(ISNA(IF(ISNA(VLOOKUP(C71,Engagés!$A$11:$L$511,9,FALSE)),VLOOKUP(C71,'Enga manuel'!$G$6:$P$355,7,FALSE),VLOOKUP(C71,Engagés!$A$11:$L$511,9,FALSE)))," ",IF(ISNA(VLOOKUP(C71,Engagés!$A$11:$L$511,9,FALSE)),VLOOKUP(C71,'Enga manuel'!$G$6:$P$355,7,FALSE),VLOOKUP(C71,Engagés!$A$11:$L$511,9,FALSE)))," ")</f>
        <v xml:space="preserve"> </v>
      </c>
      <c r="N71" s="80" t="str">
        <f>IF(C71&gt;0,IF(ISNA(IF(ISNA(VLOOKUP(C71,Engagés!$A$11:$L$511,10,FALSE)),VLOOKUP(C71,'Enga manuel'!$G$6:$P$355,8,FALSE),VLOOKUP(C71,Engagés!$A$11:$L$511,10,FALSE)))," ",IF(ISNA(VLOOKUP(C71,Engagés!$A$11:$L$511,10,FALSE)),VLOOKUP(C71,'Enga manuel'!$G$6:$P$355,8,FALSE),VLOOKUP(C71,Engagés!$A$11:$L$511,10,FALSE)))," ")</f>
        <v xml:space="preserve"> </v>
      </c>
      <c r="O71" s="45" t="str">
        <f>IF(C71&gt;0,IF(ISNA(IF(ISNA(VLOOKUP(C71,Engagés!$A$11:$L$511,12,FALSE)),VLOOKUP(C71,'Enga manuel'!$G$6:$P$355,9,FALSE),VLOOKUP(C71,Engagés!$A$11:$L$511,12,FALSE)))," ",IF(ISNA(VLOOKUP(C71,Engagés!$A$11:$L$511,11,FALSE)),VLOOKUP(C71,'Enga manuel'!$G$6:$P$355,9,FALSE),VLOOKUP(C71,Engagés!$A$11:$L$511,11,FALSE)))," ")</f>
        <v xml:space="preserve"> </v>
      </c>
      <c r="P71" s="46" t="str">
        <f t="shared" si="5"/>
        <v/>
      </c>
      <c r="R71" s="34">
        <f t="shared" si="3"/>
        <v>0</v>
      </c>
      <c r="S71" s="34">
        <f>IF(C71&gt;0,CONCATENATE(R71,COUNTIF($R$7:R71,R71)),0)</f>
        <v>0</v>
      </c>
      <c r="T71" s="261">
        <f t="shared" si="2"/>
        <v>65</v>
      </c>
    </row>
    <row r="72" spans="1:20" ht="19.149999999999999" customHeight="1" x14ac:dyDescent="0.2">
      <c r="A72" s="39"/>
      <c r="B72" s="47">
        <v>66</v>
      </c>
      <c r="C72" s="47"/>
      <c r="D72" s="48"/>
      <c r="E72" s="48"/>
      <c r="F72" s="48"/>
      <c r="G72" s="43">
        <f t="shared" si="6"/>
        <v>0</v>
      </c>
      <c r="H72" s="44" t="str">
        <f>IF(C72&gt;0,IF(ISNA(IF(ISNA(VLOOKUP(C72,Engagés!$A$11:$L$511,6,FALSE)),VLOOKUP(C72,'Enga manuel'!$G$6:$P$355,4,FALSE),VLOOKUP(C72,Engagés!$A$11:$L$511,6,FALSE))),"Dossard inconnu ",IF(ISNA(VLOOKUP(C72,Engagés!$A$11:$L$511,6,FALSE)),VLOOKUP(C72,'Enga manuel'!$G$6:$P$355,4,FALSE),VLOOKUP(C72,Engagés!$A$11:$L$511,6,FALSE)))," ")</f>
        <v xml:space="preserve"> </v>
      </c>
      <c r="I72" s="44" t="str">
        <f>IF(C72&gt;0,IF(ISNA(IF(ISNA(VLOOKUP(C72,Engagés!$A$11:$L$511,7,FALSE)),VLOOKUP(C72,'Enga manuel'!$G$6:$P$355,5,FALSE),VLOOKUP(C72,Engagés!$A$11:$L$511,7,FALSE))),"ou non partant ",IF(ISNA(VLOOKUP(C72,Engagés!$A$11:$L$511,7,FALSE)),VLOOKUP(C72,'Enga manuel'!$G$6:$P$355,5,FALSE),VLOOKUP(C72,Engagés!$A$11:$L$511,7,FALSE)))," ")</f>
        <v xml:space="preserve"> </v>
      </c>
      <c r="J72" s="44" t="str">
        <f>IF(C72&gt;0,IF(ISNA(IF(ISNA(VLOOKUP(C72,Engagés!$A$11:$L$511,8,FALSE)),VLOOKUP(C72,'Enga manuel'!$G$6:$P$355,6,FALSE),VLOOKUP(C72,Engagés!$A$11:$L$511,8,FALSE)))," ",IF(ISNA(VLOOKUP(C72,Engagés!$A$11:$L$511,8,FALSE)),VLOOKUP(C72,'Enga manuel'!$G$6:$P$355,6,FALSE),VLOOKUP(C72,Engagés!$A$11:$L$511,8,FALSE)))," ")</f>
        <v xml:space="preserve"> </v>
      </c>
      <c r="K72" s="45" t="str">
        <f>IF(C72&gt;0,IF(ISNA(IF(ISNA(VLOOKUP(C72,Engagés!$A$11:$L$511,5,FALSE)),VLOOKUP(C72,'Enga manuel'!$G$6:$P$355,3,FALSE),VLOOKUP(C72,Engagés!$A$11:$L$511,5,FALSE)))," ",IF(ISNA(VLOOKUP(C72,Engagés!$A$11:$L$511,5,FALSE)),VLOOKUP(C72,'Enga manuel'!$G$6:$P$355,3,FALSE),VLOOKUP(C72,Engagés!$A$11:$L$511,5,FALSE)))," ")</f>
        <v xml:space="preserve"> </v>
      </c>
      <c r="L72" s="45" t="str">
        <f>IF(C72&gt;0,IF(ISNA(IF(ISNA(VLOOKUP(C72,Engagés!$A$11:$L$511,4,FALSE)),VLOOKUP(C72,'Enga manuel'!$G$6:$P$355,2,FALSE),VLOOKUP(C72,Engagés!$A$11:$L$511,4,FALSE)))," ",IF(ISNA(VLOOKUP(C72,Engagés!$A$11:$L$511,4,FALSE)),VLOOKUP(C72,'Enga manuel'!$G$6:$P$355,2,FALSE),VLOOKUP(C72,Engagés!$A$11:$L$511,4,FALSE)))," ")</f>
        <v xml:space="preserve"> </v>
      </c>
      <c r="M72" s="44" t="str">
        <f>IF(C72&gt;0,IF(ISNA(IF(ISNA(VLOOKUP(C72,Engagés!$A$11:$L$511,9,FALSE)),VLOOKUP(C72,'Enga manuel'!$G$6:$P$355,7,FALSE),VLOOKUP(C72,Engagés!$A$11:$L$511,9,FALSE)))," ",IF(ISNA(VLOOKUP(C72,Engagés!$A$11:$L$511,9,FALSE)),VLOOKUP(C72,'Enga manuel'!$G$6:$P$355,7,FALSE),VLOOKUP(C72,Engagés!$A$11:$L$511,9,FALSE)))," ")</f>
        <v xml:space="preserve"> </v>
      </c>
      <c r="N72" s="80" t="str">
        <f>IF(C72&gt;0,IF(ISNA(IF(ISNA(VLOOKUP(C72,Engagés!$A$11:$L$511,10,FALSE)),VLOOKUP(C72,'Enga manuel'!$G$6:$P$355,8,FALSE),VLOOKUP(C72,Engagés!$A$11:$L$511,10,FALSE)))," ",IF(ISNA(VLOOKUP(C72,Engagés!$A$11:$L$511,10,FALSE)),VLOOKUP(C72,'Enga manuel'!$G$6:$P$355,8,FALSE),VLOOKUP(C72,Engagés!$A$11:$L$511,10,FALSE)))," ")</f>
        <v xml:space="preserve"> </v>
      </c>
      <c r="O72" s="45" t="str">
        <f>IF(C72&gt;0,IF(ISNA(IF(ISNA(VLOOKUP(C72,Engagés!$A$11:$L$511,12,FALSE)),VLOOKUP(C72,'Enga manuel'!$G$6:$P$355,9,FALSE),VLOOKUP(C72,Engagés!$A$11:$L$511,12,FALSE)))," ",IF(ISNA(VLOOKUP(C72,Engagés!$A$11:$L$511,11,FALSE)),VLOOKUP(C72,'Enga manuel'!$G$6:$P$355,9,FALSE),VLOOKUP(C72,Engagés!$A$11:$L$511,11,FALSE)))," ")</f>
        <v xml:space="preserve"> </v>
      </c>
      <c r="P72" s="46" t="str">
        <f t="shared" ref="P72:P103" si="7">IF(C72&gt;0,IF((G72-$G$7)&lt;0,"Erreur",IF(G72&lt;G71,G72-G$7,IF(G72=G71,"''",G72-G$7))),"")</f>
        <v/>
      </c>
      <c r="R72" s="34">
        <f t="shared" si="3"/>
        <v>0</v>
      </c>
      <c r="S72" s="34">
        <f>IF(C72&gt;0,CONCATENATE(R72,COUNTIF($R$7:R72,R72)),0)</f>
        <v>0</v>
      </c>
      <c r="T72" s="261">
        <f t="shared" si="2"/>
        <v>66</v>
      </c>
    </row>
    <row r="73" spans="1:20" ht="19.149999999999999" customHeight="1" x14ac:dyDescent="0.2">
      <c r="A73" s="39"/>
      <c r="B73" s="47">
        <v>67</v>
      </c>
      <c r="C73" s="47"/>
      <c r="D73" s="48"/>
      <c r="E73" s="48"/>
      <c r="F73" s="48"/>
      <c r="G73" s="43">
        <f t="shared" si="6"/>
        <v>0</v>
      </c>
      <c r="H73" s="44" t="str">
        <f>IF(C73&gt;0,IF(ISNA(IF(ISNA(VLOOKUP(C73,Engagés!$A$11:$L$511,6,FALSE)),VLOOKUP(C73,'Enga manuel'!$G$6:$P$355,4,FALSE),VLOOKUP(C73,Engagés!$A$11:$L$511,6,FALSE))),"Dossard inconnu ",IF(ISNA(VLOOKUP(C73,Engagés!$A$11:$L$511,6,FALSE)),VLOOKUP(C73,'Enga manuel'!$G$6:$P$355,4,FALSE),VLOOKUP(C73,Engagés!$A$11:$L$511,6,FALSE)))," ")</f>
        <v xml:space="preserve"> </v>
      </c>
      <c r="I73" s="44" t="str">
        <f>IF(C73&gt;0,IF(ISNA(IF(ISNA(VLOOKUP(C73,Engagés!$A$11:$L$511,7,FALSE)),VLOOKUP(C73,'Enga manuel'!$G$6:$P$355,5,FALSE),VLOOKUP(C73,Engagés!$A$11:$L$511,7,FALSE))),"ou non partant ",IF(ISNA(VLOOKUP(C73,Engagés!$A$11:$L$511,7,FALSE)),VLOOKUP(C73,'Enga manuel'!$G$6:$P$355,5,FALSE),VLOOKUP(C73,Engagés!$A$11:$L$511,7,FALSE)))," ")</f>
        <v xml:space="preserve"> </v>
      </c>
      <c r="J73" s="44" t="str">
        <f>IF(C73&gt;0,IF(ISNA(IF(ISNA(VLOOKUP(C73,Engagés!$A$11:$L$511,8,FALSE)),VLOOKUP(C73,'Enga manuel'!$G$6:$P$355,6,FALSE),VLOOKUP(C73,Engagés!$A$11:$L$511,8,FALSE)))," ",IF(ISNA(VLOOKUP(C73,Engagés!$A$11:$L$511,8,FALSE)),VLOOKUP(C73,'Enga manuel'!$G$6:$P$355,6,FALSE),VLOOKUP(C73,Engagés!$A$11:$L$511,8,FALSE)))," ")</f>
        <v xml:space="preserve"> </v>
      </c>
      <c r="K73" s="45" t="str">
        <f>IF(C73&gt;0,IF(ISNA(IF(ISNA(VLOOKUP(C73,Engagés!$A$11:$L$511,5,FALSE)),VLOOKUP(C73,'Enga manuel'!$G$6:$P$355,3,FALSE),VLOOKUP(C73,Engagés!$A$11:$L$511,5,FALSE)))," ",IF(ISNA(VLOOKUP(C73,Engagés!$A$11:$L$511,5,FALSE)),VLOOKUP(C73,'Enga manuel'!$G$6:$P$355,3,FALSE),VLOOKUP(C73,Engagés!$A$11:$L$511,5,FALSE)))," ")</f>
        <v xml:space="preserve"> </v>
      </c>
      <c r="L73" s="45" t="str">
        <f>IF(C73&gt;0,IF(ISNA(IF(ISNA(VLOOKUP(C73,Engagés!$A$11:$L$511,4,FALSE)),VLOOKUP(C73,'Enga manuel'!$G$6:$P$355,2,FALSE),VLOOKUP(C73,Engagés!$A$11:$L$511,4,FALSE)))," ",IF(ISNA(VLOOKUP(C73,Engagés!$A$11:$L$511,4,FALSE)),VLOOKUP(C73,'Enga manuel'!$G$6:$P$355,2,FALSE),VLOOKUP(C73,Engagés!$A$11:$L$511,4,FALSE)))," ")</f>
        <v xml:space="preserve"> </v>
      </c>
      <c r="M73" s="44" t="str">
        <f>IF(C73&gt;0,IF(ISNA(IF(ISNA(VLOOKUP(C73,Engagés!$A$11:$L$511,9,FALSE)),VLOOKUP(C73,'Enga manuel'!$G$6:$P$355,7,FALSE),VLOOKUP(C73,Engagés!$A$11:$L$511,9,FALSE)))," ",IF(ISNA(VLOOKUP(C73,Engagés!$A$11:$L$511,9,FALSE)),VLOOKUP(C73,'Enga manuel'!$G$6:$P$355,7,FALSE),VLOOKUP(C73,Engagés!$A$11:$L$511,9,FALSE)))," ")</f>
        <v xml:space="preserve"> </v>
      </c>
      <c r="N73" s="80" t="str">
        <f>IF(C73&gt;0,IF(ISNA(IF(ISNA(VLOOKUP(C73,Engagés!$A$11:$L$511,10,FALSE)),VLOOKUP(C73,'Enga manuel'!$G$6:$P$355,8,FALSE),VLOOKUP(C73,Engagés!$A$11:$L$511,10,FALSE)))," ",IF(ISNA(VLOOKUP(C73,Engagés!$A$11:$L$511,10,FALSE)),VLOOKUP(C73,'Enga manuel'!$G$6:$P$355,8,FALSE),VLOOKUP(C73,Engagés!$A$11:$L$511,10,FALSE)))," ")</f>
        <v xml:space="preserve"> </v>
      </c>
      <c r="O73" s="45" t="str">
        <f>IF(C73&gt;0,IF(ISNA(IF(ISNA(VLOOKUP(C73,Engagés!$A$11:$L$511,12,FALSE)),VLOOKUP(C73,'Enga manuel'!$G$6:$P$355,9,FALSE),VLOOKUP(C73,Engagés!$A$11:$L$511,12,FALSE)))," ",IF(ISNA(VLOOKUP(C73,Engagés!$A$11:$L$511,11,FALSE)),VLOOKUP(C73,'Enga manuel'!$G$6:$P$355,9,FALSE),VLOOKUP(C73,Engagés!$A$11:$L$511,11,FALSE)))," ")</f>
        <v xml:space="preserve"> </v>
      </c>
      <c r="P73" s="46" t="str">
        <f t="shared" si="7"/>
        <v/>
      </c>
      <c r="R73" s="34">
        <f t="shared" si="3"/>
        <v>0</v>
      </c>
      <c r="S73" s="34">
        <f>IF(C73&gt;0,CONCATENATE(R73,COUNTIF($R$7:R73,R73)),0)</f>
        <v>0</v>
      </c>
      <c r="T73" s="261">
        <f t="shared" ref="T73:T136" si="8">IF(B73=B74,(2*B73+COUNTIF($B$7:$B$207,B73)-1)/2,IF(B73=B72,T72,B73))</f>
        <v>67</v>
      </c>
    </row>
    <row r="74" spans="1:20" ht="19.149999999999999" customHeight="1" x14ac:dyDescent="0.2">
      <c r="A74" s="39"/>
      <c r="B74" s="47">
        <v>68</v>
      </c>
      <c r="C74" s="47"/>
      <c r="D74" s="48"/>
      <c r="E74" s="48"/>
      <c r="F74" s="48"/>
      <c r="G74" s="43">
        <f t="shared" si="6"/>
        <v>0</v>
      </c>
      <c r="H74" s="44" t="str">
        <f>IF(C74&gt;0,IF(ISNA(IF(ISNA(VLOOKUP(C74,Engagés!$A$11:$L$511,6,FALSE)),VLOOKUP(C74,'Enga manuel'!$G$6:$P$355,4,FALSE),VLOOKUP(C74,Engagés!$A$11:$L$511,6,FALSE))),"Dossard inconnu ",IF(ISNA(VLOOKUP(C74,Engagés!$A$11:$L$511,6,FALSE)),VLOOKUP(C74,'Enga manuel'!$G$6:$P$355,4,FALSE),VLOOKUP(C74,Engagés!$A$11:$L$511,6,FALSE)))," ")</f>
        <v xml:space="preserve"> </v>
      </c>
      <c r="I74" s="44" t="str">
        <f>IF(C74&gt;0,IF(ISNA(IF(ISNA(VLOOKUP(C74,Engagés!$A$11:$L$511,7,FALSE)),VLOOKUP(C74,'Enga manuel'!$G$6:$P$355,5,FALSE),VLOOKUP(C74,Engagés!$A$11:$L$511,7,FALSE))),"ou non partant ",IF(ISNA(VLOOKUP(C74,Engagés!$A$11:$L$511,7,FALSE)),VLOOKUP(C74,'Enga manuel'!$G$6:$P$355,5,FALSE),VLOOKUP(C74,Engagés!$A$11:$L$511,7,FALSE)))," ")</f>
        <v xml:space="preserve"> </v>
      </c>
      <c r="J74" s="44" t="str">
        <f>IF(C74&gt;0,IF(ISNA(IF(ISNA(VLOOKUP(C74,Engagés!$A$11:$L$511,8,FALSE)),VLOOKUP(C74,'Enga manuel'!$G$6:$P$355,6,FALSE),VLOOKUP(C74,Engagés!$A$11:$L$511,8,FALSE)))," ",IF(ISNA(VLOOKUP(C74,Engagés!$A$11:$L$511,8,FALSE)),VLOOKUP(C74,'Enga manuel'!$G$6:$P$355,6,FALSE),VLOOKUP(C74,Engagés!$A$11:$L$511,8,FALSE)))," ")</f>
        <v xml:space="preserve"> </v>
      </c>
      <c r="K74" s="45" t="str">
        <f>IF(C74&gt;0,IF(ISNA(IF(ISNA(VLOOKUP(C74,Engagés!$A$11:$L$511,5,FALSE)),VLOOKUP(C74,'Enga manuel'!$G$6:$P$355,3,FALSE),VLOOKUP(C74,Engagés!$A$11:$L$511,5,FALSE)))," ",IF(ISNA(VLOOKUP(C74,Engagés!$A$11:$L$511,5,FALSE)),VLOOKUP(C74,'Enga manuel'!$G$6:$P$355,3,FALSE),VLOOKUP(C74,Engagés!$A$11:$L$511,5,FALSE)))," ")</f>
        <v xml:space="preserve"> </v>
      </c>
      <c r="L74" s="45" t="str">
        <f>IF(C74&gt;0,IF(ISNA(IF(ISNA(VLOOKUP(C74,Engagés!$A$11:$L$511,4,FALSE)),VLOOKUP(C74,'Enga manuel'!$G$6:$P$355,2,FALSE),VLOOKUP(C74,Engagés!$A$11:$L$511,4,FALSE)))," ",IF(ISNA(VLOOKUP(C74,Engagés!$A$11:$L$511,4,FALSE)),VLOOKUP(C74,'Enga manuel'!$G$6:$P$355,2,FALSE),VLOOKUP(C74,Engagés!$A$11:$L$511,4,FALSE)))," ")</f>
        <v xml:space="preserve"> </v>
      </c>
      <c r="M74" s="44" t="str">
        <f>IF(C74&gt;0,IF(ISNA(IF(ISNA(VLOOKUP(C74,Engagés!$A$11:$L$511,9,FALSE)),VLOOKUP(C74,'Enga manuel'!$G$6:$P$355,7,FALSE),VLOOKUP(C74,Engagés!$A$11:$L$511,9,FALSE)))," ",IF(ISNA(VLOOKUP(C74,Engagés!$A$11:$L$511,9,FALSE)),VLOOKUP(C74,'Enga manuel'!$G$6:$P$355,7,FALSE),VLOOKUP(C74,Engagés!$A$11:$L$511,9,FALSE)))," ")</f>
        <v xml:space="preserve"> </v>
      </c>
      <c r="N74" s="80" t="str">
        <f>IF(C74&gt;0,IF(ISNA(IF(ISNA(VLOOKUP(C74,Engagés!$A$11:$L$511,10,FALSE)),VLOOKUP(C74,'Enga manuel'!$G$6:$P$355,8,FALSE),VLOOKUP(C74,Engagés!$A$11:$L$511,10,FALSE)))," ",IF(ISNA(VLOOKUP(C74,Engagés!$A$11:$L$511,10,FALSE)),VLOOKUP(C74,'Enga manuel'!$G$6:$P$355,8,FALSE),VLOOKUP(C74,Engagés!$A$11:$L$511,10,FALSE)))," ")</f>
        <v xml:space="preserve"> </v>
      </c>
      <c r="O74" s="45" t="str">
        <f>IF(C74&gt;0,IF(ISNA(IF(ISNA(VLOOKUP(C74,Engagés!$A$11:$L$511,12,FALSE)),VLOOKUP(C74,'Enga manuel'!$G$6:$P$355,9,FALSE),VLOOKUP(C74,Engagés!$A$11:$L$511,12,FALSE)))," ",IF(ISNA(VLOOKUP(C74,Engagés!$A$11:$L$511,11,FALSE)),VLOOKUP(C74,'Enga manuel'!$G$6:$P$355,9,FALSE),VLOOKUP(C74,Engagés!$A$11:$L$511,11,FALSE)))," ")</f>
        <v xml:space="preserve"> </v>
      </c>
      <c r="P74" s="46" t="str">
        <f t="shared" si="7"/>
        <v/>
      </c>
      <c r="R74" s="34">
        <f t="shared" si="3"/>
        <v>0</v>
      </c>
      <c r="S74" s="34">
        <f>IF(C74&gt;0,CONCATENATE(R74,COUNTIF($R$7:R74,R74)),0)</f>
        <v>0</v>
      </c>
      <c r="T74" s="261">
        <f t="shared" si="8"/>
        <v>68</v>
      </c>
    </row>
    <row r="75" spans="1:20" ht="19.149999999999999" customHeight="1" x14ac:dyDescent="0.2">
      <c r="A75" s="39"/>
      <c r="B75" s="47">
        <v>69</v>
      </c>
      <c r="C75" s="47"/>
      <c r="D75" s="48"/>
      <c r="E75" s="48"/>
      <c r="F75" s="48"/>
      <c r="G75" s="43">
        <f t="shared" si="6"/>
        <v>0</v>
      </c>
      <c r="H75" s="44" t="str">
        <f>IF(C75&gt;0,IF(ISNA(IF(ISNA(VLOOKUP(C75,Engagés!$A$11:$L$511,6,FALSE)),VLOOKUP(C75,'Enga manuel'!$G$6:$P$355,4,FALSE),VLOOKUP(C75,Engagés!$A$11:$L$511,6,FALSE))),"Dossard inconnu ",IF(ISNA(VLOOKUP(C75,Engagés!$A$11:$L$511,6,FALSE)),VLOOKUP(C75,'Enga manuel'!$G$6:$P$355,4,FALSE),VLOOKUP(C75,Engagés!$A$11:$L$511,6,FALSE)))," ")</f>
        <v xml:space="preserve"> </v>
      </c>
      <c r="I75" s="44" t="str">
        <f>IF(C75&gt;0,IF(ISNA(IF(ISNA(VLOOKUP(C75,Engagés!$A$11:$L$511,7,FALSE)),VLOOKUP(C75,'Enga manuel'!$G$6:$P$355,5,FALSE),VLOOKUP(C75,Engagés!$A$11:$L$511,7,FALSE))),"ou non partant ",IF(ISNA(VLOOKUP(C75,Engagés!$A$11:$L$511,7,FALSE)),VLOOKUP(C75,'Enga manuel'!$G$6:$P$355,5,FALSE),VLOOKUP(C75,Engagés!$A$11:$L$511,7,FALSE)))," ")</f>
        <v xml:space="preserve"> </v>
      </c>
      <c r="J75" s="44" t="str">
        <f>IF(C75&gt;0,IF(ISNA(IF(ISNA(VLOOKUP(C75,Engagés!$A$11:$L$511,8,FALSE)),VLOOKUP(C75,'Enga manuel'!$G$6:$P$355,6,FALSE),VLOOKUP(C75,Engagés!$A$11:$L$511,8,FALSE)))," ",IF(ISNA(VLOOKUP(C75,Engagés!$A$11:$L$511,8,FALSE)),VLOOKUP(C75,'Enga manuel'!$G$6:$P$355,6,FALSE),VLOOKUP(C75,Engagés!$A$11:$L$511,8,FALSE)))," ")</f>
        <v xml:space="preserve"> </v>
      </c>
      <c r="K75" s="45" t="str">
        <f>IF(C75&gt;0,IF(ISNA(IF(ISNA(VLOOKUP(C75,Engagés!$A$11:$L$511,5,FALSE)),VLOOKUP(C75,'Enga manuel'!$G$6:$P$355,3,FALSE),VLOOKUP(C75,Engagés!$A$11:$L$511,5,FALSE)))," ",IF(ISNA(VLOOKUP(C75,Engagés!$A$11:$L$511,5,FALSE)),VLOOKUP(C75,'Enga manuel'!$G$6:$P$355,3,FALSE),VLOOKUP(C75,Engagés!$A$11:$L$511,5,FALSE)))," ")</f>
        <v xml:space="preserve"> </v>
      </c>
      <c r="L75" s="45" t="str">
        <f>IF(C75&gt;0,IF(ISNA(IF(ISNA(VLOOKUP(C75,Engagés!$A$11:$L$511,4,FALSE)),VLOOKUP(C75,'Enga manuel'!$G$6:$P$355,2,FALSE),VLOOKUP(C75,Engagés!$A$11:$L$511,4,FALSE)))," ",IF(ISNA(VLOOKUP(C75,Engagés!$A$11:$L$511,4,FALSE)),VLOOKUP(C75,'Enga manuel'!$G$6:$P$355,2,FALSE),VLOOKUP(C75,Engagés!$A$11:$L$511,4,FALSE)))," ")</f>
        <v xml:space="preserve"> </v>
      </c>
      <c r="M75" s="44" t="str">
        <f>IF(C75&gt;0,IF(ISNA(IF(ISNA(VLOOKUP(C75,Engagés!$A$11:$L$511,9,FALSE)),VLOOKUP(C75,'Enga manuel'!$G$6:$P$355,7,FALSE),VLOOKUP(C75,Engagés!$A$11:$L$511,9,FALSE)))," ",IF(ISNA(VLOOKUP(C75,Engagés!$A$11:$L$511,9,FALSE)),VLOOKUP(C75,'Enga manuel'!$G$6:$P$355,7,FALSE),VLOOKUP(C75,Engagés!$A$11:$L$511,9,FALSE)))," ")</f>
        <v xml:space="preserve"> </v>
      </c>
      <c r="N75" s="80" t="str">
        <f>IF(C75&gt;0,IF(ISNA(IF(ISNA(VLOOKUP(C75,Engagés!$A$11:$L$511,10,FALSE)),VLOOKUP(C75,'Enga manuel'!$G$6:$P$355,8,FALSE),VLOOKUP(C75,Engagés!$A$11:$L$511,10,FALSE)))," ",IF(ISNA(VLOOKUP(C75,Engagés!$A$11:$L$511,10,FALSE)),VLOOKUP(C75,'Enga manuel'!$G$6:$P$355,8,FALSE),VLOOKUP(C75,Engagés!$A$11:$L$511,10,FALSE)))," ")</f>
        <v xml:space="preserve"> </v>
      </c>
      <c r="O75" s="45" t="str">
        <f>IF(C75&gt;0,IF(ISNA(IF(ISNA(VLOOKUP(C75,Engagés!$A$11:$L$511,12,FALSE)),VLOOKUP(C75,'Enga manuel'!$G$6:$P$355,9,FALSE),VLOOKUP(C75,Engagés!$A$11:$L$511,12,FALSE)))," ",IF(ISNA(VLOOKUP(C75,Engagés!$A$11:$L$511,11,FALSE)),VLOOKUP(C75,'Enga manuel'!$G$6:$P$355,9,FALSE),VLOOKUP(C75,Engagés!$A$11:$L$511,11,FALSE)))," ")</f>
        <v xml:space="preserve"> </v>
      </c>
      <c r="P75" s="46" t="str">
        <f t="shared" si="7"/>
        <v/>
      </c>
      <c r="R75" s="34">
        <f t="shared" ref="R75:R138" si="9">IF(C75&gt;0,MID(K75,1,7),0)</f>
        <v>0</v>
      </c>
      <c r="S75" s="34">
        <f>IF(C75&gt;0,CONCATENATE(R75,COUNTIF($R$7:R75,R75)),0)</f>
        <v>0</v>
      </c>
      <c r="T75" s="261">
        <f t="shared" si="8"/>
        <v>69</v>
      </c>
    </row>
    <row r="76" spans="1:20" ht="19.149999999999999" customHeight="1" x14ac:dyDescent="0.2">
      <c r="A76" s="39"/>
      <c r="B76" s="47">
        <v>70</v>
      </c>
      <c r="C76" s="47"/>
      <c r="D76" s="48"/>
      <c r="E76" s="48"/>
      <c r="F76" s="48"/>
      <c r="G76" s="43">
        <f t="shared" si="6"/>
        <v>0</v>
      </c>
      <c r="H76" s="44" t="str">
        <f>IF(C76&gt;0,IF(ISNA(IF(ISNA(VLOOKUP(C76,Engagés!$A$11:$L$511,6,FALSE)),VLOOKUP(C76,'Enga manuel'!$G$6:$P$355,4,FALSE),VLOOKUP(C76,Engagés!$A$11:$L$511,6,FALSE))),"Dossard inconnu ",IF(ISNA(VLOOKUP(C76,Engagés!$A$11:$L$511,6,FALSE)),VLOOKUP(C76,'Enga manuel'!$G$6:$P$355,4,FALSE),VLOOKUP(C76,Engagés!$A$11:$L$511,6,FALSE)))," ")</f>
        <v xml:space="preserve"> </v>
      </c>
      <c r="I76" s="44" t="str">
        <f>IF(C76&gt;0,IF(ISNA(IF(ISNA(VLOOKUP(C76,Engagés!$A$11:$L$511,7,FALSE)),VLOOKUP(C76,'Enga manuel'!$G$6:$P$355,5,FALSE),VLOOKUP(C76,Engagés!$A$11:$L$511,7,FALSE))),"ou non partant ",IF(ISNA(VLOOKUP(C76,Engagés!$A$11:$L$511,7,FALSE)),VLOOKUP(C76,'Enga manuel'!$G$6:$P$355,5,FALSE),VLOOKUP(C76,Engagés!$A$11:$L$511,7,FALSE)))," ")</f>
        <v xml:space="preserve"> </v>
      </c>
      <c r="J76" s="44" t="str">
        <f>IF(C76&gt;0,IF(ISNA(IF(ISNA(VLOOKUP(C76,Engagés!$A$11:$L$511,8,FALSE)),VLOOKUP(C76,'Enga manuel'!$G$6:$P$355,6,FALSE),VLOOKUP(C76,Engagés!$A$11:$L$511,8,FALSE)))," ",IF(ISNA(VLOOKUP(C76,Engagés!$A$11:$L$511,8,FALSE)),VLOOKUP(C76,'Enga manuel'!$G$6:$P$355,6,FALSE),VLOOKUP(C76,Engagés!$A$11:$L$511,8,FALSE)))," ")</f>
        <v xml:space="preserve"> </v>
      </c>
      <c r="K76" s="45" t="str">
        <f>IF(C76&gt;0,IF(ISNA(IF(ISNA(VLOOKUP(C76,Engagés!$A$11:$L$511,5,FALSE)),VLOOKUP(C76,'Enga manuel'!$G$6:$P$355,3,FALSE),VLOOKUP(C76,Engagés!$A$11:$L$511,5,FALSE)))," ",IF(ISNA(VLOOKUP(C76,Engagés!$A$11:$L$511,5,FALSE)),VLOOKUP(C76,'Enga manuel'!$G$6:$P$355,3,FALSE),VLOOKUP(C76,Engagés!$A$11:$L$511,5,FALSE)))," ")</f>
        <v xml:space="preserve"> </v>
      </c>
      <c r="L76" s="45" t="str">
        <f>IF(C76&gt;0,IF(ISNA(IF(ISNA(VLOOKUP(C76,Engagés!$A$11:$L$511,4,FALSE)),VLOOKUP(C76,'Enga manuel'!$G$6:$P$355,2,FALSE),VLOOKUP(C76,Engagés!$A$11:$L$511,4,FALSE)))," ",IF(ISNA(VLOOKUP(C76,Engagés!$A$11:$L$511,4,FALSE)),VLOOKUP(C76,'Enga manuel'!$G$6:$P$355,2,FALSE),VLOOKUP(C76,Engagés!$A$11:$L$511,4,FALSE)))," ")</f>
        <v xml:space="preserve"> </v>
      </c>
      <c r="M76" s="44" t="str">
        <f>IF(C76&gt;0,IF(ISNA(IF(ISNA(VLOOKUP(C76,Engagés!$A$11:$L$511,9,FALSE)),VLOOKUP(C76,'Enga manuel'!$G$6:$P$355,7,FALSE),VLOOKUP(C76,Engagés!$A$11:$L$511,9,FALSE)))," ",IF(ISNA(VLOOKUP(C76,Engagés!$A$11:$L$511,9,FALSE)),VLOOKUP(C76,'Enga manuel'!$G$6:$P$355,7,FALSE),VLOOKUP(C76,Engagés!$A$11:$L$511,9,FALSE)))," ")</f>
        <v xml:space="preserve"> </v>
      </c>
      <c r="N76" s="80" t="str">
        <f>IF(C76&gt;0,IF(ISNA(IF(ISNA(VLOOKUP(C76,Engagés!$A$11:$L$511,10,FALSE)),VLOOKUP(C76,'Enga manuel'!$G$6:$P$355,8,FALSE),VLOOKUP(C76,Engagés!$A$11:$L$511,10,FALSE)))," ",IF(ISNA(VLOOKUP(C76,Engagés!$A$11:$L$511,10,FALSE)),VLOOKUP(C76,'Enga manuel'!$G$6:$P$355,8,FALSE),VLOOKUP(C76,Engagés!$A$11:$L$511,10,FALSE)))," ")</f>
        <v xml:space="preserve"> </v>
      </c>
      <c r="O76" s="45" t="str">
        <f>IF(C76&gt;0,IF(ISNA(IF(ISNA(VLOOKUP(C76,Engagés!$A$11:$L$511,12,FALSE)),VLOOKUP(C76,'Enga manuel'!$G$6:$P$355,9,FALSE),VLOOKUP(C76,Engagés!$A$11:$L$511,12,FALSE)))," ",IF(ISNA(VLOOKUP(C76,Engagés!$A$11:$L$511,11,FALSE)),VLOOKUP(C76,'Enga manuel'!$G$6:$P$355,9,FALSE),VLOOKUP(C76,Engagés!$A$11:$L$511,11,FALSE)))," ")</f>
        <v xml:space="preserve"> </v>
      </c>
      <c r="P76" s="46" t="str">
        <f t="shared" si="7"/>
        <v/>
      </c>
      <c r="R76" s="34">
        <f t="shared" si="9"/>
        <v>0</v>
      </c>
      <c r="S76" s="34">
        <f>IF(C76&gt;0,CONCATENATE(R76,COUNTIF($R$7:R76,R76)),0)</f>
        <v>0</v>
      </c>
      <c r="T76" s="261">
        <f t="shared" si="8"/>
        <v>70</v>
      </c>
    </row>
    <row r="77" spans="1:20" ht="19.149999999999999" customHeight="1" x14ac:dyDescent="0.2">
      <c r="A77" s="39"/>
      <c r="B77" s="47">
        <v>71</v>
      </c>
      <c r="C77" s="47"/>
      <c r="D77" s="48"/>
      <c r="E77" s="48"/>
      <c r="F77" s="48"/>
      <c r="G77" s="43">
        <f t="shared" si="6"/>
        <v>0</v>
      </c>
      <c r="H77" s="44" t="str">
        <f>IF(C77&gt;0,IF(ISNA(IF(ISNA(VLOOKUP(C77,Engagés!$A$11:$L$511,6,FALSE)),VLOOKUP(C77,'Enga manuel'!$G$6:$P$355,4,FALSE),VLOOKUP(C77,Engagés!$A$11:$L$511,6,FALSE))),"Dossard inconnu ",IF(ISNA(VLOOKUP(C77,Engagés!$A$11:$L$511,6,FALSE)),VLOOKUP(C77,'Enga manuel'!$G$6:$P$355,4,FALSE),VLOOKUP(C77,Engagés!$A$11:$L$511,6,FALSE)))," ")</f>
        <v xml:space="preserve"> </v>
      </c>
      <c r="I77" s="44" t="str">
        <f>IF(C77&gt;0,IF(ISNA(IF(ISNA(VLOOKUP(C77,Engagés!$A$11:$L$511,7,FALSE)),VLOOKUP(C77,'Enga manuel'!$G$6:$P$355,5,FALSE),VLOOKUP(C77,Engagés!$A$11:$L$511,7,FALSE))),"ou non partant ",IF(ISNA(VLOOKUP(C77,Engagés!$A$11:$L$511,7,FALSE)),VLOOKUP(C77,'Enga manuel'!$G$6:$P$355,5,FALSE),VLOOKUP(C77,Engagés!$A$11:$L$511,7,FALSE)))," ")</f>
        <v xml:space="preserve"> </v>
      </c>
      <c r="J77" s="44" t="str">
        <f>IF(C77&gt;0,IF(ISNA(IF(ISNA(VLOOKUP(C77,Engagés!$A$11:$L$511,8,FALSE)),VLOOKUP(C77,'Enga manuel'!$G$6:$P$355,6,FALSE),VLOOKUP(C77,Engagés!$A$11:$L$511,8,FALSE)))," ",IF(ISNA(VLOOKUP(C77,Engagés!$A$11:$L$511,8,FALSE)),VLOOKUP(C77,'Enga manuel'!$G$6:$P$355,6,FALSE),VLOOKUP(C77,Engagés!$A$11:$L$511,8,FALSE)))," ")</f>
        <v xml:space="preserve"> </v>
      </c>
      <c r="K77" s="45" t="str">
        <f>IF(C77&gt;0,IF(ISNA(IF(ISNA(VLOOKUP(C77,Engagés!$A$11:$L$511,5,FALSE)),VLOOKUP(C77,'Enga manuel'!$G$6:$P$355,3,FALSE),VLOOKUP(C77,Engagés!$A$11:$L$511,5,FALSE)))," ",IF(ISNA(VLOOKUP(C77,Engagés!$A$11:$L$511,5,FALSE)),VLOOKUP(C77,'Enga manuel'!$G$6:$P$355,3,FALSE),VLOOKUP(C77,Engagés!$A$11:$L$511,5,FALSE)))," ")</f>
        <v xml:space="preserve"> </v>
      </c>
      <c r="L77" s="45" t="str">
        <f>IF(C77&gt;0,IF(ISNA(IF(ISNA(VLOOKUP(C77,Engagés!$A$11:$L$511,4,FALSE)),VLOOKUP(C77,'Enga manuel'!$G$6:$P$355,2,FALSE),VLOOKUP(C77,Engagés!$A$11:$L$511,4,FALSE)))," ",IF(ISNA(VLOOKUP(C77,Engagés!$A$11:$L$511,4,FALSE)),VLOOKUP(C77,'Enga manuel'!$G$6:$P$355,2,FALSE),VLOOKUP(C77,Engagés!$A$11:$L$511,4,FALSE)))," ")</f>
        <v xml:space="preserve"> </v>
      </c>
      <c r="M77" s="44" t="str">
        <f>IF(C77&gt;0,IF(ISNA(IF(ISNA(VLOOKUP(C77,Engagés!$A$11:$L$511,9,FALSE)),VLOOKUP(C77,'Enga manuel'!$G$6:$P$355,7,FALSE),VLOOKUP(C77,Engagés!$A$11:$L$511,9,FALSE)))," ",IF(ISNA(VLOOKUP(C77,Engagés!$A$11:$L$511,9,FALSE)),VLOOKUP(C77,'Enga manuel'!$G$6:$P$355,7,FALSE),VLOOKUP(C77,Engagés!$A$11:$L$511,9,FALSE)))," ")</f>
        <v xml:space="preserve"> </v>
      </c>
      <c r="N77" s="80" t="str">
        <f>IF(C77&gt;0,IF(ISNA(IF(ISNA(VLOOKUP(C77,Engagés!$A$11:$L$511,10,FALSE)),VLOOKUP(C77,'Enga manuel'!$G$6:$P$355,8,FALSE),VLOOKUP(C77,Engagés!$A$11:$L$511,10,FALSE)))," ",IF(ISNA(VLOOKUP(C77,Engagés!$A$11:$L$511,10,FALSE)),VLOOKUP(C77,'Enga manuel'!$G$6:$P$355,8,FALSE),VLOOKUP(C77,Engagés!$A$11:$L$511,10,FALSE)))," ")</f>
        <v xml:space="preserve"> </v>
      </c>
      <c r="O77" s="45" t="str">
        <f>IF(C77&gt;0,IF(ISNA(IF(ISNA(VLOOKUP(C77,Engagés!$A$11:$L$511,12,FALSE)),VLOOKUP(C77,'Enga manuel'!$G$6:$P$355,9,FALSE),VLOOKUP(C77,Engagés!$A$11:$L$511,12,FALSE)))," ",IF(ISNA(VLOOKUP(C77,Engagés!$A$11:$L$511,11,FALSE)),VLOOKUP(C77,'Enga manuel'!$G$6:$P$355,9,FALSE),VLOOKUP(C77,Engagés!$A$11:$L$511,11,FALSE)))," ")</f>
        <v xml:space="preserve"> </v>
      </c>
      <c r="P77" s="46" t="str">
        <f t="shared" si="7"/>
        <v/>
      </c>
      <c r="R77" s="34">
        <f t="shared" si="9"/>
        <v>0</v>
      </c>
      <c r="S77" s="34">
        <f>IF(C77&gt;0,CONCATENATE(R77,COUNTIF($R$7:R77,R77)),0)</f>
        <v>0</v>
      </c>
      <c r="T77" s="261">
        <f t="shared" si="8"/>
        <v>71</v>
      </c>
    </row>
    <row r="78" spans="1:20" ht="19.149999999999999" customHeight="1" x14ac:dyDescent="0.2">
      <c r="A78" s="39"/>
      <c r="B78" s="47">
        <v>72</v>
      </c>
      <c r="C78" s="47"/>
      <c r="D78" s="48"/>
      <c r="E78" s="48"/>
      <c r="F78" s="48"/>
      <c r="G78" s="43">
        <f t="shared" si="6"/>
        <v>0</v>
      </c>
      <c r="H78" s="44" t="str">
        <f>IF(C78&gt;0,IF(ISNA(IF(ISNA(VLOOKUP(C78,Engagés!$A$11:$L$511,6,FALSE)),VLOOKUP(C78,'Enga manuel'!$G$6:$P$355,4,FALSE),VLOOKUP(C78,Engagés!$A$11:$L$511,6,FALSE))),"Dossard inconnu ",IF(ISNA(VLOOKUP(C78,Engagés!$A$11:$L$511,6,FALSE)),VLOOKUP(C78,'Enga manuel'!$G$6:$P$355,4,FALSE),VLOOKUP(C78,Engagés!$A$11:$L$511,6,FALSE)))," ")</f>
        <v xml:space="preserve"> </v>
      </c>
      <c r="I78" s="44" t="str">
        <f>IF(C78&gt;0,IF(ISNA(IF(ISNA(VLOOKUP(C78,Engagés!$A$11:$L$511,7,FALSE)),VLOOKUP(C78,'Enga manuel'!$G$6:$P$355,5,FALSE),VLOOKUP(C78,Engagés!$A$11:$L$511,7,FALSE))),"ou non partant ",IF(ISNA(VLOOKUP(C78,Engagés!$A$11:$L$511,7,FALSE)),VLOOKUP(C78,'Enga manuel'!$G$6:$P$355,5,FALSE),VLOOKUP(C78,Engagés!$A$11:$L$511,7,FALSE)))," ")</f>
        <v xml:space="preserve"> </v>
      </c>
      <c r="J78" s="44" t="str">
        <f>IF(C78&gt;0,IF(ISNA(IF(ISNA(VLOOKUP(C78,Engagés!$A$11:$L$511,8,FALSE)),VLOOKUP(C78,'Enga manuel'!$G$6:$P$355,6,FALSE),VLOOKUP(C78,Engagés!$A$11:$L$511,8,FALSE)))," ",IF(ISNA(VLOOKUP(C78,Engagés!$A$11:$L$511,8,FALSE)),VLOOKUP(C78,'Enga manuel'!$G$6:$P$355,6,FALSE),VLOOKUP(C78,Engagés!$A$11:$L$511,8,FALSE)))," ")</f>
        <v xml:space="preserve"> </v>
      </c>
      <c r="K78" s="45" t="str">
        <f>IF(C78&gt;0,IF(ISNA(IF(ISNA(VLOOKUP(C78,Engagés!$A$11:$L$511,5,FALSE)),VLOOKUP(C78,'Enga manuel'!$G$6:$P$355,3,FALSE),VLOOKUP(C78,Engagés!$A$11:$L$511,5,FALSE)))," ",IF(ISNA(VLOOKUP(C78,Engagés!$A$11:$L$511,5,FALSE)),VLOOKUP(C78,'Enga manuel'!$G$6:$P$355,3,FALSE),VLOOKUP(C78,Engagés!$A$11:$L$511,5,FALSE)))," ")</f>
        <v xml:space="preserve"> </v>
      </c>
      <c r="L78" s="45" t="str">
        <f>IF(C78&gt;0,IF(ISNA(IF(ISNA(VLOOKUP(C78,Engagés!$A$11:$L$511,4,FALSE)),VLOOKUP(C78,'Enga manuel'!$G$6:$P$355,2,FALSE),VLOOKUP(C78,Engagés!$A$11:$L$511,4,FALSE)))," ",IF(ISNA(VLOOKUP(C78,Engagés!$A$11:$L$511,4,FALSE)),VLOOKUP(C78,'Enga manuel'!$G$6:$P$355,2,FALSE),VLOOKUP(C78,Engagés!$A$11:$L$511,4,FALSE)))," ")</f>
        <v xml:space="preserve"> </v>
      </c>
      <c r="M78" s="44" t="str">
        <f>IF(C78&gt;0,IF(ISNA(IF(ISNA(VLOOKUP(C78,Engagés!$A$11:$L$511,9,FALSE)),VLOOKUP(C78,'Enga manuel'!$G$6:$P$355,7,FALSE),VLOOKUP(C78,Engagés!$A$11:$L$511,9,FALSE)))," ",IF(ISNA(VLOOKUP(C78,Engagés!$A$11:$L$511,9,FALSE)),VLOOKUP(C78,'Enga manuel'!$G$6:$P$355,7,FALSE),VLOOKUP(C78,Engagés!$A$11:$L$511,9,FALSE)))," ")</f>
        <v xml:space="preserve"> </v>
      </c>
      <c r="N78" s="80" t="str">
        <f>IF(C78&gt;0,IF(ISNA(IF(ISNA(VLOOKUP(C78,Engagés!$A$11:$L$511,10,FALSE)),VLOOKUP(C78,'Enga manuel'!$G$6:$P$355,8,FALSE),VLOOKUP(C78,Engagés!$A$11:$L$511,10,FALSE)))," ",IF(ISNA(VLOOKUP(C78,Engagés!$A$11:$L$511,10,FALSE)),VLOOKUP(C78,'Enga manuel'!$G$6:$P$355,8,FALSE),VLOOKUP(C78,Engagés!$A$11:$L$511,10,FALSE)))," ")</f>
        <v xml:space="preserve"> </v>
      </c>
      <c r="O78" s="45" t="str">
        <f>IF(C78&gt;0,IF(ISNA(IF(ISNA(VLOOKUP(C78,Engagés!$A$11:$L$511,12,FALSE)),VLOOKUP(C78,'Enga manuel'!$G$6:$P$355,9,FALSE),VLOOKUP(C78,Engagés!$A$11:$L$511,12,FALSE)))," ",IF(ISNA(VLOOKUP(C78,Engagés!$A$11:$L$511,11,FALSE)),VLOOKUP(C78,'Enga manuel'!$G$6:$P$355,9,FALSE),VLOOKUP(C78,Engagés!$A$11:$L$511,11,FALSE)))," ")</f>
        <v xml:space="preserve"> </v>
      </c>
      <c r="P78" s="46" t="str">
        <f t="shared" si="7"/>
        <v/>
      </c>
      <c r="R78" s="34">
        <f t="shared" si="9"/>
        <v>0</v>
      </c>
      <c r="S78" s="34">
        <f>IF(C78&gt;0,CONCATENATE(R78,COUNTIF($R$7:R78,R78)),0)</f>
        <v>0</v>
      </c>
      <c r="T78" s="261">
        <f t="shared" si="8"/>
        <v>72</v>
      </c>
    </row>
    <row r="79" spans="1:20" ht="19.149999999999999" customHeight="1" x14ac:dyDescent="0.2">
      <c r="A79" s="39"/>
      <c r="B79" s="47">
        <v>73</v>
      </c>
      <c r="C79" s="47"/>
      <c r="D79" s="48"/>
      <c r="E79" s="48"/>
      <c r="F79" s="48"/>
      <c r="G79" s="43">
        <f t="shared" si="6"/>
        <v>0</v>
      </c>
      <c r="H79" s="44" t="str">
        <f>IF(C79&gt;0,IF(ISNA(IF(ISNA(VLOOKUP(C79,Engagés!$A$11:$L$511,6,FALSE)),VLOOKUP(C79,'Enga manuel'!$G$6:$P$355,4,FALSE),VLOOKUP(C79,Engagés!$A$11:$L$511,6,FALSE))),"Dossard inconnu ",IF(ISNA(VLOOKUP(C79,Engagés!$A$11:$L$511,6,FALSE)),VLOOKUP(C79,'Enga manuel'!$G$6:$P$355,4,FALSE),VLOOKUP(C79,Engagés!$A$11:$L$511,6,FALSE)))," ")</f>
        <v xml:space="preserve"> </v>
      </c>
      <c r="I79" s="44" t="str">
        <f>IF(C79&gt;0,IF(ISNA(IF(ISNA(VLOOKUP(C79,Engagés!$A$11:$L$511,7,FALSE)),VLOOKUP(C79,'Enga manuel'!$G$6:$P$355,5,FALSE),VLOOKUP(C79,Engagés!$A$11:$L$511,7,FALSE))),"ou non partant ",IF(ISNA(VLOOKUP(C79,Engagés!$A$11:$L$511,7,FALSE)),VLOOKUP(C79,'Enga manuel'!$G$6:$P$355,5,FALSE),VLOOKUP(C79,Engagés!$A$11:$L$511,7,FALSE)))," ")</f>
        <v xml:space="preserve"> </v>
      </c>
      <c r="J79" s="44" t="str">
        <f>IF(C79&gt;0,IF(ISNA(IF(ISNA(VLOOKUP(C79,Engagés!$A$11:$L$511,8,FALSE)),VLOOKUP(C79,'Enga manuel'!$G$6:$P$355,6,FALSE),VLOOKUP(C79,Engagés!$A$11:$L$511,8,FALSE)))," ",IF(ISNA(VLOOKUP(C79,Engagés!$A$11:$L$511,8,FALSE)),VLOOKUP(C79,'Enga manuel'!$G$6:$P$355,6,FALSE),VLOOKUP(C79,Engagés!$A$11:$L$511,8,FALSE)))," ")</f>
        <v xml:space="preserve"> </v>
      </c>
      <c r="K79" s="45" t="str">
        <f>IF(C79&gt;0,IF(ISNA(IF(ISNA(VLOOKUP(C79,Engagés!$A$11:$L$511,5,FALSE)),VLOOKUP(C79,'Enga manuel'!$G$6:$P$355,3,FALSE),VLOOKUP(C79,Engagés!$A$11:$L$511,5,FALSE)))," ",IF(ISNA(VLOOKUP(C79,Engagés!$A$11:$L$511,5,FALSE)),VLOOKUP(C79,'Enga manuel'!$G$6:$P$355,3,FALSE),VLOOKUP(C79,Engagés!$A$11:$L$511,5,FALSE)))," ")</f>
        <v xml:space="preserve"> </v>
      </c>
      <c r="L79" s="45" t="str">
        <f>IF(C79&gt;0,IF(ISNA(IF(ISNA(VLOOKUP(C79,Engagés!$A$11:$L$511,4,FALSE)),VLOOKUP(C79,'Enga manuel'!$G$6:$P$355,2,FALSE),VLOOKUP(C79,Engagés!$A$11:$L$511,4,FALSE)))," ",IF(ISNA(VLOOKUP(C79,Engagés!$A$11:$L$511,4,FALSE)),VLOOKUP(C79,'Enga manuel'!$G$6:$P$355,2,FALSE),VLOOKUP(C79,Engagés!$A$11:$L$511,4,FALSE)))," ")</f>
        <v xml:space="preserve"> </v>
      </c>
      <c r="M79" s="44" t="str">
        <f>IF(C79&gt;0,IF(ISNA(IF(ISNA(VLOOKUP(C79,Engagés!$A$11:$L$511,9,FALSE)),VLOOKUP(C79,'Enga manuel'!$G$6:$P$355,7,FALSE),VLOOKUP(C79,Engagés!$A$11:$L$511,9,FALSE)))," ",IF(ISNA(VLOOKUP(C79,Engagés!$A$11:$L$511,9,FALSE)),VLOOKUP(C79,'Enga manuel'!$G$6:$P$355,7,FALSE),VLOOKUP(C79,Engagés!$A$11:$L$511,9,FALSE)))," ")</f>
        <v xml:space="preserve"> </v>
      </c>
      <c r="N79" s="80" t="str">
        <f>IF(C79&gt;0,IF(ISNA(IF(ISNA(VLOOKUP(C79,Engagés!$A$11:$L$511,10,FALSE)),VLOOKUP(C79,'Enga manuel'!$G$6:$P$355,8,FALSE),VLOOKUP(C79,Engagés!$A$11:$L$511,10,FALSE)))," ",IF(ISNA(VLOOKUP(C79,Engagés!$A$11:$L$511,10,FALSE)),VLOOKUP(C79,'Enga manuel'!$G$6:$P$355,8,FALSE),VLOOKUP(C79,Engagés!$A$11:$L$511,10,FALSE)))," ")</f>
        <v xml:space="preserve"> </v>
      </c>
      <c r="O79" s="45" t="str">
        <f>IF(C79&gt;0,IF(ISNA(IF(ISNA(VLOOKUP(C79,Engagés!$A$11:$L$511,12,FALSE)),VLOOKUP(C79,'Enga manuel'!$G$6:$P$355,9,FALSE),VLOOKUP(C79,Engagés!$A$11:$L$511,12,FALSE)))," ",IF(ISNA(VLOOKUP(C79,Engagés!$A$11:$L$511,11,FALSE)),VLOOKUP(C79,'Enga manuel'!$G$6:$P$355,9,FALSE),VLOOKUP(C79,Engagés!$A$11:$L$511,11,FALSE)))," ")</f>
        <v xml:space="preserve"> </v>
      </c>
      <c r="P79" s="46" t="str">
        <f t="shared" si="7"/>
        <v/>
      </c>
      <c r="R79" s="34">
        <f t="shared" si="9"/>
        <v>0</v>
      </c>
      <c r="S79" s="34">
        <f>IF(C79&gt;0,CONCATENATE(R79,COUNTIF($R$7:R79,R79)),0)</f>
        <v>0</v>
      </c>
      <c r="T79" s="261">
        <f t="shared" si="8"/>
        <v>73</v>
      </c>
    </row>
    <row r="80" spans="1:20" ht="19.149999999999999" customHeight="1" x14ac:dyDescent="0.2">
      <c r="A80" s="39"/>
      <c r="B80" s="47">
        <v>74</v>
      </c>
      <c r="C80" s="47"/>
      <c r="D80" s="48"/>
      <c r="E80" s="48"/>
      <c r="F80" s="48"/>
      <c r="G80" s="43">
        <f t="shared" si="6"/>
        <v>0</v>
      </c>
      <c r="H80" s="44" t="str">
        <f>IF(C80&gt;0,IF(ISNA(IF(ISNA(VLOOKUP(C80,Engagés!$A$11:$L$511,6,FALSE)),VLOOKUP(C80,'Enga manuel'!$G$6:$P$355,4,FALSE),VLOOKUP(C80,Engagés!$A$11:$L$511,6,FALSE))),"Dossard inconnu ",IF(ISNA(VLOOKUP(C80,Engagés!$A$11:$L$511,6,FALSE)),VLOOKUP(C80,'Enga manuel'!$G$6:$P$355,4,FALSE),VLOOKUP(C80,Engagés!$A$11:$L$511,6,FALSE)))," ")</f>
        <v xml:space="preserve"> </v>
      </c>
      <c r="I80" s="44" t="str">
        <f>IF(C80&gt;0,IF(ISNA(IF(ISNA(VLOOKUP(C80,Engagés!$A$11:$L$511,7,FALSE)),VLOOKUP(C80,'Enga manuel'!$G$6:$P$355,5,FALSE),VLOOKUP(C80,Engagés!$A$11:$L$511,7,FALSE))),"ou non partant ",IF(ISNA(VLOOKUP(C80,Engagés!$A$11:$L$511,7,FALSE)),VLOOKUP(C80,'Enga manuel'!$G$6:$P$355,5,FALSE),VLOOKUP(C80,Engagés!$A$11:$L$511,7,FALSE)))," ")</f>
        <v xml:space="preserve"> </v>
      </c>
      <c r="J80" s="44" t="str">
        <f>IF(C80&gt;0,IF(ISNA(IF(ISNA(VLOOKUP(C80,Engagés!$A$11:$L$511,8,FALSE)),VLOOKUP(C80,'Enga manuel'!$G$6:$P$355,6,FALSE),VLOOKUP(C80,Engagés!$A$11:$L$511,8,FALSE)))," ",IF(ISNA(VLOOKUP(C80,Engagés!$A$11:$L$511,8,FALSE)),VLOOKUP(C80,'Enga manuel'!$G$6:$P$355,6,FALSE),VLOOKUP(C80,Engagés!$A$11:$L$511,8,FALSE)))," ")</f>
        <v xml:space="preserve"> </v>
      </c>
      <c r="K80" s="45" t="str">
        <f>IF(C80&gt;0,IF(ISNA(IF(ISNA(VLOOKUP(C80,Engagés!$A$11:$L$511,5,FALSE)),VLOOKUP(C80,'Enga manuel'!$G$6:$P$355,3,FALSE),VLOOKUP(C80,Engagés!$A$11:$L$511,5,FALSE)))," ",IF(ISNA(VLOOKUP(C80,Engagés!$A$11:$L$511,5,FALSE)),VLOOKUP(C80,'Enga manuel'!$G$6:$P$355,3,FALSE),VLOOKUP(C80,Engagés!$A$11:$L$511,5,FALSE)))," ")</f>
        <v xml:space="preserve"> </v>
      </c>
      <c r="L80" s="45" t="str">
        <f>IF(C80&gt;0,IF(ISNA(IF(ISNA(VLOOKUP(C80,Engagés!$A$11:$L$511,4,FALSE)),VLOOKUP(C80,'Enga manuel'!$G$6:$P$355,2,FALSE),VLOOKUP(C80,Engagés!$A$11:$L$511,4,FALSE)))," ",IF(ISNA(VLOOKUP(C80,Engagés!$A$11:$L$511,4,FALSE)),VLOOKUP(C80,'Enga manuel'!$G$6:$P$355,2,FALSE),VLOOKUP(C80,Engagés!$A$11:$L$511,4,FALSE)))," ")</f>
        <v xml:space="preserve"> </v>
      </c>
      <c r="M80" s="44" t="str">
        <f>IF(C80&gt;0,IF(ISNA(IF(ISNA(VLOOKUP(C80,Engagés!$A$11:$L$511,9,FALSE)),VLOOKUP(C80,'Enga manuel'!$G$6:$P$355,7,FALSE),VLOOKUP(C80,Engagés!$A$11:$L$511,9,FALSE)))," ",IF(ISNA(VLOOKUP(C80,Engagés!$A$11:$L$511,9,FALSE)),VLOOKUP(C80,'Enga manuel'!$G$6:$P$355,7,FALSE),VLOOKUP(C80,Engagés!$A$11:$L$511,9,FALSE)))," ")</f>
        <v xml:space="preserve"> </v>
      </c>
      <c r="N80" s="80" t="str">
        <f>IF(C80&gt;0,IF(ISNA(IF(ISNA(VLOOKUP(C80,Engagés!$A$11:$L$511,10,FALSE)),VLOOKUP(C80,'Enga manuel'!$G$6:$P$355,8,FALSE),VLOOKUP(C80,Engagés!$A$11:$L$511,10,FALSE)))," ",IF(ISNA(VLOOKUP(C80,Engagés!$A$11:$L$511,10,FALSE)),VLOOKUP(C80,'Enga manuel'!$G$6:$P$355,8,FALSE),VLOOKUP(C80,Engagés!$A$11:$L$511,10,FALSE)))," ")</f>
        <v xml:space="preserve"> </v>
      </c>
      <c r="O80" s="45" t="str">
        <f>IF(C80&gt;0,IF(ISNA(IF(ISNA(VLOOKUP(C80,Engagés!$A$11:$L$511,12,FALSE)),VLOOKUP(C80,'Enga manuel'!$G$6:$P$355,9,FALSE),VLOOKUP(C80,Engagés!$A$11:$L$511,12,FALSE)))," ",IF(ISNA(VLOOKUP(C80,Engagés!$A$11:$L$511,11,FALSE)),VLOOKUP(C80,'Enga manuel'!$G$6:$P$355,9,FALSE),VLOOKUP(C80,Engagés!$A$11:$L$511,11,FALSE)))," ")</f>
        <v xml:space="preserve"> </v>
      </c>
      <c r="P80" s="46" t="str">
        <f t="shared" si="7"/>
        <v/>
      </c>
      <c r="R80" s="34">
        <f t="shared" si="9"/>
        <v>0</v>
      </c>
      <c r="S80" s="34">
        <f>IF(C80&gt;0,CONCATENATE(R80,COUNTIF($R$7:R80,R80)),0)</f>
        <v>0</v>
      </c>
      <c r="T80" s="261">
        <f t="shared" si="8"/>
        <v>74</v>
      </c>
    </row>
    <row r="81" spans="1:20" ht="19.149999999999999" customHeight="1" x14ac:dyDescent="0.2">
      <c r="A81" s="39"/>
      <c r="B81" s="47">
        <v>75</v>
      </c>
      <c r="C81" s="47"/>
      <c r="D81" s="48"/>
      <c r="E81" s="48"/>
      <c r="F81" s="48"/>
      <c r="G81" s="43">
        <f t="shared" si="6"/>
        <v>0</v>
      </c>
      <c r="H81" s="44" t="str">
        <f>IF(C81&gt;0,IF(ISNA(IF(ISNA(VLOOKUP(C81,Engagés!$A$11:$L$511,6,FALSE)),VLOOKUP(C81,'Enga manuel'!$G$6:$P$355,4,FALSE),VLOOKUP(C81,Engagés!$A$11:$L$511,6,FALSE))),"Dossard inconnu ",IF(ISNA(VLOOKUP(C81,Engagés!$A$11:$L$511,6,FALSE)),VLOOKUP(C81,'Enga manuel'!$G$6:$P$355,4,FALSE),VLOOKUP(C81,Engagés!$A$11:$L$511,6,FALSE)))," ")</f>
        <v xml:space="preserve"> </v>
      </c>
      <c r="I81" s="44" t="str">
        <f>IF(C81&gt;0,IF(ISNA(IF(ISNA(VLOOKUP(C81,Engagés!$A$11:$L$511,7,FALSE)),VLOOKUP(C81,'Enga manuel'!$G$6:$P$355,5,FALSE),VLOOKUP(C81,Engagés!$A$11:$L$511,7,FALSE))),"ou non partant ",IF(ISNA(VLOOKUP(C81,Engagés!$A$11:$L$511,7,FALSE)),VLOOKUP(C81,'Enga manuel'!$G$6:$P$355,5,FALSE),VLOOKUP(C81,Engagés!$A$11:$L$511,7,FALSE)))," ")</f>
        <v xml:space="preserve"> </v>
      </c>
      <c r="J81" s="44" t="str">
        <f>IF(C81&gt;0,IF(ISNA(IF(ISNA(VLOOKUP(C81,Engagés!$A$11:$L$511,8,FALSE)),VLOOKUP(C81,'Enga manuel'!$G$6:$P$355,6,FALSE),VLOOKUP(C81,Engagés!$A$11:$L$511,8,FALSE)))," ",IF(ISNA(VLOOKUP(C81,Engagés!$A$11:$L$511,8,FALSE)),VLOOKUP(C81,'Enga manuel'!$G$6:$P$355,6,FALSE),VLOOKUP(C81,Engagés!$A$11:$L$511,8,FALSE)))," ")</f>
        <v xml:space="preserve"> </v>
      </c>
      <c r="K81" s="45" t="str">
        <f>IF(C81&gt;0,IF(ISNA(IF(ISNA(VLOOKUP(C81,Engagés!$A$11:$L$511,5,FALSE)),VLOOKUP(C81,'Enga manuel'!$G$6:$P$355,3,FALSE),VLOOKUP(C81,Engagés!$A$11:$L$511,5,FALSE)))," ",IF(ISNA(VLOOKUP(C81,Engagés!$A$11:$L$511,5,FALSE)),VLOOKUP(C81,'Enga manuel'!$G$6:$P$355,3,FALSE),VLOOKUP(C81,Engagés!$A$11:$L$511,5,FALSE)))," ")</f>
        <v xml:space="preserve"> </v>
      </c>
      <c r="L81" s="45" t="str">
        <f>IF(C81&gt;0,IF(ISNA(IF(ISNA(VLOOKUP(C81,Engagés!$A$11:$L$511,4,FALSE)),VLOOKUP(C81,'Enga manuel'!$G$6:$P$355,2,FALSE),VLOOKUP(C81,Engagés!$A$11:$L$511,4,FALSE)))," ",IF(ISNA(VLOOKUP(C81,Engagés!$A$11:$L$511,4,FALSE)),VLOOKUP(C81,'Enga manuel'!$G$6:$P$355,2,FALSE),VLOOKUP(C81,Engagés!$A$11:$L$511,4,FALSE)))," ")</f>
        <v xml:space="preserve"> </v>
      </c>
      <c r="M81" s="44" t="str">
        <f>IF(C81&gt;0,IF(ISNA(IF(ISNA(VLOOKUP(C81,Engagés!$A$11:$L$511,9,FALSE)),VLOOKUP(C81,'Enga manuel'!$G$6:$P$355,7,FALSE),VLOOKUP(C81,Engagés!$A$11:$L$511,9,FALSE)))," ",IF(ISNA(VLOOKUP(C81,Engagés!$A$11:$L$511,9,FALSE)),VLOOKUP(C81,'Enga manuel'!$G$6:$P$355,7,FALSE),VLOOKUP(C81,Engagés!$A$11:$L$511,9,FALSE)))," ")</f>
        <v xml:space="preserve"> </v>
      </c>
      <c r="N81" s="80" t="str">
        <f>IF(C81&gt;0,IF(ISNA(IF(ISNA(VLOOKUP(C81,Engagés!$A$11:$L$511,10,FALSE)),VLOOKUP(C81,'Enga manuel'!$G$6:$P$355,8,FALSE),VLOOKUP(C81,Engagés!$A$11:$L$511,10,FALSE)))," ",IF(ISNA(VLOOKUP(C81,Engagés!$A$11:$L$511,10,FALSE)),VLOOKUP(C81,'Enga manuel'!$G$6:$P$355,8,FALSE),VLOOKUP(C81,Engagés!$A$11:$L$511,10,FALSE)))," ")</f>
        <v xml:space="preserve"> </v>
      </c>
      <c r="O81" s="45" t="str">
        <f>IF(C81&gt;0,IF(ISNA(IF(ISNA(VLOOKUP(C81,Engagés!$A$11:$L$511,12,FALSE)),VLOOKUP(C81,'Enga manuel'!$G$6:$P$355,9,FALSE),VLOOKUP(C81,Engagés!$A$11:$L$511,12,FALSE)))," ",IF(ISNA(VLOOKUP(C81,Engagés!$A$11:$L$511,11,FALSE)),VLOOKUP(C81,'Enga manuel'!$G$6:$P$355,9,FALSE),VLOOKUP(C81,Engagés!$A$11:$L$511,11,FALSE)))," ")</f>
        <v xml:space="preserve"> </v>
      </c>
      <c r="P81" s="46" t="str">
        <f t="shared" si="7"/>
        <v/>
      </c>
      <c r="R81" s="34">
        <f t="shared" si="9"/>
        <v>0</v>
      </c>
      <c r="S81" s="34">
        <f>IF(C81&gt;0,CONCATENATE(R81,COUNTIF($R$7:R81,R81)),0)</f>
        <v>0</v>
      </c>
      <c r="T81" s="261">
        <f t="shared" si="8"/>
        <v>75</v>
      </c>
    </row>
    <row r="82" spans="1:20" ht="19.149999999999999" customHeight="1" x14ac:dyDescent="0.2">
      <c r="A82" s="39"/>
      <c r="B82" s="47">
        <v>76</v>
      </c>
      <c r="C82" s="47"/>
      <c r="D82" s="48"/>
      <c r="E82" s="48"/>
      <c r="F82" s="48"/>
      <c r="G82" s="43">
        <f t="shared" si="6"/>
        <v>0</v>
      </c>
      <c r="H82" s="44" t="str">
        <f>IF(C82&gt;0,IF(ISNA(IF(ISNA(VLOOKUP(C82,Engagés!$A$11:$L$511,6,FALSE)),VLOOKUP(C82,'Enga manuel'!$G$6:$P$355,4,FALSE),VLOOKUP(C82,Engagés!$A$11:$L$511,6,FALSE))),"Dossard inconnu ",IF(ISNA(VLOOKUP(C82,Engagés!$A$11:$L$511,6,FALSE)),VLOOKUP(C82,'Enga manuel'!$G$6:$P$355,4,FALSE),VLOOKUP(C82,Engagés!$A$11:$L$511,6,FALSE)))," ")</f>
        <v xml:space="preserve"> </v>
      </c>
      <c r="I82" s="44" t="str">
        <f>IF(C82&gt;0,IF(ISNA(IF(ISNA(VLOOKUP(C82,Engagés!$A$11:$L$511,7,FALSE)),VLOOKUP(C82,'Enga manuel'!$G$6:$P$355,5,FALSE),VLOOKUP(C82,Engagés!$A$11:$L$511,7,FALSE))),"ou non partant ",IF(ISNA(VLOOKUP(C82,Engagés!$A$11:$L$511,7,FALSE)),VLOOKUP(C82,'Enga manuel'!$G$6:$P$355,5,FALSE),VLOOKUP(C82,Engagés!$A$11:$L$511,7,FALSE)))," ")</f>
        <v xml:space="preserve"> </v>
      </c>
      <c r="J82" s="44" t="str">
        <f>IF(C82&gt;0,IF(ISNA(IF(ISNA(VLOOKUP(C82,Engagés!$A$11:$L$511,8,FALSE)),VLOOKUP(C82,'Enga manuel'!$G$6:$P$355,6,FALSE),VLOOKUP(C82,Engagés!$A$11:$L$511,8,FALSE)))," ",IF(ISNA(VLOOKUP(C82,Engagés!$A$11:$L$511,8,FALSE)),VLOOKUP(C82,'Enga manuel'!$G$6:$P$355,6,FALSE),VLOOKUP(C82,Engagés!$A$11:$L$511,8,FALSE)))," ")</f>
        <v xml:space="preserve"> </v>
      </c>
      <c r="K82" s="45" t="str">
        <f>IF(C82&gt;0,IF(ISNA(IF(ISNA(VLOOKUP(C82,Engagés!$A$11:$L$511,5,FALSE)),VLOOKUP(C82,'Enga manuel'!$G$6:$P$355,3,FALSE),VLOOKUP(C82,Engagés!$A$11:$L$511,5,FALSE)))," ",IF(ISNA(VLOOKUP(C82,Engagés!$A$11:$L$511,5,FALSE)),VLOOKUP(C82,'Enga manuel'!$G$6:$P$355,3,FALSE),VLOOKUP(C82,Engagés!$A$11:$L$511,5,FALSE)))," ")</f>
        <v xml:space="preserve"> </v>
      </c>
      <c r="L82" s="45" t="str">
        <f>IF(C82&gt;0,IF(ISNA(IF(ISNA(VLOOKUP(C82,Engagés!$A$11:$L$511,4,FALSE)),VLOOKUP(C82,'Enga manuel'!$G$6:$P$355,2,FALSE),VLOOKUP(C82,Engagés!$A$11:$L$511,4,FALSE)))," ",IF(ISNA(VLOOKUP(C82,Engagés!$A$11:$L$511,4,FALSE)),VLOOKUP(C82,'Enga manuel'!$G$6:$P$355,2,FALSE),VLOOKUP(C82,Engagés!$A$11:$L$511,4,FALSE)))," ")</f>
        <v xml:space="preserve"> </v>
      </c>
      <c r="M82" s="44" t="str">
        <f>IF(C82&gt;0,IF(ISNA(IF(ISNA(VLOOKUP(C82,Engagés!$A$11:$L$511,9,FALSE)),VLOOKUP(C82,'Enga manuel'!$G$6:$P$355,7,FALSE),VLOOKUP(C82,Engagés!$A$11:$L$511,9,FALSE)))," ",IF(ISNA(VLOOKUP(C82,Engagés!$A$11:$L$511,9,FALSE)),VLOOKUP(C82,'Enga manuel'!$G$6:$P$355,7,FALSE),VLOOKUP(C82,Engagés!$A$11:$L$511,9,FALSE)))," ")</f>
        <v xml:space="preserve"> </v>
      </c>
      <c r="N82" s="80" t="str">
        <f>IF(C82&gt;0,IF(ISNA(IF(ISNA(VLOOKUP(C82,Engagés!$A$11:$L$511,10,FALSE)),VLOOKUP(C82,'Enga manuel'!$G$6:$P$355,8,FALSE),VLOOKUP(C82,Engagés!$A$11:$L$511,10,FALSE)))," ",IF(ISNA(VLOOKUP(C82,Engagés!$A$11:$L$511,10,FALSE)),VLOOKUP(C82,'Enga manuel'!$G$6:$P$355,8,FALSE),VLOOKUP(C82,Engagés!$A$11:$L$511,10,FALSE)))," ")</f>
        <v xml:space="preserve"> </v>
      </c>
      <c r="O82" s="45" t="str">
        <f>IF(C82&gt;0,IF(ISNA(IF(ISNA(VLOOKUP(C82,Engagés!$A$11:$L$511,12,FALSE)),VLOOKUP(C82,'Enga manuel'!$G$6:$P$355,9,FALSE),VLOOKUP(C82,Engagés!$A$11:$L$511,12,FALSE)))," ",IF(ISNA(VLOOKUP(C82,Engagés!$A$11:$L$511,11,FALSE)),VLOOKUP(C82,'Enga manuel'!$G$6:$P$355,9,FALSE),VLOOKUP(C82,Engagés!$A$11:$L$511,11,FALSE)))," ")</f>
        <v xml:space="preserve"> </v>
      </c>
      <c r="P82" s="46" t="str">
        <f t="shared" si="7"/>
        <v/>
      </c>
      <c r="R82" s="34">
        <f t="shared" si="9"/>
        <v>0</v>
      </c>
      <c r="S82" s="34">
        <f>IF(C82&gt;0,CONCATENATE(R82,COUNTIF($R$7:R82,R82)),0)</f>
        <v>0</v>
      </c>
      <c r="T82" s="261">
        <f t="shared" si="8"/>
        <v>76</v>
      </c>
    </row>
    <row r="83" spans="1:20" ht="19.149999999999999" customHeight="1" x14ac:dyDescent="0.2">
      <c r="A83" s="39"/>
      <c r="B83" s="47">
        <v>77</v>
      </c>
      <c r="C83" s="47"/>
      <c r="D83" s="48"/>
      <c r="E83" s="48"/>
      <c r="F83" s="48"/>
      <c r="G83" s="43">
        <f t="shared" si="6"/>
        <v>0</v>
      </c>
      <c r="H83" s="44" t="str">
        <f>IF(C83&gt;0,IF(ISNA(IF(ISNA(VLOOKUP(C83,Engagés!$A$11:$L$511,6,FALSE)),VLOOKUP(C83,'Enga manuel'!$G$6:$P$355,4,FALSE),VLOOKUP(C83,Engagés!$A$11:$L$511,6,FALSE))),"Dossard inconnu ",IF(ISNA(VLOOKUP(C83,Engagés!$A$11:$L$511,6,FALSE)),VLOOKUP(C83,'Enga manuel'!$G$6:$P$355,4,FALSE),VLOOKUP(C83,Engagés!$A$11:$L$511,6,FALSE)))," ")</f>
        <v xml:space="preserve"> </v>
      </c>
      <c r="I83" s="44" t="str">
        <f>IF(C83&gt;0,IF(ISNA(IF(ISNA(VLOOKUP(C83,Engagés!$A$11:$L$511,7,FALSE)),VLOOKUP(C83,'Enga manuel'!$G$6:$P$355,5,FALSE),VLOOKUP(C83,Engagés!$A$11:$L$511,7,FALSE))),"ou non partant ",IF(ISNA(VLOOKUP(C83,Engagés!$A$11:$L$511,7,FALSE)),VLOOKUP(C83,'Enga manuel'!$G$6:$P$355,5,FALSE),VLOOKUP(C83,Engagés!$A$11:$L$511,7,FALSE)))," ")</f>
        <v xml:space="preserve"> </v>
      </c>
      <c r="J83" s="44" t="str">
        <f>IF(C83&gt;0,IF(ISNA(IF(ISNA(VLOOKUP(C83,Engagés!$A$11:$L$511,8,FALSE)),VLOOKUP(C83,'Enga manuel'!$G$6:$P$355,6,FALSE),VLOOKUP(C83,Engagés!$A$11:$L$511,8,FALSE)))," ",IF(ISNA(VLOOKUP(C83,Engagés!$A$11:$L$511,8,FALSE)),VLOOKUP(C83,'Enga manuel'!$G$6:$P$355,6,FALSE),VLOOKUP(C83,Engagés!$A$11:$L$511,8,FALSE)))," ")</f>
        <v xml:space="preserve"> </v>
      </c>
      <c r="K83" s="45" t="str">
        <f>IF(C83&gt;0,IF(ISNA(IF(ISNA(VLOOKUP(C83,Engagés!$A$11:$L$511,5,FALSE)),VLOOKUP(C83,'Enga manuel'!$G$6:$P$355,3,FALSE),VLOOKUP(C83,Engagés!$A$11:$L$511,5,FALSE)))," ",IF(ISNA(VLOOKUP(C83,Engagés!$A$11:$L$511,5,FALSE)),VLOOKUP(C83,'Enga manuel'!$G$6:$P$355,3,FALSE),VLOOKUP(C83,Engagés!$A$11:$L$511,5,FALSE)))," ")</f>
        <v xml:space="preserve"> </v>
      </c>
      <c r="L83" s="45" t="str">
        <f>IF(C83&gt;0,IF(ISNA(IF(ISNA(VLOOKUP(C83,Engagés!$A$11:$L$511,4,FALSE)),VLOOKUP(C83,'Enga manuel'!$G$6:$P$355,2,FALSE),VLOOKUP(C83,Engagés!$A$11:$L$511,4,FALSE)))," ",IF(ISNA(VLOOKUP(C83,Engagés!$A$11:$L$511,4,FALSE)),VLOOKUP(C83,'Enga manuel'!$G$6:$P$355,2,FALSE),VLOOKUP(C83,Engagés!$A$11:$L$511,4,FALSE)))," ")</f>
        <v xml:space="preserve"> </v>
      </c>
      <c r="M83" s="44" t="str">
        <f>IF(C83&gt;0,IF(ISNA(IF(ISNA(VLOOKUP(C83,Engagés!$A$11:$L$511,9,FALSE)),VLOOKUP(C83,'Enga manuel'!$G$6:$P$355,7,FALSE),VLOOKUP(C83,Engagés!$A$11:$L$511,9,FALSE)))," ",IF(ISNA(VLOOKUP(C83,Engagés!$A$11:$L$511,9,FALSE)),VLOOKUP(C83,'Enga manuel'!$G$6:$P$355,7,FALSE),VLOOKUP(C83,Engagés!$A$11:$L$511,9,FALSE)))," ")</f>
        <v xml:space="preserve"> </v>
      </c>
      <c r="N83" s="80" t="str">
        <f>IF(C83&gt;0,IF(ISNA(IF(ISNA(VLOOKUP(C83,Engagés!$A$11:$L$511,10,FALSE)),VLOOKUP(C83,'Enga manuel'!$G$6:$P$355,8,FALSE),VLOOKUP(C83,Engagés!$A$11:$L$511,10,FALSE)))," ",IF(ISNA(VLOOKUP(C83,Engagés!$A$11:$L$511,10,FALSE)),VLOOKUP(C83,'Enga manuel'!$G$6:$P$355,8,FALSE),VLOOKUP(C83,Engagés!$A$11:$L$511,10,FALSE)))," ")</f>
        <v xml:space="preserve"> </v>
      </c>
      <c r="O83" s="45" t="str">
        <f>IF(C83&gt;0,IF(ISNA(IF(ISNA(VLOOKUP(C83,Engagés!$A$11:$L$511,12,FALSE)),VLOOKUP(C83,'Enga manuel'!$G$6:$P$355,9,FALSE),VLOOKUP(C83,Engagés!$A$11:$L$511,12,FALSE)))," ",IF(ISNA(VLOOKUP(C83,Engagés!$A$11:$L$511,11,FALSE)),VLOOKUP(C83,'Enga manuel'!$G$6:$P$355,9,FALSE),VLOOKUP(C83,Engagés!$A$11:$L$511,11,FALSE)))," ")</f>
        <v xml:space="preserve"> </v>
      </c>
      <c r="P83" s="46" t="str">
        <f t="shared" si="7"/>
        <v/>
      </c>
      <c r="R83" s="34">
        <f t="shared" si="9"/>
        <v>0</v>
      </c>
      <c r="S83" s="34">
        <f>IF(C83&gt;0,CONCATENATE(R83,COUNTIF($R$7:R83,R83)),0)</f>
        <v>0</v>
      </c>
      <c r="T83" s="261">
        <f t="shared" si="8"/>
        <v>77</v>
      </c>
    </row>
    <row r="84" spans="1:20" ht="19.149999999999999" customHeight="1" x14ac:dyDescent="0.2">
      <c r="A84" s="39"/>
      <c r="B84" s="47">
        <v>78</v>
      </c>
      <c r="C84" s="47"/>
      <c r="D84" s="48"/>
      <c r="E84" s="48"/>
      <c r="F84" s="48"/>
      <c r="G84" s="43">
        <f t="shared" si="6"/>
        <v>0</v>
      </c>
      <c r="H84" s="44" t="str">
        <f>IF(C84&gt;0,IF(ISNA(IF(ISNA(VLOOKUP(C84,Engagés!$A$11:$L$511,6,FALSE)),VLOOKUP(C84,'Enga manuel'!$G$6:$P$355,4,FALSE),VLOOKUP(C84,Engagés!$A$11:$L$511,6,FALSE))),"Dossard inconnu ",IF(ISNA(VLOOKUP(C84,Engagés!$A$11:$L$511,6,FALSE)),VLOOKUP(C84,'Enga manuel'!$G$6:$P$355,4,FALSE),VLOOKUP(C84,Engagés!$A$11:$L$511,6,FALSE)))," ")</f>
        <v xml:space="preserve"> </v>
      </c>
      <c r="I84" s="44" t="str">
        <f>IF(C84&gt;0,IF(ISNA(IF(ISNA(VLOOKUP(C84,Engagés!$A$11:$L$511,7,FALSE)),VLOOKUP(C84,'Enga manuel'!$G$6:$P$355,5,FALSE),VLOOKUP(C84,Engagés!$A$11:$L$511,7,FALSE))),"ou non partant ",IF(ISNA(VLOOKUP(C84,Engagés!$A$11:$L$511,7,FALSE)),VLOOKUP(C84,'Enga manuel'!$G$6:$P$355,5,FALSE),VLOOKUP(C84,Engagés!$A$11:$L$511,7,FALSE)))," ")</f>
        <v xml:space="preserve"> </v>
      </c>
      <c r="J84" s="44" t="str">
        <f>IF(C84&gt;0,IF(ISNA(IF(ISNA(VLOOKUP(C84,Engagés!$A$11:$L$511,8,FALSE)),VLOOKUP(C84,'Enga manuel'!$G$6:$P$355,6,FALSE),VLOOKUP(C84,Engagés!$A$11:$L$511,8,FALSE)))," ",IF(ISNA(VLOOKUP(C84,Engagés!$A$11:$L$511,8,FALSE)),VLOOKUP(C84,'Enga manuel'!$G$6:$P$355,6,FALSE),VLOOKUP(C84,Engagés!$A$11:$L$511,8,FALSE)))," ")</f>
        <v xml:space="preserve"> </v>
      </c>
      <c r="K84" s="45" t="str">
        <f>IF(C84&gt;0,IF(ISNA(IF(ISNA(VLOOKUP(C84,Engagés!$A$11:$L$511,5,FALSE)),VLOOKUP(C84,'Enga manuel'!$G$6:$P$355,3,FALSE),VLOOKUP(C84,Engagés!$A$11:$L$511,5,FALSE)))," ",IF(ISNA(VLOOKUP(C84,Engagés!$A$11:$L$511,5,FALSE)),VLOOKUP(C84,'Enga manuel'!$G$6:$P$355,3,FALSE),VLOOKUP(C84,Engagés!$A$11:$L$511,5,FALSE)))," ")</f>
        <v xml:space="preserve"> </v>
      </c>
      <c r="L84" s="45" t="str">
        <f>IF(C84&gt;0,IF(ISNA(IF(ISNA(VLOOKUP(C84,Engagés!$A$11:$L$511,4,FALSE)),VLOOKUP(C84,'Enga manuel'!$G$6:$P$355,2,FALSE),VLOOKUP(C84,Engagés!$A$11:$L$511,4,FALSE)))," ",IF(ISNA(VLOOKUP(C84,Engagés!$A$11:$L$511,4,FALSE)),VLOOKUP(C84,'Enga manuel'!$G$6:$P$355,2,FALSE),VLOOKUP(C84,Engagés!$A$11:$L$511,4,FALSE)))," ")</f>
        <v xml:space="preserve"> </v>
      </c>
      <c r="M84" s="44" t="str">
        <f>IF(C84&gt;0,IF(ISNA(IF(ISNA(VLOOKUP(C84,Engagés!$A$11:$L$511,9,FALSE)),VLOOKUP(C84,'Enga manuel'!$G$6:$P$355,7,FALSE),VLOOKUP(C84,Engagés!$A$11:$L$511,9,FALSE)))," ",IF(ISNA(VLOOKUP(C84,Engagés!$A$11:$L$511,9,FALSE)),VLOOKUP(C84,'Enga manuel'!$G$6:$P$355,7,FALSE),VLOOKUP(C84,Engagés!$A$11:$L$511,9,FALSE)))," ")</f>
        <v xml:space="preserve"> </v>
      </c>
      <c r="N84" s="80" t="str">
        <f>IF(C84&gt;0,IF(ISNA(IF(ISNA(VLOOKUP(C84,Engagés!$A$11:$L$511,10,FALSE)),VLOOKUP(C84,'Enga manuel'!$G$6:$P$355,8,FALSE),VLOOKUP(C84,Engagés!$A$11:$L$511,10,FALSE)))," ",IF(ISNA(VLOOKUP(C84,Engagés!$A$11:$L$511,10,FALSE)),VLOOKUP(C84,'Enga manuel'!$G$6:$P$355,8,FALSE),VLOOKUP(C84,Engagés!$A$11:$L$511,10,FALSE)))," ")</f>
        <v xml:space="preserve"> </v>
      </c>
      <c r="O84" s="45" t="str">
        <f>IF(C84&gt;0,IF(ISNA(IF(ISNA(VLOOKUP(C84,Engagés!$A$11:$L$511,12,FALSE)),VLOOKUP(C84,'Enga manuel'!$G$6:$P$355,9,FALSE),VLOOKUP(C84,Engagés!$A$11:$L$511,12,FALSE)))," ",IF(ISNA(VLOOKUP(C84,Engagés!$A$11:$L$511,11,FALSE)),VLOOKUP(C84,'Enga manuel'!$G$6:$P$355,9,FALSE),VLOOKUP(C84,Engagés!$A$11:$L$511,11,FALSE)))," ")</f>
        <v xml:space="preserve"> </v>
      </c>
      <c r="P84" s="46" t="str">
        <f t="shared" si="7"/>
        <v/>
      </c>
      <c r="R84" s="34">
        <f t="shared" si="9"/>
        <v>0</v>
      </c>
      <c r="S84" s="34">
        <f>IF(C84&gt;0,CONCATENATE(R84,COUNTIF($R$7:R84,R84)),0)</f>
        <v>0</v>
      </c>
      <c r="T84" s="261">
        <f t="shared" si="8"/>
        <v>78</v>
      </c>
    </row>
    <row r="85" spans="1:20" ht="19.149999999999999" customHeight="1" x14ac:dyDescent="0.2">
      <c r="A85" s="39"/>
      <c r="B85" s="47">
        <v>79</v>
      </c>
      <c r="C85" s="47"/>
      <c r="D85" s="48"/>
      <c r="E85" s="48"/>
      <c r="F85" s="48"/>
      <c r="G85" s="43">
        <f t="shared" si="6"/>
        <v>0</v>
      </c>
      <c r="H85" s="44" t="str">
        <f>IF(C85&gt;0,IF(ISNA(IF(ISNA(VLOOKUP(C85,Engagés!$A$11:$L$511,6,FALSE)),VLOOKUP(C85,'Enga manuel'!$G$6:$P$355,4,FALSE),VLOOKUP(C85,Engagés!$A$11:$L$511,6,FALSE))),"Dossard inconnu ",IF(ISNA(VLOOKUP(C85,Engagés!$A$11:$L$511,6,FALSE)),VLOOKUP(C85,'Enga manuel'!$G$6:$P$355,4,FALSE),VLOOKUP(C85,Engagés!$A$11:$L$511,6,FALSE)))," ")</f>
        <v xml:space="preserve"> </v>
      </c>
      <c r="I85" s="44" t="str">
        <f>IF(C85&gt;0,IF(ISNA(IF(ISNA(VLOOKUP(C85,Engagés!$A$11:$L$511,7,FALSE)),VLOOKUP(C85,'Enga manuel'!$G$6:$P$355,5,FALSE),VLOOKUP(C85,Engagés!$A$11:$L$511,7,FALSE))),"ou non partant ",IF(ISNA(VLOOKUP(C85,Engagés!$A$11:$L$511,7,FALSE)),VLOOKUP(C85,'Enga manuel'!$G$6:$P$355,5,FALSE),VLOOKUP(C85,Engagés!$A$11:$L$511,7,FALSE)))," ")</f>
        <v xml:space="preserve"> </v>
      </c>
      <c r="J85" s="44" t="str">
        <f>IF(C85&gt;0,IF(ISNA(IF(ISNA(VLOOKUP(C85,Engagés!$A$11:$L$511,8,FALSE)),VLOOKUP(C85,'Enga manuel'!$G$6:$P$355,6,FALSE),VLOOKUP(C85,Engagés!$A$11:$L$511,8,FALSE)))," ",IF(ISNA(VLOOKUP(C85,Engagés!$A$11:$L$511,8,FALSE)),VLOOKUP(C85,'Enga manuel'!$G$6:$P$355,6,FALSE),VLOOKUP(C85,Engagés!$A$11:$L$511,8,FALSE)))," ")</f>
        <v xml:space="preserve"> </v>
      </c>
      <c r="K85" s="45" t="str">
        <f>IF(C85&gt;0,IF(ISNA(IF(ISNA(VLOOKUP(C85,Engagés!$A$11:$L$511,5,FALSE)),VLOOKUP(C85,'Enga manuel'!$G$6:$P$355,3,FALSE),VLOOKUP(C85,Engagés!$A$11:$L$511,5,FALSE)))," ",IF(ISNA(VLOOKUP(C85,Engagés!$A$11:$L$511,5,FALSE)),VLOOKUP(C85,'Enga manuel'!$G$6:$P$355,3,FALSE),VLOOKUP(C85,Engagés!$A$11:$L$511,5,FALSE)))," ")</f>
        <v xml:space="preserve"> </v>
      </c>
      <c r="L85" s="45" t="str">
        <f>IF(C85&gt;0,IF(ISNA(IF(ISNA(VLOOKUP(C85,Engagés!$A$11:$L$511,4,FALSE)),VLOOKUP(C85,'Enga manuel'!$G$6:$P$355,2,FALSE),VLOOKUP(C85,Engagés!$A$11:$L$511,4,FALSE)))," ",IF(ISNA(VLOOKUP(C85,Engagés!$A$11:$L$511,4,FALSE)),VLOOKUP(C85,'Enga manuel'!$G$6:$P$355,2,FALSE),VLOOKUP(C85,Engagés!$A$11:$L$511,4,FALSE)))," ")</f>
        <v xml:space="preserve"> </v>
      </c>
      <c r="M85" s="44" t="str">
        <f>IF(C85&gt;0,IF(ISNA(IF(ISNA(VLOOKUP(C85,Engagés!$A$11:$L$511,9,FALSE)),VLOOKUP(C85,'Enga manuel'!$G$6:$P$355,7,FALSE),VLOOKUP(C85,Engagés!$A$11:$L$511,9,FALSE)))," ",IF(ISNA(VLOOKUP(C85,Engagés!$A$11:$L$511,9,FALSE)),VLOOKUP(C85,'Enga manuel'!$G$6:$P$355,7,FALSE),VLOOKUP(C85,Engagés!$A$11:$L$511,9,FALSE)))," ")</f>
        <v xml:space="preserve"> </v>
      </c>
      <c r="N85" s="80" t="str">
        <f>IF(C85&gt;0,IF(ISNA(IF(ISNA(VLOOKUP(C85,Engagés!$A$11:$L$511,10,FALSE)),VLOOKUP(C85,'Enga manuel'!$G$6:$P$355,8,FALSE),VLOOKUP(C85,Engagés!$A$11:$L$511,10,FALSE)))," ",IF(ISNA(VLOOKUP(C85,Engagés!$A$11:$L$511,10,FALSE)),VLOOKUP(C85,'Enga manuel'!$G$6:$P$355,8,FALSE),VLOOKUP(C85,Engagés!$A$11:$L$511,10,FALSE)))," ")</f>
        <v xml:space="preserve"> </v>
      </c>
      <c r="O85" s="45" t="str">
        <f>IF(C85&gt;0,IF(ISNA(IF(ISNA(VLOOKUP(C85,Engagés!$A$11:$L$511,12,FALSE)),VLOOKUP(C85,'Enga manuel'!$G$6:$P$355,9,FALSE),VLOOKUP(C85,Engagés!$A$11:$L$511,12,FALSE)))," ",IF(ISNA(VLOOKUP(C85,Engagés!$A$11:$L$511,11,FALSE)),VLOOKUP(C85,'Enga manuel'!$G$6:$P$355,9,FALSE),VLOOKUP(C85,Engagés!$A$11:$L$511,11,FALSE)))," ")</f>
        <v xml:space="preserve"> </v>
      </c>
      <c r="P85" s="46" t="str">
        <f t="shared" si="7"/>
        <v/>
      </c>
      <c r="R85" s="34">
        <f t="shared" si="9"/>
        <v>0</v>
      </c>
      <c r="S85" s="34">
        <f>IF(C85&gt;0,CONCATENATE(R85,COUNTIF($R$7:R85,R85)),0)</f>
        <v>0</v>
      </c>
      <c r="T85" s="261">
        <f t="shared" si="8"/>
        <v>79</v>
      </c>
    </row>
    <row r="86" spans="1:20" ht="19.149999999999999" customHeight="1" x14ac:dyDescent="0.2">
      <c r="A86" s="39"/>
      <c r="B86" s="47">
        <v>80</v>
      </c>
      <c r="C86" s="47"/>
      <c r="D86" s="48"/>
      <c r="E86" s="48"/>
      <c r="F86" s="48"/>
      <c r="G86" s="43">
        <f t="shared" si="6"/>
        <v>0</v>
      </c>
      <c r="H86" s="44" t="str">
        <f>IF(C86&gt;0,IF(ISNA(IF(ISNA(VLOOKUP(C86,Engagés!$A$11:$L$511,6,FALSE)),VLOOKUP(C86,'Enga manuel'!$G$6:$P$355,4,FALSE),VLOOKUP(C86,Engagés!$A$11:$L$511,6,FALSE))),"Dossard inconnu ",IF(ISNA(VLOOKUP(C86,Engagés!$A$11:$L$511,6,FALSE)),VLOOKUP(C86,'Enga manuel'!$G$6:$P$355,4,FALSE),VLOOKUP(C86,Engagés!$A$11:$L$511,6,FALSE)))," ")</f>
        <v xml:space="preserve"> </v>
      </c>
      <c r="I86" s="44" t="str">
        <f>IF(C86&gt;0,IF(ISNA(IF(ISNA(VLOOKUP(C86,Engagés!$A$11:$L$511,7,FALSE)),VLOOKUP(C86,'Enga manuel'!$G$6:$P$355,5,FALSE),VLOOKUP(C86,Engagés!$A$11:$L$511,7,FALSE))),"ou non partant ",IF(ISNA(VLOOKUP(C86,Engagés!$A$11:$L$511,7,FALSE)),VLOOKUP(C86,'Enga manuel'!$G$6:$P$355,5,FALSE),VLOOKUP(C86,Engagés!$A$11:$L$511,7,FALSE)))," ")</f>
        <v xml:space="preserve"> </v>
      </c>
      <c r="J86" s="44" t="str">
        <f>IF(C86&gt;0,IF(ISNA(IF(ISNA(VLOOKUP(C86,Engagés!$A$11:$L$511,8,FALSE)),VLOOKUP(C86,'Enga manuel'!$G$6:$P$355,6,FALSE),VLOOKUP(C86,Engagés!$A$11:$L$511,8,FALSE)))," ",IF(ISNA(VLOOKUP(C86,Engagés!$A$11:$L$511,8,FALSE)),VLOOKUP(C86,'Enga manuel'!$G$6:$P$355,6,FALSE),VLOOKUP(C86,Engagés!$A$11:$L$511,8,FALSE)))," ")</f>
        <v xml:space="preserve"> </v>
      </c>
      <c r="K86" s="45" t="str">
        <f>IF(C86&gt;0,IF(ISNA(IF(ISNA(VLOOKUP(C86,Engagés!$A$11:$L$511,5,FALSE)),VLOOKUP(C86,'Enga manuel'!$G$6:$P$355,3,FALSE),VLOOKUP(C86,Engagés!$A$11:$L$511,5,FALSE)))," ",IF(ISNA(VLOOKUP(C86,Engagés!$A$11:$L$511,5,FALSE)),VLOOKUP(C86,'Enga manuel'!$G$6:$P$355,3,FALSE),VLOOKUP(C86,Engagés!$A$11:$L$511,5,FALSE)))," ")</f>
        <v xml:space="preserve"> </v>
      </c>
      <c r="L86" s="45" t="str">
        <f>IF(C86&gt;0,IF(ISNA(IF(ISNA(VLOOKUP(C86,Engagés!$A$11:$L$511,4,FALSE)),VLOOKUP(C86,'Enga manuel'!$G$6:$P$355,2,FALSE),VLOOKUP(C86,Engagés!$A$11:$L$511,4,FALSE)))," ",IF(ISNA(VLOOKUP(C86,Engagés!$A$11:$L$511,4,FALSE)),VLOOKUP(C86,'Enga manuel'!$G$6:$P$355,2,FALSE),VLOOKUP(C86,Engagés!$A$11:$L$511,4,FALSE)))," ")</f>
        <v xml:space="preserve"> </v>
      </c>
      <c r="M86" s="44" t="str">
        <f>IF(C86&gt;0,IF(ISNA(IF(ISNA(VLOOKUP(C86,Engagés!$A$11:$L$511,9,FALSE)),VLOOKUP(C86,'Enga manuel'!$G$6:$P$355,7,FALSE),VLOOKUP(C86,Engagés!$A$11:$L$511,9,FALSE)))," ",IF(ISNA(VLOOKUP(C86,Engagés!$A$11:$L$511,9,FALSE)),VLOOKUP(C86,'Enga manuel'!$G$6:$P$355,7,FALSE),VLOOKUP(C86,Engagés!$A$11:$L$511,9,FALSE)))," ")</f>
        <v xml:space="preserve"> </v>
      </c>
      <c r="N86" s="80" t="str">
        <f>IF(C86&gt;0,IF(ISNA(IF(ISNA(VLOOKUP(C86,Engagés!$A$11:$L$511,10,FALSE)),VLOOKUP(C86,'Enga manuel'!$G$6:$P$355,8,FALSE),VLOOKUP(C86,Engagés!$A$11:$L$511,10,FALSE)))," ",IF(ISNA(VLOOKUP(C86,Engagés!$A$11:$L$511,10,FALSE)),VLOOKUP(C86,'Enga manuel'!$G$6:$P$355,8,FALSE),VLOOKUP(C86,Engagés!$A$11:$L$511,10,FALSE)))," ")</f>
        <v xml:space="preserve"> </v>
      </c>
      <c r="O86" s="45" t="str">
        <f>IF(C86&gt;0,IF(ISNA(IF(ISNA(VLOOKUP(C86,Engagés!$A$11:$L$511,12,FALSE)),VLOOKUP(C86,'Enga manuel'!$G$6:$P$355,9,FALSE),VLOOKUP(C86,Engagés!$A$11:$L$511,12,FALSE)))," ",IF(ISNA(VLOOKUP(C86,Engagés!$A$11:$L$511,11,FALSE)),VLOOKUP(C86,'Enga manuel'!$G$6:$P$355,9,FALSE),VLOOKUP(C86,Engagés!$A$11:$L$511,11,FALSE)))," ")</f>
        <v xml:space="preserve"> </v>
      </c>
      <c r="P86" s="46" t="str">
        <f t="shared" si="7"/>
        <v/>
      </c>
      <c r="R86" s="34">
        <f t="shared" si="9"/>
        <v>0</v>
      </c>
      <c r="S86" s="34">
        <f>IF(C86&gt;0,CONCATENATE(R86,COUNTIF($R$7:R86,R86)),0)</f>
        <v>0</v>
      </c>
      <c r="T86" s="261">
        <f t="shared" si="8"/>
        <v>80</v>
      </c>
    </row>
    <row r="87" spans="1:20" ht="19.149999999999999" customHeight="1" x14ac:dyDescent="0.2">
      <c r="A87" s="39"/>
      <c r="B87" s="47">
        <v>81</v>
      </c>
      <c r="C87" s="47"/>
      <c r="D87" s="48"/>
      <c r="E87" s="48"/>
      <c r="F87" s="48"/>
      <c r="G87" s="43">
        <f t="shared" si="6"/>
        <v>0</v>
      </c>
      <c r="H87" s="44" t="str">
        <f>IF(C87&gt;0,IF(ISNA(IF(ISNA(VLOOKUP(C87,Engagés!$A$11:$L$511,6,FALSE)),VLOOKUP(C87,'Enga manuel'!$G$6:$P$355,4,FALSE),VLOOKUP(C87,Engagés!$A$11:$L$511,6,FALSE))),"Dossard inconnu ",IF(ISNA(VLOOKUP(C87,Engagés!$A$11:$L$511,6,FALSE)),VLOOKUP(C87,'Enga manuel'!$G$6:$P$355,4,FALSE),VLOOKUP(C87,Engagés!$A$11:$L$511,6,FALSE)))," ")</f>
        <v xml:space="preserve"> </v>
      </c>
      <c r="I87" s="44" t="str">
        <f>IF(C87&gt;0,IF(ISNA(IF(ISNA(VLOOKUP(C87,Engagés!$A$11:$L$511,7,FALSE)),VLOOKUP(C87,'Enga manuel'!$G$6:$P$355,5,FALSE),VLOOKUP(C87,Engagés!$A$11:$L$511,7,FALSE))),"ou non partant ",IF(ISNA(VLOOKUP(C87,Engagés!$A$11:$L$511,7,FALSE)),VLOOKUP(C87,'Enga manuel'!$G$6:$P$355,5,FALSE),VLOOKUP(C87,Engagés!$A$11:$L$511,7,FALSE)))," ")</f>
        <v xml:space="preserve"> </v>
      </c>
      <c r="J87" s="44" t="str">
        <f>IF(C87&gt;0,IF(ISNA(IF(ISNA(VLOOKUP(C87,Engagés!$A$11:$L$511,8,FALSE)),VLOOKUP(C87,'Enga manuel'!$G$6:$P$355,6,FALSE),VLOOKUP(C87,Engagés!$A$11:$L$511,8,FALSE)))," ",IF(ISNA(VLOOKUP(C87,Engagés!$A$11:$L$511,8,FALSE)),VLOOKUP(C87,'Enga manuel'!$G$6:$P$355,6,FALSE),VLOOKUP(C87,Engagés!$A$11:$L$511,8,FALSE)))," ")</f>
        <v xml:space="preserve"> </v>
      </c>
      <c r="K87" s="45" t="str">
        <f>IF(C87&gt;0,IF(ISNA(IF(ISNA(VLOOKUP(C87,Engagés!$A$11:$L$511,5,FALSE)),VLOOKUP(C87,'Enga manuel'!$G$6:$P$355,3,FALSE),VLOOKUP(C87,Engagés!$A$11:$L$511,5,FALSE)))," ",IF(ISNA(VLOOKUP(C87,Engagés!$A$11:$L$511,5,FALSE)),VLOOKUP(C87,'Enga manuel'!$G$6:$P$355,3,FALSE),VLOOKUP(C87,Engagés!$A$11:$L$511,5,FALSE)))," ")</f>
        <v xml:space="preserve"> </v>
      </c>
      <c r="L87" s="45" t="str">
        <f>IF(C87&gt;0,IF(ISNA(IF(ISNA(VLOOKUP(C87,Engagés!$A$11:$L$511,4,FALSE)),VLOOKUP(C87,'Enga manuel'!$G$6:$P$355,2,FALSE),VLOOKUP(C87,Engagés!$A$11:$L$511,4,FALSE)))," ",IF(ISNA(VLOOKUP(C87,Engagés!$A$11:$L$511,4,FALSE)),VLOOKUP(C87,'Enga manuel'!$G$6:$P$355,2,FALSE),VLOOKUP(C87,Engagés!$A$11:$L$511,4,FALSE)))," ")</f>
        <v xml:space="preserve"> </v>
      </c>
      <c r="M87" s="44" t="str">
        <f>IF(C87&gt;0,IF(ISNA(IF(ISNA(VLOOKUP(C87,Engagés!$A$11:$L$511,9,FALSE)),VLOOKUP(C87,'Enga manuel'!$G$6:$P$355,7,FALSE),VLOOKUP(C87,Engagés!$A$11:$L$511,9,FALSE)))," ",IF(ISNA(VLOOKUP(C87,Engagés!$A$11:$L$511,9,FALSE)),VLOOKUP(C87,'Enga manuel'!$G$6:$P$355,7,FALSE),VLOOKUP(C87,Engagés!$A$11:$L$511,9,FALSE)))," ")</f>
        <v xml:space="preserve"> </v>
      </c>
      <c r="N87" s="80" t="str">
        <f>IF(C87&gt;0,IF(ISNA(IF(ISNA(VLOOKUP(C87,Engagés!$A$11:$L$511,10,FALSE)),VLOOKUP(C87,'Enga manuel'!$G$6:$P$355,8,FALSE),VLOOKUP(C87,Engagés!$A$11:$L$511,10,FALSE)))," ",IF(ISNA(VLOOKUP(C87,Engagés!$A$11:$L$511,10,FALSE)),VLOOKUP(C87,'Enga manuel'!$G$6:$P$355,8,FALSE),VLOOKUP(C87,Engagés!$A$11:$L$511,10,FALSE)))," ")</f>
        <v xml:space="preserve"> </v>
      </c>
      <c r="O87" s="45" t="str">
        <f>IF(C87&gt;0,IF(ISNA(IF(ISNA(VLOOKUP(C87,Engagés!$A$11:$L$511,12,FALSE)),VLOOKUP(C87,'Enga manuel'!$G$6:$P$355,9,FALSE),VLOOKUP(C87,Engagés!$A$11:$L$511,12,FALSE)))," ",IF(ISNA(VLOOKUP(C87,Engagés!$A$11:$L$511,11,FALSE)),VLOOKUP(C87,'Enga manuel'!$G$6:$P$355,9,FALSE),VLOOKUP(C87,Engagés!$A$11:$L$511,11,FALSE)))," ")</f>
        <v xml:space="preserve"> </v>
      </c>
      <c r="P87" s="46" t="str">
        <f t="shared" si="7"/>
        <v/>
      </c>
      <c r="R87" s="34">
        <f t="shared" si="9"/>
        <v>0</v>
      </c>
      <c r="S87" s="34">
        <f>IF(C87&gt;0,CONCATENATE(R87,COUNTIF($R$7:R87,R87)),0)</f>
        <v>0</v>
      </c>
      <c r="T87" s="261">
        <f t="shared" si="8"/>
        <v>81</v>
      </c>
    </row>
    <row r="88" spans="1:20" ht="19.149999999999999" customHeight="1" x14ac:dyDescent="0.2">
      <c r="A88" s="39"/>
      <c r="B88" s="47">
        <v>82</v>
      </c>
      <c r="C88" s="47"/>
      <c r="D88" s="48"/>
      <c r="E88" s="48"/>
      <c r="F88" s="48"/>
      <c r="G88" s="43">
        <f t="shared" si="6"/>
        <v>0</v>
      </c>
      <c r="H88" s="44" t="str">
        <f>IF(C88&gt;0,IF(ISNA(IF(ISNA(VLOOKUP(C88,Engagés!$A$11:$L$511,6,FALSE)),VLOOKUP(C88,'Enga manuel'!$G$6:$P$355,4,FALSE),VLOOKUP(C88,Engagés!$A$11:$L$511,6,FALSE))),"Dossard inconnu ",IF(ISNA(VLOOKUP(C88,Engagés!$A$11:$L$511,6,FALSE)),VLOOKUP(C88,'Enga manuel'!$G$6:$P$355,4,FALSE),VLOOKUP(C88,Engagés!$A$11:$L$511,6,FALSE)))," ")</f>
        <v xml:space="preserve"> </v>
      </c>
      <c r="I88" s="44" t="str">
        <f>IF(C88&gt;0,IF(ISNA(IF(ISNA(VLOOKUP(C88,Engagés!$A$11:$L$511,7,FALSE)),VLOOKUP(C88,'Enga manuel'!$G$6:$P$355,5,FALSE),VLOOKUP(C88,Engagés!$A$11:$L$511,7,FALSE))),"ou non partant ",IF(ISNA(VLOOKUP(C88,Engagés!$A$11:$L$511,7,FALSE)),VLOOKUP(C88,'Enga manuel'!$G$6:$P$355,5,FALSE),VLOOKUP(C88,Engagés!$A$11:$L$511,7,FALSE)))," ")</f>
        <v xml:space="preserve"> </v>
      </c>
      <c r="J88" s="44" t="str">
        <f>IF(C88&gt;0,IF(ISNA(IF(ISNA(VLOOKUP(C88,Engagés!$A$11:$L$511,8,FALSE)),VLOOKUP(C88,'Enga manuel'!$G$6:$P$355,6,FALSE),VLOOKUP(C88,Engagés!$A$11:$L$511,8,FALSE)))," ",IF(ISNA(VLOOKUP(C88,Engagés!$A$11:$L$511,8,FALSE)),VLOOKUP(C88,'Enga manuel'!$G$6:$P$355,6,FALSE),VLOOKUP(C88,Engagés!$A$11:$L$511,8,FALSE)))," ")</f>
        <v xml:space="preserve"> </v>
      </c>
      <c r="K88" s="45" t="str">
        <f>IF(C88&gt;0,IF(ISNA(IF(ISNA(VLOOKUP(C88,Engagés!$A$11:$L$511,5,FALSE)),VLOOKUP(C88,'Enga manuel'!$G$6:$P$355,3,FALSE),VLOOKUP(C88,Engagés!$A$11:$L$511,5,FALSE)))," ",IF(ISNA(VLOOKUP(C88,Engagés!$A$11:$L$511,5,FALSE)),VLOOKUP(C88,'Enga manuel'!$G$6:$P$355,3,FALSE),VLOOKUP(C88,Engagés!$A$11:$L$511,5,FALSE)))," ")</f>
        <v xml:space="preserve"> </v>
      </c>
      <c r="L88" s="45" t="str">
        <f>IF(C88&gt;0,IF(ISNA(IF(ISNA(VLOOKUP(C88,Engagés!$A$11:$L$511,4,FALSE)),VLOOKUP(C88,'Enga manuel'!$G$6:$P$355,2,FALSE),VLOOKUP(C88,Engagés!$A$11:$L$511,4,FALSE)))," ",IF(ISNA(VLOOKUP(C88,Engagés!$A$11:$L$511,4,FALSE)),VLOOKUP(C88,'Enga manuel'!$G$6:$P$355,2,FALSE),VLOOKUP(C88,Engagés!$A$11:$L$511,4,FALSE)))," ")</f>
        <v xml:space="preserve"> </v>
      </c>
      <c r="M88" s="44" t="str">
        <f>IF(C88&gt;0,IF(ISNA(IF(ISNA(VLOOKUP(C88,Engagés!$A$11:$L$511,9,FALSE)),VLOOKUP(C88,'Enga manuel'!$G$6:$P$355,7,FALSE),VLOOKUP(C88,Engagés!$A$11:$L$511,9,FALSE)))," ",IF(ISNA(VLOOKUP(C88,Engagés!$A$11:$L$511,9,FALSE)),VLOOKUP(C88,'Enga manuel'!$G$6:$P$355,7,FALSE),VLOOKUP(C88,Engagés!$A$11:$L$511,9,FALSE)))," ")</f>
        <v xml:space="preserve"> </v>
      </c>
      <c r="N88" s="80" t="str">
        <f>IF(C88&gt;0,IF(ISNA(IF(ISNA(VLOOKUP(C88,Engagés!$A$11:$L$511,10,FALSE)),VLOOKUP(C88,'Enga manuel'!$G$6:$P$355,8,FALSE),VLOOKUP(C88,Engagés!$A$11:$L$511,10,FALSE)))," ",IF(ISNA(VLOOKUP(C88,Engagés!$A$11:$L$511,10,FALSE)),VLOOKUP(C88,'Enga manuel'!$G$6:$P$355,8,FALSE),VLOOKUP(C88,Engagés!$A$11:$L$511,10,FALSE)))," ")</f>
        <v xml:space="preserve"> </v>
      </c>
      <c r="O88" s="45" t="str">
        <f>IF(C88&gt;0,IF(ISNA(IF(ISNA(VLOOKUP(C88,Engagés!$A$11:$L$511,12,FALSE)),VLOOKUP(C88,'Enga manuel'!$G$6:$P$355,9,FALSE),VLOOKUP(C88,Engagés!$A$11:$L$511,12,FALSE)))," ",IF(ISNA(VLOOKUP(C88,Engagés!$A$11:$L$511,11,FALSE)),VLOOKUP(C88,'Enga manuel'!$G$6:$P$355,9,FALSE),VLOOKUP(C88,Engagés!$A$11:$L$511,11,FALSE)))," ")</f>
        <v xml:space="preserve"> </v>
      </c>
      <c r="P88" s="46" t="str">
        <f t="shared" si="7"/>
        <v/>
      </c>
      <c r="R88" s="34">
        <f t="shared" si="9"/>
        <v>0</v>
      </c>
      <c r="S88" s="34">
        <f>IF(C88&gt;0,CONCATENATE(R88,COUNTIF($R$7:R88,R88)),0)</f>
        <v>0</v>
      </c>
      <c r="T88" s="261">
        <f t="shared" si="8"/>
        <v>82</v>
      </c>
    </row>
    <row r="89" spans="1:20" ht="19.149999999999999" customHeight="1" x14ac:dyDescent="0.2">
      <c r="A89" s="39"/>
      <c r="B89" s="47">
        <v>83</v>
      </c>
      <c r="C89" s="47"/>
      <c r="D89" s="48"/>
      <c r="E89" s="48"/>
      <c r="F89" s="48"/>
      <c r="G89" s="43">
        <f t="shared" si="6"/>
        <v>0</v>
      </c>
      <c r="H89" s="44" t="str">
        <f>IF(C89&gt;0,IF(ISNA(IF(ISNA(VLOOKUP(C89,Engagés!$A$11:$L$511,6,FALSE)),VLOOKUP(C89,'Enga manuel'!$G$6:$P$355,4,FALSE),VLOOKUP(C89,Engagés!$A$11:$L$511,6,FALSE))),"Dossard inconnu ",IF(ISNA(VLOOKUP(C89,Engagés!$A$11:$L$511,6,FALSE)),VLOOKUP(C89,'Enga manuel'!$G$6:$P$355,4,FALSE),VLOOKUP(C89,Engagés!$A$11:$L$511,6,FALSE)))," ")</f>
        <v xml:space="preserve"> </v>
      </c>
      <c r="I89" s="44" t="str">
        <f>IF(C89&gt;0,IF(ISNA(IF(ISNA(VLOOKUP(C89,Engagés!$A$11:$L$511,7,FALSE)),VLOOKUP(C89,'Enga manuel'!$G$6:$P$355,5,FALSE),VLOOKUP(C89,Engagés!$A$11:$L$511,7,FALSE))),"ou non partant ",IF(ISNA(VLOOKUP(C89,Engagés!$A$11:$L$511,7,FALSE)),VLOOKUP(C89,'Enga manuel'!$G$6:$P$355,5,FALSE),VLOOKUP(C89,Engagés!$A$11:$L$511,7,FALSE)))," ")</f>
        <v xml:space="preserve"> </v>
      </c>
      <c r="J89" s="44" t="str">
        <f>IF(C89&gt;0,IF(ISNA(IF(ISNA(VLOOKUP(C89,Engagés!$A$11:$L$511,8,FALSE)),VLOOKUP(C89,'Enga manuel'!$G$6:$P$355,6,FALSE),VLOOKUP(C89,Engagés!$A$11:$L$511,8,FALSE)))," ",IF(ISNA(VLOOKUP(C89,Engagés!$A$11:$L$511,8,FALSE)),VLOOKUP(C89,'Enga manuel'!$G$6:$P$355,6,FALSE),VLOOKUP(C89,Engagés!$A$11:$L$511,8,FALSE)))," ")</f>
        <v xml:space="preserve"> </v>
      </c>
      <c r="K89" s="45" t="str">
        <f>IF(C89&gt;0,IF(ISNA(IF(ISNA(VLOOKUP(C89,Engagés!$A$11:$L$511,5,FALSE)),VLOOKUP(C89,'Enga manuel'!$G$6:$P$355,3,FALSE),VLOOKUP(C89,Engagés!$A$11:$L$511,5,FALSE)))," ",IF(ISNA(VLOOKUP(C89,Engagés!$A$11:$L$511,5,FALSE)),VLOOKUP(C89,'Enga manuel'!$G$6:$P$355,3,FALSE),VLOOKUP(C89,Engagés!$A$11:$L$511,5,FALSE)))," ")</f>
        <v xml:space="preserve"> </v>
      </c>
      <c r="L89" s="45" t="str">
        <f>IF(C89&gt;0,IF(ISNA(IF(ISNA(VLOOKUP(C89,Engagés!$A$11:$L$511,4,FALSE)),VLOOKUP(C89,'Enga manuel'!$G$6:$P$355,2,FALSE),VLOOKUP(C89,Engagés!$A$11:$L$511,4,FALSE)))," ",IF(ISNA(VLOOKUP(C89,Engagés!$A$11:$L$511,4,FALSE)),VLOOKUP(C89,'Enga manuel'!$G$6:$P$355,2,FALSE),VLOOKUP(C89,Engagés!$A$11:$L$511,4,FALSE)))," ")</f>
        <v xml:space="preserve"> </v>
      </c>
      <c r="M89" s="44" t="str">
        <f>IF(C89&gt;0,IF(ISNA(IF(ISNA(VLOOKUP(C89,Engagés!$A$11:$L$511,9,FALSE)),VLOOKUP(C89,'Enga manuel'!$G$6:$P$355,7,FALSE),VLOOKUP(C89,Engagés!$A$11:$L$511,9,FALSE)))," ",IF(ISNA(VLOOKUP(C89,Engagés!$A$11:$L$511,9,FALSE)),VLOOKUP(C89,'Enga manuel'!$G$6:$P$355,7,FALSE),VLOOKUP(C89,Engagés!$A$11:$L$511,9,FALSE)))," ")</f>
        <v xml:space="preserve"> </v>
      </c>
      <c r="N89" s="80" t="str">
        <f>IF(C89&gt;0,IF(ISNA(IF(ISNA(VLOOKUP(C89,Engagés!$A$11:$L$511,10,FALSE)),VLOOKUP(C89,'Enga manuel'!$G$6:$P$355,8,FALSE),VLOOKUP(C89,Engagés!$A$11:$L$511,10,FALSE)))," ",IF(ISNA(VLOOKUP(C89,Engagés!$A$11:$L$511,10,FALSE)),VLOOKUP(C89,'Enga manuel'!$G$6:$P$355,8,FALSE),VLOOKUP(C89,Engagés!$A$11:$L$511,10,FALSE)))," ")</f>
        <v xml:space="preserve"> </v>
      </c>
      <c r="O89" s="45" t="str">
        <f>IF(C89&gt;0,IF(ISNA(IF(ISNA(VLOOKUP(C89,Engagés!$A$11:$L$511,12,FALSE)),VLOOKUP(C89,'Enga manuel'!$G$6:$P$355,9,FALSE),VLOOKUP(C89,Engagés!$A$11:$L$511,12,FALSE)))," ",IF(ISNA(VLOOKUP(C89,Engagés!$A$11:$L$511,11,FALSE)),VLOOKUP(C89,'Enga manuel'!$G$6:$P$355,9,FALSE),VLOOKUP(C89,Engagés!$A$11:$L$511,11,FALSE)))," ")</f>
        <v xml:space="preserve"> </v>
      </c>
      <c r="P89" s="46" t="str">
        <f t="shared" si="7"/>
        <v/>
      </c>
      <c r="R89" s="34">
        <f t="shared" si="9"/>
        <v>0</v>
      </c>
      <c r="S89" s="34">
        <f>IF(C89&gt;0,CONCATENATE(R89,COUNTIF($R$7:R89,R89)),0)</f>
        <v>0</v>
      </c>
      <c r="T89" s="261">
        <f t="shared" si="8"/>
        <v>83</v>
      </c>
    </row>
    <row r="90" spans="1:20" ht="19.149999999999999" customHeight="1" x14ac:dyDescent="0.2">
      <c r="A90" s="39"/>
      <c r="B90" s="47">
        <v>84</v>
      </c>
      <c r="C90" s="47"/>
      <c r="D90" s="48"/>
      <c r="E90" s="48"/>
      <c r="F90" s="48"/>
      <c r="G90" s="43">
        <f t="shared" si="6"/>
        <v>0</v>
      </c>
      <c r="H90" s="44" t="str">
        <f>IF(C90&gt;0,IF(ISNA(IF(ISNA(VLOOKUP(C90,Engagés!$A$11:$L$511,6,FALSE)),VLOOKUP(C90,'Enga manuel'!$G$6:$P$355,4,FALSE),VLOOKUP(C90,Engagés!$A$11:$L$511,6,FALSE))),"Dossard inconnu ",IF(ISNA(VLOOKUP(C90,Engagés!$A$11:$L$511,6,FALSE)),VLOOKUP(C90,'Enga manuel'!$G$6:$P$355,4,FALSE),VLOOKUP(C90,Engagés!$A$11:$L$511,6,FALSE)))," ")</f>
        <v xml:space="preserve"> </v>
      </c>
      <c r="I90" s="44" t="str">
        <f>IF(C90&gt;0,IF(ISNA(IF(ISNA(VLOOKUP(C90,Engagés!$A$11:$L$511,7,FALSE)),VLOOKUP(C90,'Enga manuel'!$G$6:$P$355,5,FALSE),VLOOKUP(C90,Engagés!$A$11:$L$511,7,FALSE))),"ou non partant ",IF(ISNA(VLOOKUP(C90,Engagés!$A$11:$L$511,7,FALSE)),VLOOKUP(C90,'Enga manuel'!$G$6:$P$355,5,FALSE),VLOOKUP(C90,Engagés!$A$11:$L$511,7,FALSE)))," ")</f>
        <v xml:space="preserve"> </v>
      </c>
      <c r="J90" s="44" t="str">
        <f>IF(C90&gt;0,IF(ISNA(IF(ISNA(VLOOKUP(C90,Engagés!$A$11:$L$511,8,FALSE)),VLOOKUP(C90,'Enga manuel'!$G$6:$P$355,6,FALSE),VLOOKUP(C90,Engagés!$A$11:$L$511,8,FALSE)))," ",IF(ISNA(VLOOKUP(C90,Engagés!$A$11:$L$511,8,FALSE)),VLOOKUP(C90,'Enga manuel'!$G$6:$P$355,6,FALSE),VLOOKUP(C90,Engagés!$A$11:$L$511,8,FALSE)))," ")</f>
        <v xml:space="preserve"> </v>
      </c>
      <c r="K90" s="45" t="str">
        <f>IF(C90&gt;0,IF(ISNA(IF(ISNA(VLOOKUP(C90,Engagés!$A$11:$L$511,5,FALSE)),VLOOKUP(C90,'Enga manuel'!$G$6:$P$355,3,FALSE),VLOOKUP(C90,Engagés!$A$11:$L$511,5,FALSE)))," ",IF(ISNA(VLOOKUP(C90,Engagés!$A$11:$L$511,5,FALSE)),VLOOKUP(C90,'Enga manuel'!$G$6:$P$355,3,FALSE),VLOOKUP(C90,Engagés!$A$11:$L$511,5,FALSE)))," ")</f>
        <v xml:space="preserve"> </v>
      </c>
      <c r="L90" s="45" t="str">
        <f>IF(C90&gt;0,IF(ISNA(IF(ISNA(VLOOKUP(C90,Engagés!$A$11:$L$511,4,FALSE)),VLOOKUP(C90,'Enga manuel'!$G$6:$P$355,2,FALSE),VLOOKUP(C90,Engagés!$A$11:$L$511,4,FALSE)))," ",IF(ISNA(VLOOKUP(C90,Engagés!$A$11:$L$511,4,FALSE)),VLOOKUP(C90,'Enga manuel'!$G$6:$P$355,2,FALSE),VLOOKUP(C90,Engagés!$A$11:$L$511,4,FALSE)))," ")</f>
        <v xml:space="preserve"> </v>
      </c>
      <c r="M90" s="44" t="str">
        <f>IF(C90&gt;0,IF(ISNA(IF(ISNA(VLOOKUP(C90,Engagés!$A$11:$L$511,9,FALSE)),VLOOKUP(C90,'Enga manuel'!$G$6:$P$355,7,FALSE),VLOOKUP(C90,Engagés!$A$11:$L$511,9,FALSE)))," ",IF(ISNA(VLOOKUP(C90,Engagés!$A$11:$L$511,9,FALSE)),VLOOKUP(C90,'Enga manuel'!$G$6:$P$355,7,FALSE),VLOOKUP(C90,Engagés!$A$11:$L$511,9,FALSE)))," ")</f>
        <v xml:space="preserve"> </v>
      </c>
      <c r="N90" s="80" t="str">
        <f>IF(C90&gt;0,IF(ISNA(IF(ISNA(VLOOKUP(C90,Engagés!$A$11:$L$511,10,FALSE)),VLOOKUP(C90,'Enga manuel'!$G$6:$P$355,8,FALSE),VLOOKUP(C90,Engagés!$A$11:$L$511,10,FALSE)))," ",IF(ISNA(VLOOKUP(C90,Engagés!$A$11:$L$511,10,FALSE)),VLOOKUP(C90,'Enga manuel'!$G$6:$P$355,8,FALSE),VLOOKUP(C90,Engagés!$A$11:$L$511,10,FALSE)))," ")</f>
        <v xml:space="preserve"> </v>
      </c>
      <c r="O90" s="45" t="str">
        <f>IF(C90&gt;0,IF(ISNA(IF(ISNA(VLOOKUP(C90,Engagés!$A$11:$L$511,12,FALSE)),VLOOKUP(C90,'Enga manuel'!$G$6:$P$355,9,FALSE),VLOOKUP(C90,Engagés!$A$11:$L$511,12,FALSE)))," ",IF(ISNA(VLOOKUP(C90,Engagés!$A$11:$L$511,11,FALSE)),VLOOKUP(C90,'Enga manuel'!$G$6:$P$355,9,FALSE),VLOOKUP(C90,Engagés!$A$11:$L$511,11,FALSE)))," ")</f>
        <v xml:space="preserve"> </v>
      </c>
      <c r="P90" s="46" t="str">
        <f t="shared" si="7"/>
        <v/>
      </c>
      <c r="R90" s="34">
        <f t="shared" si="9"/>
        <v>0</v>
      </c>
      <c r="S90" s="34">
        <f>IF(C90&gt;0,CONCATENATE(R90,COUNTIF($R$7:R90,R90)),0)</f>
        <v>0</v>
      </c>
      <c r="T90" s="261">
        <f t="shared" si="8"/>
        <v>84</v>
      </c>
    </row>
    <row r="91" spans="1:20" ht="19.149999999999999" customHeight="1" x14ac:dyDescent="0.2">
      <c r="A91" s="39"/>
      <c r="B91" s="47">
        <v>85</v>
      </c>
      <c r="C91" s="47"/>
      <c r="D91" s="48"/>
      <c r="E91" s="48"/>
      <c r="F91" s="48"/>
      <c r="G91" s="43">
        <f t="shared" si="6"/>
        <v>0</v>
      </c>
      <c r="H91" s="44" t="str">
        <f>IF(C91&gt;0,IF(ISNA(IF(ISNA(VLOOKUP(C91,Engagés!$A$11:$L$511,6,FALSE)),VLOOKUP(C91,'Enga manuel'!$G$6:$P$355,4,FALSE),VLOOKUP(C91,Engagés!$A$11:$L$511,6,FALSE))),"Dossard inconnu ",IF(ISNA(VLOOKUP(C91,Engagés!$A$11:$L$511,6,FALSE)),VLOOKUP(C91,'Enga manuel'!$G$6:$P$355,4,FALSE),VLOOKUP(C91,Engagés!$A$11:$L$511,6,FALSE)))," ")</f>
        <v xml:space="preserve"> </v>
      </c>
      <c r="I91" s="44" t="str">
        <f>IF(C91&gt;0,IF(ISNA(IF(ISNA(VLOOKUP(C91,Engagés!$A$11:$L$511,7,FALSE)),VLOOKUP(C91,'Enga manuel'!$G$6:$P$355,5,FALSE),VLOOKUP(C91,Engagés!$A$11:$L$511,7,FALSE))),"ou non partant ",IF(ISNA(VLOOKUP(C91,Engagés!$A$11:$L$511,7,FALSE)),VLOOKUP(C91,'Enga manuel'!$G$6:$P$355,5,FALSE),VLOOKUP(C91,Engagés!$A$11:$L$511,7,FALSE)))," ")</f>
        <v xml:space="preserve"> </v>
      </c>
      <c r="J91" s="44" t="str">
        <f>IF(C91&gt;0,IF(ISNA(IF(ISNA(VLOOKUP(C91,Engagés!$A$11:$L$511,8,FALSE)),VLOOKUP(C91,'Enga manuel'!$G$6:$P$355,6,FALSE),VLOOKUP(C91,Engagés!$A$11:$L$511,8,FALSE)))," ",IF(ISNA(VLOOKUP(C91,Engagés!$A$11:$L$511,8,FALSE)),VLOOKUP(C91,'Enga manuel'!$G$6:$P$355,6,FALSE),VLOOKUP(C91,Engagés!$A$11:$L$511,8,FALSE)))," ")</f>
        <v xml:space="preserve"> </v>
      </c>
      <c r="K91" s="45" t="str">
        <f>IF(C91&gt;0,IF(ISNA(IF(ISNA(VLOOKUP(C91,Engagés!$A$11:$L$511,5,FALSE)),VLOOKUP(C91,'Enga manuel'!$G$6:$P$355,3,FALSE),VLOOKUP(C91,Engagés!$A$11:$L$511,5,FALSE)))," ",IF(ISNA(VLOOKUP(C91,Engagés!$A$11:$L$511,5,FALSE)),VLOOKUP(C91,'Enga manuel'!$G$6:$P$355,3,FALSE),VLOOKUP(C91,Engagés!$A$11:$L$511,5,FALSE)))," ")</f>
        <v xml:space="preserve"> </v>
      </c>
      <c r="L91" s="45" t="str">
        <f>IF(C91&gt;0,IF(ISNA(IF(ISNA(VLOOKUP(C91,Engagés!$A$11:$L$511,4,FALSE)),VLOOKUP(C91,'Enga manuel'!$G$6:$P$355,2,FALSE),VLOOKUP(C91,Engagés!$A$11:$L$511,4,FALSE)))," ",IF(ISNA(VLOOKUP(C91,Engagés!$A$11:$L$511,4,FALSE)),VLOOKUP(C91,'Enga manuel'!$G$6:$P$355,2,FALSE),VLOOKUP(C91,Engagés!$A$11:$L$511,4,FALSE)))," ")</f>
        <v xml:space="preserve"> </v>
      </c>
      <c r="M91" s="44" t="str">
        <f>IF(C91&gt;0,IF(ISNA(IF(ISNA(VLOOKUP(C91,Engagés!$A$11:$L$511,9,FALSE)),VLOOKUP(C91,'Enga manuel'!$G$6:$P$355,7,FALSE),VLOOKUP(C91,Engagés!$A$11:$L$511,9,FALSE)))," ",IF(ISNA(VLOOKUP(C91,Engagés!$A$11:$L$511,9,FALSE)),VLOOKUP(C91,'Enga manuel'!$G$6:$P$355,7,FALSE),VLOOKUP(C91,Engagés!$A$11:$L$511,9,FALSE)))," ")</f>
        <v xml:space="preserve"> </v>
      </c>
      <c r="N91" s="80" t="str">
        <f>IF(C91&gt;0,IF(ISNA(IF(ISNA(VLOOKUP(C91,Engagés!$A$11:$L$511,10,FALSE)),VLOOKUP(C91,'Enga manuel'!$G$6:$P$355,8,FALSE),VLOOKUP(C91,Engagés!$A$11:$L$511,10,FALSE)))," ",IF(ISNA(VLOOKUP(C91,Engagés!$A$11:$L$511,10,FALSE)),VLOOKUP(C91,'Enga manuel'!$G$6:$P$355,8,FALSE),VLOOKUP(C91,Engagés!$A$11:$L$511,10,FALSE)))," ")</f>
        <v xml:space="preserve"> </v>
      </c>
      <c r="O91" s="45" t="str">
        <f>IF(C91&gt;0,IF(ISNA(IF(ISNA(VLOOKUP(C91,Engagés!$A$11:$L$511,12,FALSE)),VLOOKUP(C91,'Enga manuel'!$G$6:$P$355,9,FALSE),VLOOKUP(C91,Engagés!$A$11:$L$511,12,FALSE)))," ",IF(ISNA(VLOOKUP(C91,Engagés!$A$11:$L$511,11,FALSE)),VLOOKUP(C91,'Enga manuel'!$G$6:$P$355,9,FALSE),VLOOKUP(C91,Engagés!$A$11:$L$511,11,FALSE)))," ")</f>
        <v xml:space="preserve"> </v>
      </c>
      <c r="P91" s="46" t="str">
        <f t="shared" si="7"/>
        <v/>
      </c>
      <c r="R91" s="34">
        <f t="shared" si="9"/>
        <v>0</v>
      </c>
      <c r="S91" s="34">
        <f>IF(C91&gt;0,CONCATENATE(R91,COUNTIF($R$7:R91,R91)),0)</f>
        <v>0</v>
      </c>
      <c r="T91" s="261">
        <f t="shared" si="8"/>
        <v>85</v>
      </c>
    </row>
    <row r="92" spans="1:20" ht="19.149999999999999" customHeight="1" x14ac:dyDescent="0.2">
      <c r="A92" s="39"/>
      <c r="B92" s="47">
        <v>86</v>
      </c>
      <c r="C92" s="47"/>
      <c r="D92" s="48"/>
      <c r="E92" s="48"/>
      <c r="F92" s="48"/>
      <c r="G92" s="43">
        <f t="shared" si="6"/>
        <v>0</v>
      </c>
      <c r="H92" s="44" t="str">
        <f>IF(C92&gt;0,IF(ISNA(IF(ISNA(VLOOKUP(C92,Engagés!$A$11:$L$511,6,FALSE)),VLOOKUP(C92,'Enga manuel'!$G$6:$P$355,4,FALSE),VLOOKUP(C92,Engagés!$A$11:$L$511,6,FALSE))),"Dossard inconnu ",IF(ISNA(VLOOKUP(C92,Engagés!$A$11:$L$511,6,FALSE)),VLOOKUP(C92,'Enga manuel'!$G$6:$P$355,4,FALSE),VLOOKUP(C92,Engagés!$A$11:$L$511,6,FALSE)))," ")</f>
        <v xml:space="preserve"> </v>
      </c>
      <c r="I92" s="44" t="str">
        <f>IF(C92&gt;0,IF(ISNA(IF(ISNA(VLOOKUP(C92,Engagés!$A$11:$L$511,7,FALSE)),VLOOKUP(C92,'Enga manuel'!$G$6:$P$355,5,FALSE),VLOOKUP(C92,Engagés!$A$11:$L$511,7,FALSE))),"ou non partant ",IF(ISNA(VLOOKUP(C92,Engagés!$A$11:$L$511,7,FALSE)),VLOOKUP(C92,'Enga manuel'!$G$6:$P$355,5,FALSE),VLOOKUP(C92,Engagés!$A$11:$L$511,7,FALSE)))," ")</f>
        <v xml:space="preserve"> </v>
      </c>
      <c r="J92" s="44" t="str">
        <f>IF(C92&gt;0,IF(ISNA(IF(ISNA(VLOOKUP(C92,Engagés!$A$11:$L$511,8,FALSE)),VLOOKUP(C92,'Enga manuel'!$G$6:$P$355,6,FALSE),VLOOKUP(C92,Engagés!$A$11:$L$511,8,FALSE)))," ",IF(ISNA(VLOOKUP(C92,Engagés!$A$11:$L$511,8,FALSE)),VLOOKUP(C92,'Enga manuel'!$G$6:$P$355,6,FALSE),VLOOKUP(C92,Engagés!$A$11:$L$511,8,FALSE)))," ")</f>
        <v xml:space="preserve"> </v>
      </c>
      <c r="K92" s="45" t="str">
        <f>IF(C92&gt;0,IF(ISNA(IF(ISNA(VLOOKUP(C92,Engagés!$A$11:$L$511,5,FALSE)),VLOOKUP(C92,'Enga manuel'!$G$6:$P$355,3,FALSE),VLOOKUP(C92,Engagés!$A$11:$L$511,5,FALSE)))," ",IF(ISNA(VLOOKUP(C92,Engagés!$A$11:$L$511,5,FALSE)),VLOOKUP(C92,'Enga manuel'!$G$6:$P$355,3,FALSE),VLOOKUP(C92,Engagés!$A$11:$L$511,5,FALSE)))," ")</f>
        <v xml:space="preserve"> </v>
      </c>
      <c r="L92" s="45" t="str">
        <f>IF(C92&gt;0,IF(ISNA(IF(ISNA(VLOOKUP(C92,Engagés!$A$11:$L$511,4,FALSE)),VLOOKUP(C92,'Enga manuel'!$G$6:$P$355,2,FALSE),VLOOKUP(C92,Engagés!$A$11:$L$511,4,FALSE)))," ",IF(ISNA(VLOOKUP(C92,Engagés!$A$11:$L$511,4,FALSE)),VLOOKUP(C92,'Enga manuel'!$G$6:$P$355,2,FALSE),VLOOKUP(C92,Engagés!$A$11:$L$511,4,FALSE)))," ")</f>
        <v xml:space="preserve"> </v>
      </c>
      <c r="M92" s="44" t="str">
        <f>IF(C92&gt;0,IF(ISNA(IF(ISNA(VLOOKUP(C92,Engagés!$A$11:$L$511,9,FALSE)),VLOOKUP(C92,'Enga manuel'!$G$6:$P$355,7,FALSE),VLOOKUP(C92,Engagés!$A$11:$L$511,9,FALSE)))," ",IF(ISNA(VLOOKUP(C92,Engagés!$A$11:$L$511,9,FALSE)),VLOOKUP(C92,'Enga manuel'!$G$6:$P$355,7,FALSE),VLOOKUP(C92,Engagés!$A$11:$L$511,9,FALSE)))," ")</f>
        <v xml:space="preserve"> </v>
      </c>
      <c r="N92" s="80" t="str">
        <f>IF(C92&gt;0,IF(ISNA(IF(ISNA(VLOOKUP(C92,Engagés!$A$11:$L$511,10,FALSE)),VLOOKUP(C92,'Enga manuel'!$G$6:$P$355,8,FALSE),VLOOKUP(C92,Engagés!$A$11:$L$511,10,FALSE)))," ",IF(ISNA(VLOOKUP(C92,Engagés!$A$11:$L$511,10,FALSE)),VLOOKUP(C92,'Enga manuel'!$G$6:$P$355,8,FALSE),VLOOKUP(C92,Engagés!$A$11:$L$511,10,FALSE)))," ")</f>
        <v xml:space="preserve"> </v>
      </c>
      <c r="O92" s="45" t="str">
        <f>IF(C92&gt;0,IF(ISNA(IF(ISNA(VLOOKUP(C92,Engagés!$A$11:$L$511,12,FALSE)),VLOOKUP(C92,'Enga manuel'!$G$6:$P$355,9,FALSE),VLOOKUP(C92,Engagés!$A$11:$L$511,12,FALSE)))," ",IF(ISNA(VLOOKUP(C92,Engagés!$A$11:$L$511,11,FALSE)),VLOOKUP(C92,'Enga manuel'!$G$6:$P$355,9,FALSE),VLOOKUP(C92,Engagés!$A$11:$L$511,11,FALSE)))," ")</f>
        <v xml:space="preserve"> </v>
      </c>
      <c r="P92" s="46" t="str">
        <f t="shared" si="7"/>
        <v/>
      </c>
      <c r="R92" s="34">
        <f t="shared" si="9"/>
        <v>0</v>
      </c>
      <c r="S92" s="34">
        <f>IF(C92&gt;0,CONCATENATE(R92,COUNTIF($R$7:R92,R92)),0)</f>
        <v>0</v>
      </c>
      <c r="T92" s="261">
        <f t="shared" si="8"/>
        <v>86</v>
      </c>
    </row>
    <row r="93" spans="1:20" ht="19.149999999999999" customHeight="1" x14ac:dyDescent="0.2">
      <c r="A93" s="39"/>
      <c r="B93" s="47">
        <v>87</v>
      </c>
      <c r="C93" s="47"/>
      <c r="D93" s="48"/>
      <c r="E93" s="48"/>
      <c r="F93" s="48"/>
      <c r="G93" s="43">
        <f t="shared" si="6"/>
        <v>0</v>
      </c>
      <c r="H93" s="44" t="str">
        <f>IF(C93&gt;0,IF(ISNA(IF(ISNA(VLOOKUP(C93,Engagés!$A$11:$L$511,6,FALSE)),VLOOKUP(C93,'Enga manuel'!$G$6:$P$355,4,FALSE),VLOOKUP(C93,Engagés!$A$11:$L$511,6,FALSE))),"Dossard inconnu ",IF(ISNA(VLOOKUP(C93,Engagés!$A$11:$L$511,6,FALSE)),VLOOKUP(C93,'Enga manuel'!$G$6:$P$355,4,FALSE),VLOOKUP(C93,Engagés!$A$11:$L$511,6,FALSE)))," ")</f>
        <v xml:space="preserve"> </v>
      </c>
      <c r="I93" s="44" t="str">
        <f>IF(C93&gt;0,IF(ISNA(IF(ISNA(VLOOKUP(C93,Engagés!$A$11:$L$511,7,FALSE)),VLOOKUP(C93,'Enga manuel'!$G$6:$P$355,5,FALSE),VLOOKUP(C93,Engagés!$A$11:$L$511,7,FALSE))),"ou non partant ",IF(ISNA(VLOOKUP(C93,Engagés!$A$11:$L$511,7,FALSE)),VLOOKUP(C93,'Enga manuel'!$G$6:$P$355,5,FALSE),VLOOKUP(C93,Engagés!$A$11:$L$511,7,FALSE)))," ")</f>
        <v xml:space="preserve"> </v>
      </c>
      <c r="J93" s="44" t="str">
        <f>IF(C93&gt;0,IF(ISNA(IF(ISNA(VLOOKUP(C93,Engagés!$A$11:$L$511,8,FALSE)),VLOOKUP(C93,'Enga manuel'!$G$6:$P$355,6,FALSE),VLOOKUP(C93,Engagés!$A$11:$L$511,8,FALSE)))," ",IF(ISNA(VLOOKUP(C93,Engagés!$A$11:$L$511,8,FALSE)),VLOOKUP(C93,'Enga manuel'!$G$6:$P$355,6,FALSE),VLOOKUP(C93,Engagés!$A$11:$L$511,8,FALSE)))," ")</f>
        <v xml:space="preserve"> </v>
      </c>
      <c r="K93" s="45" t="str">
        <f>IF(C93&gt;0,IF(ISNA(IF(ISNA(VLOOKUP(C93,Engagés!$A$11:$L$511,5,FALSE)),VLOOKUP(C93,'Enga manuel'!$G$6:$P$355,3,FALSE),VLOOKUP(C93,Engagés!$A$11:$L$511,5,FALSE)))," ",IF(ISNA(VLOOKUP(C93,Engagés!$A$11:$L$511,5,FALSE)),VLOOKUP(C93,'Enga manuel'!$G$6:$P$355,3,FALSE),VLOOKUP(C93,Engagés!$A$11:$L$511,5,FALSE)))," ")</f>
        <v xml:space="preserve"> </v>
      </c>
      <c r="L93" s="45" t="str">
        <f>IF(C93&gt;0,IF(ISNA(IF(ISNA(VLOOKUP(C93,Engagés!$A$11:$L$511,4,FALSE)),VLOOKUP(C93,'Enga manuel'!$G$6:$P$355,2,FALSE),VLOOKUP(C93,Engagés!$A$11:$L$511,4,FALSE)))," ",IF(ISNA(VLOOKUP(C93,Engagés!$A$11:$L$511,4,FALSE)),VLOOKUP(C93,'Enga manuel'!$G$6:$P$355,2,FALSE),VLOOKUP(C93,Engagés!$A$11:$L$511,4,FALSE)))," ")</f>
        <v xml:space="preserve"> </v>
      </c>
      <c r="M93" s="44" t="str">
        <f>IF(C93&gt;0,IF(ISNA(IF(ISNA(VLOOKUP(C93,Engagés!$A$11:$L$511,9,FALSE)),VLOOKUP(C93,'Enga manuel'!$G$6:$P$355,7,FALSE),VLOOKUP(C93,Engagés!$A$11:$L$511,9,FALSE)))," ",IF(ISNA(VLOOKUP(C93,Engagés!$A$11:$L$511,9,FALSE)),VLOOKUP(C93,'Enga manuel'!$G$6:$P$355,7,FALSE),VLOOKUP(C93,Engagés!$A$11:$L$511,9,FALSE)))," ")</f>
        <v xml:space="preserve"> </v>
      </c>
      <c r="N93" s="80" t="str">
        <f>IF(C93&gt;0,IF(ISNA(IF(ISNA(VLOOKUP(C93,Engagés!$A$11:$L$511,10,FALSE)),VLOOKUP(C93,'Enga manuel'!$G$6:$P$355,8,FALSE),VLOOKUP(C93,Engagés!$A$11:$L$511,10,FALSE)))," ",IF(ISNA(VLOOKUP(C93,Engagés!$A$11:$L$511,10,FALSE)),VLOOKUP(C93,'Enga manuel'!$G$6:$P$355,8,FALSE),VLOOKUP(C93,Engagés!$A$11:$L$511,10,FALSE)))," ")</f>
        <v xml:space="preserve"> </v>
      </c>
      <c r="O93" s="45" t="str">
        <f>IF(C93&gt;0,IF(ISNA(IF(ISNA(VLOOKUP(C93,Engagés!$A$11:$L$511,12,FALSE)),VLOOKUP(C93,'Enga manuel'!$G$6:$P$355,9,FALSE),VLOOKUP(C93,Engagés!$A$11:$L$511,12,FALSE)))," ",IF(ISNA(VLOOKUP(C93,Engagés!$A$11:$L$511,11,FALSE)),VLOOKUP(C93,'Enga manuel'!$G$6:$P$355,9,FALSE),VLOOKUP(C93,Engagés!$A$11:$L$511,11,FALSE)))," ")</f>
        <v xml:space="preserve"> </v>
      </c>
      <c r="P93" s="46" t="str">
        <f t="shared" si="7"/>
        <v/>
      </c>
      <c r="R93" s="34">
        <f t="shared" si="9"/>
        <v>0</v>
      </c>
      <c r="S93" s="34">
        <f>IF(C93&gt;0,CONCATENATE(R93,COUNTIF($R$7:R93,R93)),0)</f>
        <v>0</v>
      </c>
      <c r="T93" s="261">
        <f t="shared" si="8"/>
        <v>87</v>
      </c>
    </row>
    <row r="94" spans="1:20" ht="19.149999999999999" customHeight="1" x14ac:dyDescent="0.2">
      <c r="A94" s="39"/>
      <c r="B94" s="47">
        <v>88</v>
      </c>
      <c r="C94" s="47"/>
      <c r="D94" s="48"/>
      <c r="E94" s="48"/>
      <c r="F94" s="48"/>
      <c r="G94" s="43">
        <f t="shared" si="6"/>
        <v>0</v>
      </c>
      <c r="H94" s="44" t="str">
        <f>IF(C94&gt;0,IF(ISNA(IF(ISNA(VLOOKUP(C94,Engagés!$A$11:$L$511,6,FALSE)),VLOOKUP(C94,'Enga manuel'!$G$6:$P$355,4,FALSE),VLOOKUP(C94,Engagés!$A$11:$L$511,6,FALSE))),"Dossard inconnu ",IF(ISNA(VLOOKUP(C94,Engagés!$A$11:$L$511,6,FALSE)),VLOOKUP(C94,'Enga manuel'!$G$6:$P$355,4,FALSE),VLOOKUP(C94,Engagés!$A$11:$L$511,6,FALSE)))," ")</f>
        <v xml:space="preserve"> </v>
      </c>
      <c r="I94" s="44" t="str">
        <f>IF(C94&gt;0,IF(ISNA(IF(ISNA(VLOOKUP(C94,Engagés!$A$11:$L$511,7,FALSE)),VLOOKUP(C94,'Enga manuel'!$G$6:$P$355,5,FALSE),VLOOKUP(C94,Engagés!$A$11:$L$511,7,FALSE))),"ou non partant ",IF(ISNA(VLOOKUP(C94,Engagés!$A$11:$L$511,7,FALSE)),VLOOKUP(C94,'Enga manuel'!$G$6:$P$355,5,FALSE),VLOOKUP(C94,Engagés!$A$11:$L$511,7,FALSE)))," ")</f>
        <v xml:space="preserve"> </v>
      </c>
      <c r="J94" s="44" t="str">
        <f>IF(C94&gt;0,IF(ISNA(IF(ISNA(VLOOKUP(C94,Engagés!$A$11:$L$511,8,FALSE)),VLOOKUP(C94,'Enga manuel'!$G$6:$P$355,6,FALSE),VLOOKUP(C94,Engagés!$A$11:$L$511,8,FALSE)))," ",IF(ISNA(VLOOKUP(C94,Engagés!$A$11:$L$511,8,FALSE)),VLOOKUP(C94,'Enga manuel'!$G$6:$P$355,6,FALSE),VLOOKUP(C94,Engagés!$A$11:$L$511,8,FALSE)))," ")</f>
        <v xml:space="preserve"> </v>
      </c>
      <c r="K94" s="45" t="str">
        <f>IF(C94&gt;0,IF(ISNA(IF(ISNA(VLOOKUP(C94,Engagés!$A$11:$L$511,5,FALSE)),VLOOKUP(C94,'Enga manuel'!$G$6:$P$355,3,FALSE),VLOOKUP(C94,Engagés!$A$11:$L$511,5,FALSE)))," ",IF(ISNA(VLOOKUP(C94,Engagés!$A$11:$L$511,5,FALSE)),VLOOKUP(C94,'Enga manuel'!$G$6:$P$355,3,FALSE),VLOOKUP(C94,Engagés!$A$11:$L$511,5,FALSE)))," ")</f>
        <v xml:space="preserve"> </v>
      </c>
      <c r="L94" s="45" t="str">
        <f>IF(C94&gt;0,IF(ISNA(IF(ISNA(VLOOKUP(C94,Engagés!$A$11:$L$511,4,FALSE)),VLOOKUP(C94,'Enga manuel'!$G$6:$P$355,2,FALSE),VLOOKUP(C94,Engagés!$A$11:$L$511,4,FALSE)))," ",IF(ISNA(VLOOKUP(C94,Engagés!$A$11:$L$511,4,FALSE)),VLOOKUP(C94,'Enga manuel'!$G$6:$P$355,2,FALSE),VLOOKUP(C94,Engagés!$A$11:$L$511,4,FALSE)))," ")</f>
        <v xml:space="preserve"> </v>
      </c>
      <c r="M94" s="44" t="str">
        <f>IF(C94&gt;0,IF(ISNA(IF(ISNA(VLOOKUP(C94,Engagés!$A$11:$L$511,9,FALSE)),VLOOKUP(C94,'Enga manuel'!$G$6:$P$355,7,FALSE),VLOOKUP(C94,Engagés!$A$11:$L$511,9,FALSE)))," ",IF(ISNA(VLOOKUP(C94,Engagés!$A$11:$L$511,9,FALSE)),VLOOKUP(C94,'Enga manuel'!$G$6:$P$355,7,FALSE),VLOOKUP(C94,Engagés!$A$11:$L$511,9,FALSE)))," ")</f>
        <v xml:space="preserve"> </v>
      </c>
      <c r="N94" s="80" t="str">
        <f>IF(C94&gt;0,IF(ISNA(IF(ISNA(VLOOKUP(C94,Engagés!$A$11:$L$511,10,FALSE)),VLOOKUP(C94,'Enga manuel'!$G$6:$P$355,8,FALSE),VLOOKUP(C94,Engagés!$A$11:$L$511,10,FALSE)))," ",IF(ISNA(VLOOKUP(C94,Engagés!$A$11:$L$511,10,FALSE)),VLOOKUP(C94,'Enga manuel'!$G$6:$P$355,8,FALSE),VLOOKUP(C94,Engagés!$A$11:$L$511,10,FALSE)))," ")</f>
        <v xml:space="preserve"> </v>
      </c>
      <c r="O94" s="45" t="str">
        <f>IF(C94&gt;0,IF(ISNA(IF(ISNA(VLOOKUP(C94,Engagés!$A$11:$L$511,12,FALSE)),VLOOKUP(C94,'Enga manuel'!$G$6:$P$355,9,FALSE),VLOOKUP(C94,Engagés!$A$11:$L$511,12,FALSE)))," ",IF(ISNA(VLOOKUP(C94,Engagés!$A$11:$L$511,11,FALSE)),VLOOKUP(C94,'Enga manuel'!$G$6:$P$355,9,FALSE),VLOOKUP(C94,Engagés!$A$11:$L$511,11,FALSE)))," ")</f>
        <v xml:space="preserve"> </v>
      </c>
      <c r="P94" s="46" t="str">
        <f t="shared" si="7"/>
        <v/>
      </c>
      <c r="R94" s="34">
        <f t="shared" si="9"/>
        <v>0</v>
      </c>
      <c r="S94" s="34">
        <f>IF(C94&gt;0,CONCATENATE(R94,COUNTIF($R$7:R94,R94)),0)</f>
        <v>0</v>
      </c>
      <c r="T94" s="261">
        <f t="shared" si="8"/>
        <v>88</v>
      </c>
    </row>
    <row r="95" spans="1:20" ht="19.149999999999999" customHeight="1" x14ac:dyDescent="0.2">
      <c r="A95" s="39"/>
      <c r="B95" s="47">
        <v>89</v>
      </c>
      <c r="C95" s="47"/>
      <c r="D95" s="48"/>
      <c r="E95" s="48"/>
      <c r="F95" s="48"/>
      <c r="G95" s="43">
        <f t="shared" si="6"/>
        <v>0</v>
      </c>
      <c r="H95" s="44" t="str">
        <f>IF(C95&gt;0,IF(ISNA(IF(ISNA(VLOOKUP(C95,Engagés!$A$11:$L$511,6,FALSE)),VLOOKUP(C95,'Enga manuel'!$G$6:$P$355,4,FALSE),VLOOKUP(C95,Engagés!$A$11:$L$511,6,FALSE))),"Dossard inconnu ",IF(ISNA(VLOOKUP(C95,Engagés!$A$11:$L$511,6,FALSE)),VLOOKUP(C95,'Enga manuel'!$G$6:$P$355,4,FALSE),VLOOKUP(C95,Engagés!$A$11:$L$511,6,FALSE)))," ")</f>
        <v xml:space="preserve"> </v>
      </c>
      <c r="I95" s="44" t="str">
        <f>IF(C95&gt;0,IF(ISNA(IF(ISNA(VLOOKUP(C95,Engagés!$A$11:$L$511,7,FALSE)),VLOOKUP(C95,'Enga manuel'!$G$6:$P$355,5,FALSE),VLOOKUP(C95,Engagés!$A$11:$L$511,7,FALSE))),"ou non partant ",IF(ISNA(VLOOKUP(C95,Engagés!$A$11:$L$511,7,FALSE)),VLOOKUP(C95,'Enga manuel'!$G$6:$P$355,5,FALSE),VLOOKUP(C95,Engagés!$A$11:$L$511,7,FALSE)))," ")</f>
        <v xml:space="preserve"> </v>
      </c>
      <c r="J95" s="44" t="str">
        <f>IF(C95&gt;0,IF(ISNA(IF(ISNA(VLOOKUP(C95,Engagés!$A$11:$L$511,8,FALSE)),VLOOKUP(C95,'Enga manuel'!$G$6:$P$355,6,FALSE),VLOOKUP(C95,Engagés!$A$11:$L$511,8,FALSE)))," ",IF(ISNA(VLOOKUP(C95,Engagés!$A$11:$L$511,8,FALSE)),VLOOKUP(C95,'Enga manuel'!$G$6:$P$355,6,FALSE),VLOOKUP(C95,Engagés!$A$11:$L$511,8,FALSE)))," ")</f>
        <v xml:space="preserve"> </v>
      </c>
      <c r="K95" s="45" t="str">
        <f>IF(C95&gt;0,IF(ISNA(IF(ISNA(VLOOKUP(C95,Engagés!$A$11:$L$511,5,FALSE)),VLOOKUP(C95,'Enga manuel'!$G$6:$P$355,3,FALSE),VLOOKUP(C95,Engagés!$A$11:$L$511,5,FALSE)))," ",IF(ISNA(VLOOKUP(C95,Engagés!$A$11:$L$511,5,FALSE)),VLOOKUP(C95,'Enga manuel'!$G$6:$P$355,3,FALSE),VLOOKUP(C95,Engagés!$A$11:$L$511,5,FALSE)))," ")</f>
        <v xml:space="preserve"> </v>
      </c>
      <c r="L95" s="45" t="str">
        <f>IF(C95&gt;0,IF(ISNA(IF(ISNA(VLOOKUP(C95,Engagés!$A$11:$L$511,4,FALSE)),VLOOKUP(C95,'Enga manuel'!$G$6:$P$355,2,FALSE),VLOOKUP(C95,Engagés!$A$11:$L$511,4,FALSE)))," ",IF(ISNA(VLOOKUP(C95,Engagés!$A$11:$L$511,4,FALSE)),VLOOKUP(C95,'Enga manuel'!$G$6:$P$355,2,FALSE),VLOOKUP(C95,Engagés!$A$11:$L$511,4,FALSE)))," ")</f>
        <v xml:space="preserve"> </v>
      </c>
      <c r="M95" s="44" t="str">
        <f>IF(C95&gt;0,IF(ISNA(IF(ISNA(VLOOKUP(C95,Engagés!$A$11:$L$511,9,FALSE)),VLOOKUP(C95,'Enga manuel'!$G$6:$P$355,7,FALSE),VLOOKUP(C95,Engagés!$A$11:$L$511,9,FALSE)))," ",IF(ISNA(VLOOKUP(C95,Engagés!$A$11:$L$511,9,FALSE)),VLOOKUP(C95,'Enga manuel'!$G$6:$P$355,7,FALSE),VLOOKUP(C95,Engagés!$A$11:$L$511,9,FALSE)))," ")</f>
        <v xml:space="preserve"> </v>
      </c>
      <c r="N95" s="80" t="str">
        <f>IF(C95&gt;0,IF(ISNA(IF(ISNA(VLOOKUP(C95,Engagés!$A$11:$L$511,10,FALSE)),VLOOKUP(C95,'Enga manuel'!$G$6:$P$355,8,FALSE),VLOOKUP(C95,Engagés!$A$11:$L$511,10,FALSE)))," ",IF(ISNA(VLOOKUP(C95,Engagés!$A$11:$L$511,10,FALSE)),VLOOKUP(C95,'Enga manuel'!$G$6:$P$355,8,FALSE),VLOOKUP(C95,Engagés!$A$11:$L$511,10,FALSE)))," ")</f>
        <v xml:space="preserve"> </v>
      </c>
      <c r="O95" s="45" t="str">
        <f>IF(C95&gt;0,IF(ISNA(IF(ISNA(VLOOKUP(C95,Engagés!$A$11:$L$511,12,FALSE)),VLOOKUP(C95,'Enga manuel'!$G$6:$P$355,9,FALSE),VLOOKUP(C95,Engagés!$A$11:$L$511,12,FALSE)))," ",IF(ISNA(VLOOKUP(C95,Engagés!$A$11:$L$511,11,FALSE)),VLOOKUP(C95,'Enga manuel'!$G$6:$P$355,9,FALSE),VLOOKUP(C95,Engagés!$A$11:$L$511,11,FALSE)))," ")</f>
        <v xml:space="preserve"> </v>
      </c>
      <c r="P95" s="46" t="str">
        <f t="shared" si="7"/>
        <v/>
      </c>
      <c r="R95" s="34">
        <f t="shared" si="9"/>
        <v>0</v>
      </c>
      <c r="S95" s="34">
        <f>IF(C95&gt;0,CONCATENATE(R95,COUNTIF($R$7:R95,R95)),0)</f>
        <v>0</v>
      </c>
      <c r="T95" s="261">
        <f t="shared" si="8"/>
        <v>89</v>
      </c>
    </row>
    <row r="96" spans="1:20" ht="19.149999999999999" customHeight="1" x14ac:dyDescent="0.2">
      <c r="A96" s="39"/>
      <c r="B96" s="47">
        <v>90</v>
      </c>
      <c r="C96" s="47"/>
      <c r="D96" s="48"/>
      <c r="E96" s="48"/>
      <c r="F96" s="48"/>
      <c r="G96" s="43">
        <f t="shared" si="6"/>
        <v>0</v>
      </c>
      <c r="H96" s="44" t="str">
        <f>IF(C96&gt;0,IF(ISNA(IF(ISNA(VLOOKUP(C96,Engagés!$A$11:$L$511,6,FALSE)),VLOOKUP(C96,'Enga manuel'!$G$6:$P$355,4,FALSE),VLOOKUP(C96,Engagés!$A$11:$L$511,6,FALSE))),"Dossard inconnu ",IF(ISNA(VLOOKUP(C96,Engagés!$A$11:$L$511,6,FALSE)),VLOOKUP(C96,'Enga manuel'!$G$6:$P$355,4,FALSE),VLOOKUP(C96,Engagés!$A$11:$L$511,6,FALSE)))," ")</f>
        <v xml:space="preserve"> </v>
      </c>
      <c r="I96" s="44" t="str">
        <f>IF(C96&gt;0,IF(ISNA(IF(ISNA(VLOOKUP(C96,Engagés!$A$11:$L$511,7,FALSE)),VLOOKUP(C96,'Enga manuel'!$G$6:$P$355,5,FALSE),VLOOKUP(C96,Engagés!$A$11:$L$511,7,FALSE))),"ou non partant ",IF(ISNA(VLOOKUP(C96,Engagés!$A$11:$L$511,7,FALSE)),VLOOKUP(C96,'Enga manuel'!$G$6:$P$355,5,FALSE),VLOOKUP(C96,Engagés!$A$11:$L$511,7,FALSE)))," ")</f>
        <v xml:space="preserve"> </v>
      </c>
      <c r="J96" s="44" t="str">
        <f>IF(C96&gt;0,IF(ISNA(IF(ISNA(VLOOKUP(C96,Engagés!$A$11:$L$511,8,FALSE)),VLOOKUP(C96,'Enga manuel'!$G$6:$P$355,6,FALSE),VLOOKUP(C96,Engagés!$A$11:$L$511,8,FALSE)))," ",IF(ISNA(VLOOKUP(C96,Engagés!$A$11:$L$511,8,FALSE)),VLOOKUP(C96,'Enga manuel'!$G$6:$P$355,6,FALSE),VLOOKUP(C96,Engagés!$A$11:$L$511,8,FALSE)))," ")</f>
        <v xml:space="preserve"> </v>
      </c>
      <c r="K96" s="45" t="str">
        <f>IF(C96&gt;0,IF(ISNA(IF(ISNA(VLOOKUP(C96,Engagés!$A$11:$L$511,5,FALSE)),VLOOKUP(C96,'Enga manuel'!$G$6:$P$355,3,FALSE),VLOOKUP(C96,Engagés!$A$11:$L$511,5,FALSE)))," ",IF(ISNA(VLOOKUP(C96,Engagés!$A$11:$L$511,5,FALSE)),VLOOKUP(C96,'Enga manuel'!$G$6:$P$355,3,FALSE),VLOOKUP(C96,Engagés!$A$11:$L$511,5,FALSE)))," ")</f>
        <v xml:space="preserve"> </v>
      </c>
      <c r="L96" s="45" t="str">
        <f>IF(C96&gt;0,IF(ISNA(IF(ISNA(VLOOKUP(C96,Engagés!$A$11:$L$511,4,FALSE)),VLOOKUP(C96,'Enga manuel'!$G$6:$P$355,2,FALSE),VLOOKUP(C96,Engagés!$A$11:$L$511,4,FALSE)))," ",IF(ISNA(VLOOKUP(C96,Engagés!$A$11:$L$511,4,FALSE)),VLOOKUP(C96,'Enga manuel'!$G$6:$P$355,2,FALSE),VLOOKUP(C96,Engagés!$A$11:$L$511,4,FALSE)))," ")</f>
        <v xml:space="preserve"> </v>
      </c>
      <c r="M96" s="44" t="str">
        <f>IF(C96&gt;0,IF(ISNA(IF(ISNA(VLOOKUP(C96,Engagés!$A$11:$L$511,9,FALSE)),VLOOKUP(C96,'Enga manuel'!$G$6:$P$355,7,FALSE),VLOOKUP(C96,Engagés!$A$11:$L$511,9,FALSE)))," ",IF(ISNA(VLOOKUP(C96,Engagés!$A$11:$L$511,9,FALSE)),VLOOKUP(C96,'Enga manuel'!$G$6:$P$355,7,FALSE),VLOOKUP(C96,Engagés!$A$11:$L$511,9,FALSE)))," ")</f>
        <v xml:space="preserve"> </v>
      </c>
      <c r="N96" s="80" t="str">
        <f>IF(C96&gt;0,IF(ISNA(IF(ISNA(VLOOKUP(C96,Engagés!$A$11:$L$511,10,FALSE)),VLOOKUP(C96,'Enga manuel'!$G$6:$P$355,8,FALSE),VLOOKUP(C96,Engagés!$A$11:$L$511,10,FALSE)))," ",IF(ISNA(VLOOKUP(C96,Engagés!$A$11:$L$511,10,FALSE)),VLOOKUP(C96,'Enga manuel'!$G$6:$P$355,8,FALSE),VLOOKUP(C96,Engagés!$A$11:$L$511,10,FALSE)))," ")</f>
        <v xml:space="preserve"> </v>
      </c>
      <c r="O96" s="45" t="str">
        <f>IF(C96&gt;0,IF(ISNA(IF(ISNA(VLOOKUP(C96,Engagés!$A$11:$L$511,12,FALSE)),VLOOKUP(C96,'Enga manuel'!$G$6:$P$355,9,FALSE),VLOOKUP(C96,Engagés!$A$11:$L$511,12,FALSE)))," ",IF(ISNA(VLOOKUP(C96,Engagés!$A$11:$L$511,11,FALSE)),VLOOKUP(C96,'Enga manuel'!$G$6:$P$355,9,FALSE),VLOOKUP(C96,Engagés!$A$11:$L$511,11,FALSE)))," ")</f>
        <v xml:space="preserve"> </v>
      </c>
      <c r="P96" s="46" t="str">
        <f t="shared" si="7"/>
        <v/>
      </c>
      <c r="R96" s="34">
        <f t="shared" si="9"/>
        <v>0</v>
      </c>
      <c r="S96" s="34">
        <f>IF(C96&gt;0,CONCATENATE(R96,COUNTIF($R$7:R96,R96)),0)</f>
        <v>0</v>
      </c>
      <c r="T96" s="261">
        <f t="shared" si="8"/>
        <v>90</v>
      </c>
    </row>
    <row r="97" spans="1:20" ht="19.149999999999999" customHeight="1" x14ac:dyDescent="0.2">
      <c r="A97" s="39"/>
      <c r="B97" s="47">
        <v>91</v>
      </c>
      <c r="C97" s="47"/>
      <c r="D97" s="48"/>
      <c r="E97" s="48"/>
      <c r="F97" s="48"/>
      <c r="G97" s="43">
        <f t="shared" si="6"/>
        <v>0</v>
      </c>
      <c r="H97" s="44" t="str">
        <f>IF(C97&gt;0,IF(ISNA(IF(ISNA(VLOOKUP(C97,Engagés!$A$11:$L$511,6,FALSE)),VLOOKUP(C97,'Enga manuel'!$G$6:$P$355,4,FALSE),VLOOKUP(C97,Engagés!$A$11:$L$511,6,FALSE))),"Dossard inconnu ",IF(ISNA(VLOOKUP(C97,Engagés!$A$11:$L$511,6,FALSE)),VLOOKUP(C97,'Enga manuel'!$G$6:$P$355,4,FALSE),VLOOKUP(C97,Engagés!$A$11:$L$511,6,FALSE)))," ")</f>
        <v xml:space="preserve"> </v>
      </c>
      <c r="I97" s="44" t="str">
        <f>IF(C97&gt;0,IF(ISNA(IF(ISNA(VLOOKUP(C97,Engagés!$A$11:$L$511,7,FALSE)),VLOOKUP(C97,'Enga manuel'!$G$6:$P$355,5,FALSE),VLOOKUP(C97,Engagés!$A$11:$L$511,7,FALSE))),"ou non partant ",IF(ISNA(VLOOKUP(C97,Engagés!$A$11:$L$511,7,FALSE)),VLOOKUP(C97,'Enga manuel'!$G$6:$P$355,5,FALSE),VLOOKUP(C97,Engagés!$A$11:$L$511,7,FALSE)))," ")</f>
        <v xml:space="preserve"> </v>
      </c>
      <c r="J97" s="44" t="str">
        <f>IF(C97&gt;0,IF(ISNA(IF(ISNA(VLOOKUP(C97,Engagés!$A$11:$L$511,8,FALSE)),VLOOKUP(C97,'Enga manuel'!$G$6:$P$355,6,FALSE),VLOOKUP(C97,Engagés!$A$11:$L$511,8,FALSE)))," ",IF(ISNA(VLOOKUP(C97,Engagés!$A$11:$L$511,8,FALSE)),VLOOKUP(C97,'Enga manuel'!$G$6:$P$355,6,FALSE),VLOOKUP(C97,Engagés!$A$11:$L$511,8,FALSE)))," ")</f>
        <v xml:space="preserve"> </v>
      </c>
      <c r="K97" s="45" t="str">
        <f>IF(C97&gt;0,IF(ISNA(IF(ISNA(VLOOKUP(C97,Engagés!$A$11:$L$511,5,FALSE)),VLOOKUP(C97,'Enga manuel'!$G$6:$P$355,3,FALSE),VLOOKUP(C97,Engagés!$A$11:$L$511,5,FALSE)))," ",IF(ISNA(VLOOKUP(C97,Engagés!$A$11:$L$511,5,FALSE)),VLOOKUP(C97,'Enga manuel'!$G$6:$P$355,3,FALSE),VLOOKUP(C97,Engagés!$A$11:$L$511,5,FALSE)))," ")</f>
        <v xml:space="preserve"> </v>
      </c>
      <c r="L97" s="45" t="str">
        <f>IF(C97&gt;0,IF(ISNA(IF(ISNA(VLOOKUP(C97,Engagés!$A$11:$L$511,4,FALSE)),VLOOKUP(C97,'Enga manuel'!$G$6:$P$355,2,FALSE),VLOOKUP(C97,Engagés!$A$11:$L$511,4,FALSE)))," ",IF(ISNA(VLOOKUP(C97,Engagés!$A$11:$L$511,4,FALSE)),VLOOKUP(C97,'Enga manuel'!$G$6:$P$355,2,FALSE),VLOOKUP(C97,Engagés!$A$11:$L$511,4,FALSE)))," ")</f>
        <v xml:space="preserve"> </v>
      </c>
      <c r="M97" s="44" t="str">
        <f>IF(C97&gt;0,IF(ISNA(IF(ISNA(VLOOKUP(C97,Engagés!$A$11:$L$511,9,FALSE)),VLOOKUP(C97,'Enga manuel'!$G$6:$P$355,7,FALSE),VLOOKUP(C97,Engagés!$A$11:$L$511,9,FALSE)))," ",IF(ISNA(VLOOKUP(C97,Engagés!$A$11:$L$511,9,FALSE)),VLOOKUP(C97,'Enga manuel'!$G$6:$P$355,7,FALSE),VLOOKUP(C97,Engagés!$A$11:$L$511,9,FALSE)))," ")</f>
        <v xml:space="preserve"> </v>
      </c>
      <c r="N97" s="80" t="str">
        <f>IF(C97&gt;0,IF(ISNA(IF(ISNA(VLOOKUP(C97,Engagés!$A$11:$L$511,10,FALSE)),VLOOKUP(C97,'Enga manuel'!$G$6:$P$355,8,FALSE),VLOOKUP(C97,Engagés!$A$11:$L$511,10,FALSE)))," ",IF(ISNA(VLOOKUP(C97,Engagés!$A$11:$L$511,10,FALSE)),VLOOKUP(C97,'Enga manuel'!$G$6:$P$355,8,FALSE),VLOOKUP(C97,Engagés!$A$11:$L$511,10,FALSE)))," ")</f>
        <v xml:space="preserve"> </v>
      </c>
      <c r="O97" s="45" t="str">
        <f>IF(C97&gt;0,IF(ISNA(IF(ISNA(VLOOKUP(C97,Engagés!$A$11:$L$511,12,FALSE)),VLOOKUP(C97,'Enga manuel'!$G$6:$P$355,9,FALSE),VLOOKUP(C97,Engagés!$A$11:$L$511,12,FALSE)))," ",IF(ISNA(VLOOKUP(C97,Engagés!$A$11:$L$511,11,FALSE)),VLOOKUP(C97,'Enga manuel'!$G$6:$P$355,9,FALSE),VLOOKUP(C97,Engagés!$A$11:$L$511,11,FALSE)))," ")</f>
        <v xml:space="preserve"> </v>
      </c>
      <c r="P97" s="46" t="str">
        <f t="shared" si="7"/>
        <v/>
      </c>
      <c r="R97" s="34">
        <f t="shared" si="9"/>
        <v>0</v>
      </c>
      <c r="S97" s="34">
        <f>IF(C97&gt;0,CONCATENATE(R97,COUNTIF($R$7:R97,R97)),0)</f>
        <v>0</v>
      </c>
      <c r="T97" s="261">
        <f t="shared" si="8"/>
        <v>91</v>
      </c>
    </row>
    <row r="98" spans="1:20" ht="19.149999999999999" customHeight="1" x14ac:dyDescent="0.2">
      <c r="A98" s="39"/>
      <c r="B98" s="47">
        <v>92</v>
      </c>
      <c r="C98" s="47"/>
      <c r="D98" s="48"/>
      <c r="E98" s="48"/>
      <c r="F98" s="48"/>
      <c r="G98" s="43">
        <f t="shared" si="6"/>
        <v>0</v>
      </c>
      <c r="H98" s="44" t="str">
        <f>IF(C98&gt;0,IF(ISNA(IF(ISNA(VLOOKUP(C98,Engagés!$A$11:$L$511,6,FALSE)),VLOOKUP(C98,'Enga manuel'!$G$6:$P$355,4,FALSE),VLOOKUP(C98,Engagés!$A$11:$L$511,6,FALSE))),"Dossard inconnu ",IF(ISNA(VLOOKUP(C98,Engagés!$A$11:$L$511,6,FALSE)),VLOOKUP(C98,'Enga manuel'!$G$6:$P$355,4,FALSE),VLOOKUP(C98,Engagés!$A$11:$L$511,6,FALSE)))," ")</f>
        <v xml:space="preserve"> </v>
      </c>
      <c r="I98" s="44" t="str">
        <f>IF(C98&gt;0,IF(ISNA(IF(ISNA(VLOOKUP(C98,Engagés!$A$11:$L$511,7,FALSE)),VLOOKUP(C98,'Enga manuel'!$G$6:$P$355,5,FALSE),VLOOKUP(C98,Engagés!$A$11:$L$511,7,FALSE))),"ou non partant ",IF(ISNA(VLOOKUP(C98,Engagés!$A$11:$L$511,7,FALSE)),VLOOKUP(C98,'Enga manuel'!$G$6:$P$355,5,FALSE),VLOOKUP(C98,Engagés!$A$11:$L$511,7,FALSE)))," ")</f>
        <v xml:space="preserve"> </v>
      </c>
      <c r="J98" s="44" t="str">
        <f>IF(C98&gt;0,IF(ISNA(IF(ISNA(VLOOKUP(C98,Engagés!$A$11:$L$511,8,FALSE)),VLOOKUP(C98,'Enga manuel'!$G$6:$P$355,6,FALSE),VLOOKUP(C98,Engagés!$A$11:$L$511,8,FALSE)))," ",IF(ISNA(VLOOKUP(C98,Engagés!$A$11:$L$511,8,FALSE)),VLOOKUP(C98,'Enga manuel'!$G$6:$P$355,6,FALSE),VLOOKUP(C98,Engagés!$A$11:$L$511,8,FALSE)))," ")</f>
        <v xml:space="preserve"> </v>
      </c>
      <c r="K98" s="45" t="str">
        <f>IF(C98&gt;0,IF(ISNA(IF(ISNA(VLOOKUP(C98,Engagés!$A$11:$L$511,5,FALSE)),VLOOKUP(C98,'Enga manuel'!$G$6:$P$355,3,FALSE),VLOOKUP(C98,Engagés!$A$11:$L$511,5,FALSE)))," ",IF(ISNA(VLOOKUP(C98,Engagés!$A$11:$L$511,5,FALSE)),VLOOKUP(C98,'Enga manuel'!$G$6:$P$355,3,FALSE),VLOOKUP(C98,Engagés!$A$11:$L$511,5,FALSE)))," ")</f>
        <v xml:space="preserve"> </v>
      </c>
      <c r="L98" s="45" t="str">
        <f>IF(C98&gt;0,IF(ISNA(IF(ISNA(VLOOKUP(C98,Engagés!$A$11:$L$511,4,FALSE)),VLOOKUP(C98,'Enga manuel'!$G$6:$P$355,2,FALSE),VLOOKUP(C98,Engagés!$A$11:$L$511,4,FALSE)))," ",IF(ISNA(VLOOKUP(C98,Engagés!$A$11:$L$511,4,FALSE)),VLOOKUP(C98,'Enga manuel'!$G$6:$P$355,2,FALSE),VLOOKUP(C98,Engagés!$A$11:$L$511,4,FALSE)))," ")</f>
        <v xml:space="preserve"> </v>
      </c>
      <c r="M98" s="44" t="str">
        <f>IF(C98&gt;0,IF(ISNA(IF(ISNA(VLOOKUP(C98,Engagés!$A$11:$L$511,9,FALSE)),VLOOKUP(C98,'Enga manuel'!$G$6:$P$355,7,FALSE),VLOOKUP(C98,Engagés!$A$11:$L$511,9,FALSE)))," ",IF(ISNA(VLOOKUP(C98,Engagés!$A$11:$L$511,9,FALSE)),VLOOKUP(C98,'Enga manuel'!$G$6:$P$355,7,FALSE),VLOOKUP(C98,Engagés!$A$11:$L$511,9,FALSE)))," ")</f>
        <v xml:space="preserve"> </v>
      </c>
      <c r="N98" s="80" t="str">
        <f>IF(C98&gt;0,IF(ISNA(IF(ISNA(VLOOKUP(C98,Engagés!$A$11:$L$511,10,FALSE)),VLOOKUP(C98,'Enga manuel'!$G$6:$P$355,8,FALSE),VLOOKUP(C98,Engagés!$A$11:$L$511,10,FALSE)))," ",IF(ISNA(VLOOKUP(C98,Engagés!$A$11:$L$511,10,FALSE)),VLOOKUP(C98,'Enga manuel'!$G$6:$P$355,8,FALSE),VLOOKUP(C98,Engagés!$A$11:$L$511,10,FALSE)))," ")</f>
        <v xml:space="preserve"> </v>
      </c>
      <c r="O98" s="45" t="str">
        <f>IF(C98&gt;0,IF(ISNA(IF(ISNA(VLOOKUP(C98,Engagés!$A$11:$L$511,12,FALSE)),VLOOKUP(C98,'Enga manuel'!$G$6:$P$355,9,FALSE),VLOOKUP(C98,Engagés!$A$11:$L$511,12,FALSE)))," ",IF(ISNA(VLOOKUP(C98,Engagés!$A$11:$L$511,11,FALSE)),VLOOKUP(C98,'Enga manuel'!$G$6:$P$355,9,FALSE),VLOOKUP(C98,Engagés!$A$11:$L$511,11,FALSE)))," ")</f>
        <v xml:space="preserve"> </v>
      </c>
      <c r="P98" s="46" t="str">
        <f t="shared" si="7"/>
        <v/>
      </c>
      <c r="R98" s="34">
        <f t="shared" si="9"/>
        <v>0</v>
      </c>
      <c r="S98" s="34">
        <f>IF(C98&gt;0,CONCATENATE(R98,COUNTIF($R$7:R98,R98)),0)</f>
        <v>0</v>
      </c>
      <c r="T98" s="261">
        <f t="shared" si="8"/>
        <v>92</v>
      </c>
    </row>
    <row r="99" spans="1:20" ht="19.149999999999999" customHeight="1" x14ac:dyDescent="0.2">
      <c r="A99" s="39"/>
      <c r="B99" s="47">
        <v>93</v>
      </c>
      <c r="C99" s="47"/>
      <c r="D99" s="48"/>
      <c r="E99" s="48"/>
      <c r="F99" s="48"/>
      <c r="G99" s="43">
        <f t="shared" si="6"/>
        <v>0</v>
      </c>
      <c r="H99" s="44" t="str">
        <f>IF(C99&gt;0,IF(ISNA(IF(ISNA(VLOOKUP(C99,Engagés!$A$11:$L$511,6,FALSE)),VLOOKUP(C99,'Enga manuel'!$G$6:$P$355,4,FALSE),VLOOKUP(C99,Engagés!$A$11:$L$511,6,FALSE))),"Dossard inconnu ",IF(ISNA(VLOOKUP(C99,Engagés!$A$11:$L$511,6,FALSE)),VLOOKUP(C99,'Enga manuel'!$G$6:$P$355,4,FALSE),VLOOKUP(C99,Engagés!$A$11:$L$511,6,FALSE)))," ")</f>
        <v xml:space="preserve"> </v>
      </c>
      <c r="I99" s="44" t="str">
        <f>IF(C99&gt;0,IF(ISNA(IF(ISNA(VLOOKUP(C99,Engagés!$A$11:$L$511,7,FALSE)),VLOOKUP(C99,'Enga manuel'!$G$6:$P$355,5,FALSE),VLOOKUP(C99,Engagés!$A$11:$L$511,7,FALSE))),"ou non partant ",IF(ISNA(VLOOKUP(C99,Engagés!$A$11:$L$511,7,FALSE)),VLOOKUP(C99,'Enga manuel'!$G$6:$P$355,5,FALSE),VLOOKUP(C99,Engagés!$A$11:$L$511,7,FALSE)))," ")</f>
        <v xml:space="preserve"> </v>
      </c>
      <c r="J99" s="44" t="str">
        <f>IF(C99&gt;0,IF(ISNA(IF(ISNA(VLOOKUP(C99,Engagés!$A$11:$L$511,8,FALSE)),VLOOKUP(C99,'Enga manuel'!$G$6:$P$355,6,FALSE),VLOOKUP(C99,Engagés!$A$11:$L$511,8,FALSE)))," ",IF(ISNA(VLOOKUP(C99,Engagés!$A$11:$L$511,8,FALSE)),VLOOKUP(C99,'Enga manuel'!$G$6:$P$355,6,FALSE),VLOOKUP(C99,Engagés!$A$11:$L$511,8,FALSE)))," ")</f>
        <v xml:space="preserve"> </v>
      </c>
      <c r="K99" s="45" t="str">
        <f>IF(C99&gt;0,IF(ISNA(IF(ISNA(VLOOKUP(C99,Engagés!$A$11:$L$511,5,FALSE)),VLOOKUP(C99,'Enga manuel'!$G$6:$P$355,3,FALSE),VLOOKUP(C99,Engagés!$A$11:$L$511,5,FALSE)))," ",IF(ISNA(VLOOKUP(C99,Engagés!$A$11:$L$511,5,FALSE)),VLOOKUP(C99,'Enga manuel'!$G$6:$P$355,3,FALSE),VLOOKUP(C99,Engagés!$A$11:$L$511,5,FALSE)))," ")</f>
        <v xml:space="preserve"> </v>
      </c>
      <c r="L99" s="45" t="str">
        <f>IF(C99&gt;0,IF(ISNA(IF(ISNA(VLOOKUP(C99,Engagés!$A$11:$L$511,4,FALSE)),VLOOKUP(C99,'Enga manuel'!$G$6:$P$355,2,FALSE),VLOOKUP(C99,Engagés!$A$11:$L$511,4,FALSE)))," ",IF(ISNA(VLOOKUP(C99,Engagés!$A$11:$L$511,4,FALSE)),VLOOKUP(C99,'Enga manuel'!$G$6:$P$355,2,FALSE),VLOOKUP(C99,Engagés!$A$11:$L$511,4,FALSE)))," ")</f>
        <v xml:space="preserve"> </v>
      </c>
      <c r="M99" s="44" t="str">
        <f>IF(C99&gt;0,IF(ISNA(IF(ISNA(VLOOKUP(C99,Engagés!$A$11:$L$511,9,FALSE)),VLOOKUP(C99,'Enga manuel'!$G$6:$P$355,7,FALSE),VLOOKUP(C99,Engagés!$A$11:$L$511,9,FALSE)))," ",IF(ISNA(VLOOKUP(C99,Engagés!$A$11:$L$511,9,FALSE)),VLOOKUP(C99,'Enga manuel'!$G$6:$P$355,7,FALSE),VLOOKUP(C99,Engagés!$A$11:$L$511,9,FALSE)))," ")</f>
        <v xml:space="preserve"> </v>
      </c>
      <c r="N99" s="80" t="str">
        <f>IF(C99&gt;0,IF(ISNA(IF(ISNA(VLOOKUP(C99,Engagés!$A$11:$L$511,10,FALSE)),VLOOKUP(C99,'Enga manuel'!$G$6:$P$355,8,FALSE),VLOOKUP(C99,Engagés!$A$11:$L$511,10,FALSE)))," ",IF(ISNA(VLOOKUP(C99,Engagés!$A$11:$L$511,10,FALSE)),VLOOKUP(C99,'Enga manuel'!$G$6:$P$355,8,FALSE),VLOOKUP(C99,Engagés!$A$11:$L$511,10,FALSE)))," ")</f>
        <v xml:space="preserve"> </v>
      </c>
      <c r="O99" s="45" t="str">
        <f>IF(C99&gt;0,IF(ISNA(IF(ISNA(VLOOKUP(C99,Engagés!$A$11:$L$511,12,FALSE)),VLOOKUP(C99,'Enga manuel'!$G$6:$P$355,9,FALSE),VLOOKUP(C99,Engagés!$A$11:$L$511,12,FALSE)))," ",IF(ISNA(VLOOKUP(C99,Engagés!$A$11:$L$511,11,FALSE)),VLOOKUP(C99,'Enga manuel'!$G$6:$P$355,9,FALSE),VLOOKUP(C99,Engagés!$A$11:$L$511,11,FALSE)))," ")</f>
        <v xml:space="preserve"> </v>
      </c>
      <c r="P99" s="46" t="str">
        <f t="shared" si="7"/>
        <v/>
      </c>
      <c r="R99" s="34">
        <f t="shared" si="9"/>
        <v>0</v>
      </c>
      <c r="S99" s="34">
        <f>IF(C99&gt;0,CONCATENATE(R99,COUNTIF($R$7:R99,R99)),0)</f>
        <v>0</v>
      </c>
      <c r="T99" s="261">
        <f t="shared" si="8"/>
        <v>93</v>
      </c>
    </row>
    <row r="100" spans="1:20" ht="19.149999999999999" customHeight="1" x14ac:dyDescent="0.2">
      <c r="A100" s="39"/>
      <c r="B100" s="47">
        <v>94</v>
      </c>
      <c r="C100" s="47"/>
      <c r="D100" s="48"/>
      <c r="E100" s="48"/>
      <c r="F100" s="48"/>
      <c r="G100" s="43">
        <f t="shared" si="6"/>
        <v>0</v>
      </c>
      <c r="H100" s="44" t="str">
        <f>IF(C100&gt;0,IF(ISNA(IF(ISNA(VLOOKUP(C100,Engagés!$A$11:$L$511,6,FALSE)),VLOOKUP(C100,'Enga manuel'!$G$6:$P$355,4,FALSE),VLOOKUP(C100,Engagés!$A$11:$L$511,6,FALSE))),"Dossard inconnu ",IF(ISNA(VLOOKUP(C100,Engagés!$A$11:$L$511,6,FALSE)),VLOOKUP(C100,'Enga manuel'!$G$6:$P$355,4,FALSE),VLOOKUP(C100,Engagés!$A$11:$L$511,6,FALSE)))," ")</f>
        <v xml:space="preserve"> </v>
      </c>
      <c r="I100" s="44" t="str">
        <f>IF(C100&gt;0,IF(ISNA(IF(ISNA(VLOOKUP(C100,Engagés!$A$11:$L$511,7,FALSE)),VLOOKUP(C100,'Enga manuel'!$G$6:$P$355,5,FALSE),VLOOKUP(C100,Engagés!$A$11:$L$511,7,FALSE))),"ou non partant ",IF(ISNA(VLOOKUP(C100,Engagés!$A$11:$L$511,7,FALSE)),VLOOKUP(C100,'Enga manuel'!$G$6:$P$355,5,FALSE),VLOOKUP(C100,Engagés!$A$11:$L$511,7,FALSE)))," ")</f>
        <v xml:space="preserve"> </v>
      </c>
      <c r="J100" s="44" t="str">
        <f>IF(C100&gt;0,IF(ISNA(IF(ISNA(VLOOKUP(C100,Engagés!$A$11:$L$511,8,FALSE)),VLOOKUP(C100,'Enga manuel'!$G$6:$P$355,6,FALSE),VLOOKUP(C100,Engagés!$A$11:$L$511,8,FALSE)))," ",IF(ISNA(VLOOKUP(C100,Engagés!$A$11:$L$511,8,FALSE)),VLOOKUP(C100,'Enga manuel'!$G$6:$P$355,6,FALSE),VLOOKUP(C100,Engagés!$A$11:$L$511,8,FALSE)))," ")</f>
        <v xml:space="preserve"> </v>
      </c>
      <c r="K100" s="45" t="str">
        <f>IF(C100&gt;0,IF(ISNA(IF(ISNA(VLOOKUP(C100,Engagés!$A$11:$L$511,5,FALSE)),VLOOKUP(C100,'Enga manuel'!$G$6:$P$355,3,FALSE),VLOOKUP(C100,Engagés!$A$11:$L$511,5,FALSE)))," ",IF(ISNA(VLOOKUP(C100,Engagés!$A$11:$L$511,5,FALSE)),VLOOKUP(C100,'Enga manuel'!$G$6:$P$355,3,FALSE),VLOOKUP(C100,Engagés!$A$11:$L$511,5,FALSE)))," ")</f>
        <v xml:space="preserve"> </v>
      </c>
      <c r="L100" s="45" t="str">
        <f>IF(C100&gt;0,IF(ISNA(IF(ISNA(VLOOKUP(C100,Engagés!$A$11:$L$511,4,FALSE)),VLOOKUP(C100,'Enga manuel'!$G$6:$P$355,2,FALSE),VLOOKUP(C100,Engagés!$A$11:$L$511,4,FALSE)))," ",IF(ISNA(VLOOKUP(C100,Engagés!$A$11:$L$511,4,FALSE)),VLOOKUP(C100,'Enga manuel'!$G$6:$P$355,2,FALSE),VLOOKUP(C100,Engagés!$A$11:$L$511,4,FALSE)))," ")</f>
        <v xml:space="preserve"> </v>
      </c>
      <c r="M100" s="44" t="str">
        <f>IF(C100&gt;0,IF(ISNA(IF(ISNA(VLOOKUP(C100,Engagés!$A$11:$L$511,9,FALSE)),VLOOKUP(C100,'Enga manuel'!$G$6:$P$355,7,FALSE),VLOOKUP(C100,Engagés!$A$11:$L$511,9,FALSE)))," ",IF(ISNA(VLOOKUP(C100,Engagés!$A$11:$L$511,9,FALSE)),VLOOKUP(C100,'Enga manuel'!$G$6:$P$355,7,FALSE),VLOOKUP(C100,Engagés!$A$11:$L$511,9,FALSE)))," ")</f>
        <v xml:space="preserve"> </v>
      </c>
      <c r="N100" s="80" t="str">
        <f>IF(C100&gt;0,IF(ISNA(IF(ISNA(VLOOKUP(C100,Engagés!$A$11:$L$511,10,FALSE)),VLOOKUP(C100,'Enga manuel'!$G$6:$P$355,8,FALSE),VLOOKUP(C100,Engagés!$A$11:$L$511,10,FALSE)))," ",IF(ISNA(VLOOKUP(C100,Engagés!$A$11:$L$511,10,FALSE)),VLOOKUP(C100,'Enga manuel'!$G$6:$P$355,8,FALSE),VLOOKUP(C100,Engagés!$A$11:$L$511,10,FALSE)))," ")</f>
        <v xml:space="preserve"> </v>
      </c>
      <c r="O100" s="45" t="str">
        <f>IF(C100&gt;0,IF(ISNA(IF(ISNA(VLOOKUP(C100,Engagés!$A$11:$L$511,12,FALSE)),VLOOKUP(C100,'Enga manuel'!$G$6:$P$355,9,FALSE),VLOOKUP(C100,Engagés!$A$11:$L$511,12,FALSE)))," ",IF(ISNA(VLOOKUP(C100,Engagés!$A$11:$L$511,11,FALSE)),VLOOKUP(C100,'Enga manuel'!$G$6:$P$355,9,FALSE),VLOOKUP(C100,Engagés!$A$11:$L$511,11,FALSE)))," ")</f>
        <v xml:space="preserve"> </v>
      </c>
      <c r="P100" s="46" t="str">
        <f t="shared" si="7"/>
        <v/>
      </c>
      <c r="R100" s="34">
        <f t="shared" si="9"/>
        <v>0</v>
      </c>
      <c r="S100" s="34">
        <f>IF(C100&gt;0,CONCATENATE(R100,COUNTIF($R$7:R100,R100)),0)</f>
        <v>0</v>
      </c>
      <c r="T100" s="261">
        <f t="shared" si="8"/>
        <v>94</v>
      </c>
    </row>
    <row r="101" spans="1:20" ht="19.149999999999999" customHeight="1" x14ac:dyDescent="0.2">
      <c r="A101" s="39"/>
      <c r="B101" s="47">
        <v>95</v>
      </c>
      <c r="C101" s="47"/>
      <c r="D101" s="48"/>
      <c r="E101" s="48"/>
      <c r="F101" s="48"/>
      <c r="G101" s="43">
        <f t="shared" si="6"/>
        <v>0</v>
      </c>
      <c r="H101" s="44" t="str">
        <f>IF(C101&gt;0,IF(ISNA(IF(ISNA(VLOOKUP(C101,Engagés!$A$11:$L$511,6,FALSE)),VLOOKUP(C101,'Enga manuel'!$G$6:$P$355,4,FALSE),VLOOKUP(C101,Engagés!$A$11:$L$511,6,FALSE))),"Dossard inconnu ",IF(ISNA(VLOOKUP(C101,Engagés!$A$11:$L$511,6,FALSE)),VLOOKUP(C101,'Enga manuel'!$G$6:$P$355,4,FALSE),VLOOKUP(C101,Engagés!$A$11:$L$511,6,FALSE)))," ")</f>
        <v xml:space="preserve"> </v>
      </c>
      <c r="I101" s="44" t="str">
        <f>IF(C101&gt;0,IF(ISNA(IF(ISNA(VLOOKUP(C101,Engagés!$A$11:$L$511,7,FALSE)),VLOOKUP(C101,'Enga manuel'!$G$6:$P$355,5,FALSE),VLOOKUP(C101,Engagés!$A$11:$L$511,7,FALSE))),"ou non partant ",IF(ISNA(VLOOKUP(C101,Engagés!$A$11:$L$511,7,FALSE)),VLOOKUP(C101,'Enga manuel'!$G$6:$P$355,5,FALSE),VLOOKUP(C101,Engagés!$A$11:$L$511,7,FALSE)))," ")</f>
        <v xml:space="preserve"> </v>
      </c>
      <c r="J101" s="44" t="str">
        <f>IF(C101&gt;0,IF(ISNA(IF(ISNA(VLOOKUP(C101,Engagés!$A$11:$L$511,8,FALSE)),VLOOKUP(C101,'Enga manuel'!$G$6:$P$355,6,FALSE),VLOOKUP(C101,Engagés!$A$11:$L$511,8,FALSE)))," ",IF(ISNA(VLOOKUP(C101,Engagés!$A$11:$L$511,8,FALSE)),VLOOKUP(C101,'Enga manuel'!$G$6:$P$355,6,FALSE),VLOOKUP(C101,Engagés!$A$11:$L$511,8,FALSE)))," ")</f>
        <v xml:space="preserve"> </v>
      </c>
      <c r="K101" s="45" t="str">
        <f>IF(C101&gt;0,IF(ISNA(IF(ISNA(VLOOKUP(C101,Engagés!$A$11:$L$511,5,FALSE)),VLOOKUP(C101,'Enga manuel'!$G$6:$P$355,3,FALSE),VLOOKUP(C101,Engagés!$A$11:$L$511,5,FALSE)))," ",IF(ISNA(VLOOKUP(C101,Engagés!$A$11:$L$511,5,FALSE)),VLOOKUP(C101,'Enga manuel'!$G$6:$P$355,3,FALSE),VLOOKUP(C101,Engagés!$A$11:$L$511,5,FALSE)))," ")</f>
        <v xml:space="preserve"> </v>
      </c>
      <c r="L101" s="45" t="str">
        <f>IF(C101&gt;0,IF(ISNA(IF(ISNA(VLOOKUP(C101,Engagés!$A$11:$L$511,4,FALSE)),VLOOKUP(C101,'Enga manuel'!$G$6:$P$355,2,FALSE),VLOOKUP(C101,Engagés!$A$11:$L$511,4,FALSE)))," ",IF(ISNA(VLOOKUP(C101,Engagés!$A$11:$L$511,4,FALSE)),VLOOKUP(C101,'Enga manuel'!$G$6:$P$355,2,FALSE),VLOOKUP(C101,Engagés!$A$11:$L$511,4,FALSE)))," ")</f>
        <v xml:space="preserve"> </v>
      </c>
      <c r="M101" s="44" t="str">
        <f>IF(C101&gt;0,IF(ISNA(IF(ISNA(VLOOKUP(C101,Engagés!$A$11:$L$511,9,FALSE)),VLOOKUP(C101,'Enga manuel'!$G$6:$P$355,7,FALSE),VLOOKUP(C101,Engagés!$A$11:$L$511,9,FALSE)))," ",IF(ISNA(VLOOKUP(C101,Engagés!$A$11:$L$511,9,FALSE)),VLOOKUP(C101,'Enga manuel'!$G$6:$P$355,7,FALSE),VLOOKUP(C101,Engagés!$A$11:$L$511,9,FALSE)))," ")</f>
        <v xml:space="preserve"> </v>
      </c>
      <c r="N101" s="80" t="str">
        <f>IF(C101&gt;0,IF(ISNA(IF(ISNA(VLOOKUP(C101,Engagés!$A$11:$L$511,10,FALSE)),VLOOKUP(C101,'Enga manuel'!$G$6:$P$355,8,FALSE),VLOOKUP(C101,Engagés!$A$11:$L$511,10,FALSE)))," ",IF(ISNA(VLOOKUP(C101,Engagés!$A$11:$L$511,10,FALSE)),VLOOKUP(C101,'Enga manuel'!$G$6:$P$355,8,FALSE),VLOOKUP(C101,Engagés!$A$11:$L$511,10,FALSE)))," ")</f>
        <v xml:space="preserve"> </v>
      </c>
      <c r="O101" s="45" t="str">
        <f>IF(C101&gt;0,IF(ISNA(IF(ISNA(VLOOKUP(C101,Engagés!$A$11:$L$511,12,FALSE)),VLOOKUP(C101,'Enga manuel'!$G$6:$P$355,9,FALSE),VLOOKUP(C101,Engagés!$A$11:$L$511,12,FALSE)))," ",IF(ISNA(VLOOKUP(C101,Engagés!$A$11:$L$511,11,FALSE)),VLOOKUP(C101,'Enga manuel'!$G$6:$P$355,9,FALSE),VLOOKUP(C101,Engagés!$A$11:$L$511,11,FALSE)))," ")</f>
        <v xml:space="preserve"> </v>
      </c>
      <c r="P101" s="46" t="str">
        <f t="shared" si="7"/>
        <v/>
      </c>
      <c r="R101" s="34">
        <f t="shared" si="9"/>
        <v>0</v>
      </c>
      <c r="S101" s="34">
        <f>IF(C101&gt;0,CONCATENATE(R101,COUNTIF($R$7:R101,R101)),0)</f>
        <v>0</v>
      </c>
      <c r="T101" s="261">
        <f t="shared" si="8"/>
        <v>95</v>
      </c>
    </row>
    <row r="102" spans="1:20" ht="19.149999999999999" customHeight="1" x14ac:dyDescent="0.2">
      <c r="A102" s="39"/>
      <c r="B102" s="47">
        <v>96</v>
      </c>
      <c r="C102" s="47"/>
      <c r="D102" s="48"/>
      <c r="E102" s="48"/>
      <c r="F102" s="48"/>
      <c r="G102" s="43">
        <f t="shared" si="6"/>
        <v>0</v>
      </c>
      <c r="H102" s="44" t="str">
        <f>IF(C102&gt;0,IF(ISNA(IF(ISNA(VLOOKUP(C102,Engagés!$A$11:$L$511,6,FALSE)),VLOOKUP(C102,'Enga manuel'!$G$6:$P$355,4,FALSE),VLOOKUP(C102,Engagés!$A$11:$L$511,6,FALSE))),"Dossard inconnu ",IF(ISNA(VLOOKUP(C102,Engagés!$A$11:$L$511,6,FALSE)),VLOOKUP(C102,'Enga manuel'!$G$6:$P$355,4,FALSE),VLOOKUP(C102,Engagés!$A$11:$L$511,6,FALSE)))," ")</f>
        <v xml:space="preserve"> </v>
      </c>
      <c r="I102" s="44" t="str">
        <f>IF(C102&gt;0,IF(ISNA(IF(ISNA(VLOOKUP(C102,Engagés!$A$11:$L$511,7,FALSE)),VLOOKUP(C102,'Enga manuel'!$G$6:$P$355,5,FALSE),VLOOKUP(C102,Engagés!$A$11:$L$511,7,FALSE))),"ou non partant ",IF(ISNA(VLOOKUP(C102,Engagés!$A$11:$L$511,7,FALSE)),VLOOKUP(C102,'Enga manuel'!$G$6:$P$355,5,FALSE),VLOOKUP(C102,Engagés!$A$11:$L$511,7,FALSE)))," ")</f>
        <v xml:space="preserve"> </v>
      </c>
      <c r="J102" s="44" t="str">
        <f>IF(C102&gt;0,IF(ISNA(IF(ISNA(VLOOKUP(C102,Engagés!$A$11:$L$511,8,FALSE)),VLOOKUP(C102,'Enga manuel'!$G$6:$P$355,6,FALSE),VLOOKUP(C102,Engagés!$A$11:$L$511,8,FALSE)))," ",IF(ISNA(VLOOKUP(C102,Engagés!$A$11:$L$511,8,FALSE)),VLOOKUP(C102,'Enga manuel'!$G$6:$P$355,6,FALSE),VLOOKUP(C102,Engagés!$A$11:$L$511,8,FALSE)))," ")</f>
        <v xml:space="preserve"> </v>
      </c>
      <c r="K102" s="45" t="str">
        <f>IF(C102&gt;0,IF(ISNA(IF(ISNA(VLOOKUP(C102,Engagés!$A$11:$L$511,5,FALSE)),VLOOKUP(C102,'Enga manuel'!$G$6:$P$355,3,FALSE),VLOOKUP(C102,Engagés!$A$11:$L$511,5,FALSE)))," ",IF(ISNA(VLOOKUP(C102,Engagés!$A$11:$L$511,5,FALSE)),VLOOKUP(C102,'Enga manuel'!$G$6:$P$355,3,FALSE),VLOOKUP(C102,Engagés!$A$11:$L$511,5,FALSE)))," ")</f>
        <v xml:space="preserve"> </v>
      </c>
      <c r="L102" s="45" t="str">
        <f>IF(C102&gt;0,IF(ISNA(IF(ISNA(VLOOKUP(C102,Engagés!$A$11:$L$511,4,FALSE)),VLOOKUP(C102,'Enga manuel'!$G$6:$P$355,2,FALSE),VLOOKUP(C102,Engagés!$A$11:$L$511,4,FALSE)))," ",IF(ISNA(VLOOKUP(C102,Engagés!$A$11:$L$511,4,FALSE)),VLOOKUP(C102,'Enga manuel'!$G$6:$P$355,2,FALSE),VLOOKUP(C102,Engagés!$A$11:$L$511,4,FALSE)))," ")</f>
        <v xml:space="preserve"> </v>
      </c>
      <c r="M102" s="44" t="str">
        <f>IF(C102&gt;0,IF(ISNA(IF(ISNA(VLOOKUP(C102,Engagés!$A$11:$L$511,9,FALSE)),VLOOKUP(C102,'Enga manuel'!$G$6:$P$355,7,FALSE),VLOOKUP(C102,Engagés!$A$11:$L$511,9,FALSE)))," ",IF(ISNA(VLOOKUP(C102,Engagés!$A$11:$L$511,9,FALSE)),VLOOKUP(C102,'Enga manuel'!$G$6:$P$355,7,FALSE),VLOOKUP(C102,Engagés!$A$11:$L$511,9,FALSE)))," ")</f>
        <v xml:space="preserve"> </v>
      </c>
      <c r="N102" s="80" t="str">
        <f>IF(C102&gt;0,IF(ISNA(IF(ISNA(VLOOKUP(C102,Engagés!$A$11:$L$511,10,FALSE)),VLOOKUP(C102,'Enga manuel'!$G$6:$P$355,8,FALSE),VLOOKUP(C102,Engagés!$A$11:$L$511,10,FALSE)))," ",IF(ISNA(VLOOKUP(C102,Engagés!$A$11:$L$511,10,FALSE)),VLOOKUP(C102,'Enga manuel'!$G$6:$P$355,8,FALSE),VLOOKUP(C102,Engagés!$A$11:$L$511,10,FALSE)))," ")</f>
        <v xml:space="preserve"> </v>
      </c>
      <c r="O102" s="45" t="str">
        <f>IF(C102&gt;0,IF(ISNA(IF(ISNA(VLOOKUP(C102,Engagés!$A$11:$L$511,12,FALSE)),VLOOKUP(C102,'Enga manuel'!$G$6:$P$355,9,FALSE),VLOOKUP(C102,Engagés!$A$11:$L$511,12,FALSE)))," ",IF(ISNA(VLOOKUP(C102,Engagés!$A$11:$L$511,11,FALSE)),VLOOKUP(C102,'Enga manuel'!$G$6:$P$355,9,FALSE),VLOOKUP(C102,Engagés!$A$11:$L$511,11,FALSE)))," ")</f>
        <v xml:space="preserve"> </v>
      </c>
      <c r="P102" s="46" t="str">
        <f t="shared" si="7"/>
        <v/>
      </c>
      <c r="R102" s="34">
        <f t="shared" si="9"/>
        <v>0</v>
      </c>
      <c r="S102" s="34">
        <f>IF(C102&gt;0,CONCATENATE(R102,COUNTIF($R$7:R102,R102)),0)</f>
        <v>0</v>
      </c>
      <c r="T102" s="261">
        <f t="shared" si="8"/>
        <v>96</v>
      </c>
    </row>
    <row r="103" spans="1:20" ht="19.149999999999999" customHeight="1" x14ac:dyDescent="0.2">
      <c r="A103" s="39"/>
      <c r="B103" s="47">
        <v>97</v>
      </c>
      <c r="C103" s="47"/>
      <c r="D103" s="48"/>
      <c r="E103" s="48"/>
      <c r="F103" s="48"/>
      <c r="G103" s="43">
        <f t="shared" ref="G103:G134" si="10">IF(C103&gt;0,TIME(IF(LEN(D103)&gt;0,D103,HOUR(G102)),IF(LEN(E103)&gt;0,E103,MINUTE(G102)),IF(LEN(F103)&gt;0,F103,SECOND(G102))),IF(C103="",G102,""))</f>
        <v>0</v>
      </c>
      <c r="H103" s="44" t="str">
        <f>IF(C103&gt;0,IF(ISNA(IF(ISNA(VLOOKUP(C103,Engagés!$A$11:$L$511,6,FALSE)),VLOOKUP(C103,'Enga manuel'!$G$6:$P$355,4,FALSE),VLOOKUP(C103,Engagés!$A$11:$L$511,6,FALSE))),"Dossard inconnu ",IF(ISNA(VLOOKUP(C103,Engagés!$A$11:$L$511,6,FALSE)),VLOOKUP(C103,'Enga manuel'!$G$6:$P$355,4,FALSE),VLOOKUP(C103,Engagés!$A$11:$L$511,6,FALSE)))," ")</f>
        <v xml:space="preserve"> </v>
      </c>
      <c r="I103" s="44" t="str">
        <f>IF(C103&gt;0,IF(ISNA(IF(ISNA(VLOOKUP(C103,Engagés!$A$11:$L$511,7,FALSE)),VLOOKUP(C103,'Enga manuel'!$G$6:$P$355,5,FALSE),VLOOKUP(C103,Engagés!$A$11:$L$511,7,FALSE))),"ou non partant ",IF(ISNA(VLOOKUP(C103,Engagés!$A$11:$L$511,7,FALSE)),VLOOKUP(C103,'Enga manuel'!$G$6:$P$355,5,FALSE),VLOOKUP(C103,Engagés!$A$11:$L$511,7,FALSE)))," ")</f>
        <v xml:space="preserve"> </v>
      </c>
      <c r="J103" s="44" t="str">
        <f>IF(C103&gt;0,IF(ISNA(IF(ISNA(VLOOKUP(C103,Engagés!$A$11:$L$511,8,FALSE)),VLOOKUP(C103,'Enga manuel'!$G$6:$P$355,6,FALSE),VLOOKUP(C103,Engagés!$A$11:$L$511,8,FALSE)))," ",IF(ISNA(VLOOKUP(C103,Engagés!$A$11:$L$511,8,FALSE)),VLOOKUP(C103,'Enga manuel'!$G$6:$P$355,6,FALSE),VLOOKUP(C103,Engagés!$A$11:$L$511,8,FALSE)))," ")</f>
        <v xml:space="preserve"> </v>
      </c>
      <c r="K103" s="45" t="str">
        <f>IF(C103&gt;0,IF(ISNA(IF(ISNA(VLOOKUP(C103,Engagés!$A$11:$L$511,5,FALSE)),VLOOKUP(C103,'Enga manuel'!$G$6:$P$355,3,FALSE),VLOOKUP(C103,Engagés!$A$11:$L$511,5,FALSE)))," ",IF(ISNA(VLOOKUP(C103,Engagés!$A$11:$L$511,5,FALSE)),VLOOKUP(C103,'Enga manuel'!$G$6:$P$355,3,FALSE),VLOOKUP(C103,Engagés!$A$11:$L$511,5,FALSE)))," ")</f>
        <v xml:space="preserve"> </v>
      </c>
      <c r="L103" s="45" t="str">
        <f>IF(C103&gt;0,IF(ISNA(IF(ISNA(VLOOKUP(C103,Engagés!$A$11:$L$511,4,FALSE)),VLOOKUP(C103,'Enga manuel'!$G$6:$P$355,2,FALSE),VLOOKUP(C103,Engagés!$A$11:$L$511,4,FALSE)))," ",IF(ISNA(VLOOKUP(C103,Engagés!$A$11:$L$511,4,FALSE)),VLOOKUP(C103,'Enga manuel'!$G$6:$P$355,2,FALSE),VLOOKUP(C103,Engagés!$A$11:$L$511,4,FALSE)))," ")</f>
        <v xml:space="preserve"> </v>
      </c>
      <c r="M103" s="44" t="str">
        <f>IF(C103&gt;0,IF(ISNA(IF(ISNA(VLOOKUP(C103,Engagés!$A$11:$L$511,9,FALSE)),VLOOKUP(C103,'Enga manuel'!$G$6:$P$355,7,FALSE),VLOOKUP(C103,Engagés!$A$11:$L$511,9,FALSE)))," ",IF(ISNA(VLOOKUP(C103,Engagés!$A$11:$L$511,9,FALSE)),VLOOKUP(C103,'Enga manuel'!$G$6:$P$355,7,FALSE),VLOOKUP(C103,Engagés!$A$11:$L$511,9,FALSE)))," ")</f>
        <v xml:space="preserve"> </v>
      </c>
      <c r="N103" s="80" t="str">
        <f>IF(C103&gt;0,IF(ISNA(IF(ISNA(VLOOKUP(C103,Engagés!$A$11:$L$511,10,FALSE)),VLOOKUP(C103,'Enga manuel'!$G$6:$P$355,8,FALSE),VLOOKUP(C103,Engagés!$A$11:$L$511,10,FALSE)))," ",IF(ISNA(VLOOKUP(C103,Engagés!$A$11:$L$511,10,FALSE)),VLOOKUP(C103,'Enga manuel'!$G$6:$P$355,8,FALSE),VLOOKUP(C103,Engagés!$A$11:$L$511,10,FALSE)))," ")</f>
        <v xml:space="preserve"> </v>
      </c>
      <c r="O103" s="45" t="str">
        <f>IF(C103&gt;0,IF(ISNA(IF(ISNA(VLOOKUP(C103,Engagés!$A$11:$L$511,12,FALSE)),VLOOKUP(C103,'Enga manuel'!$G$6:$P$355,9,FALSE),VLOOKUP(C103,Engagés!$A$11:$L$511,12,FALSE)))," ",IF(ISNA(VLOOKUP(C103,Engagés!$A$11:$L$511,11,FALSE)),VLOOKUP(C103,'Enga manuel'!$G$6:$P$355,9,FALSE),VLOOKUP(C103,Engagés!$A$11:$L$511,11,FALSE)))," ")</f>
        <v xml:space="preserve"> </v>
      </c>
      <c r="P103" s="46" t="str">
        <f t="shared" si="7"/>
        <v/>
      </c>
      <c r="R103" s="34">
        <f t="shared" si="9"/>
        <v>0</v>
      </c>
      <c r="S103" s="34">
        <f>IF(C103&gt;0,CONCATENATE(R103,COUNTIF($R$7:R103,R103)),0)</f>
        <v>0</v>
      </c>
      <c r="T103" s="261">
        <f t="shared" si="8"/>
        <v>97</v>
      </c>
    </row>
    <row r="104" spans="1:20" ht="19.149999999999999" customHeight="1" x14ac:dyDescent="0.2">
      <c r="A104" s="39"/>
      <c r="B104" s="47">
        <v>98</v>
      </c>
      <c r="C104" s="47"/>
      <c r="D104" s="48"/>
      <c r="E104" s="48"/>
      <c r="F104" s="48"/>
      <c r="G104" s="43">
        <f t="shared" si="10"/>
        <v>0</v>
      </c>
      <c r="H104" s="44" t="str">
        <f>IF(C104&gt;0,IF(ISNA(IF(ISNA(VLOOKUP(C104,Engagés!$A$11:$L$511,6,FALSE)),VLOOKUP(C104,'Enga manuel'!$G$6:$P$355,4,FALSE),VLOOKUP(C104,Engagés!$A$11:$L$511,6,FALSE))),"Dossard inconnu ",IF(ISNA(VLOOKUP(C104,Engagés!$A$11:$L$511,6,FALSE)),VLOOKUP(C104,'Enga manuel'!$G$6:$P$355,4,FALSE),VLOOKUP(C104,Engagés!$A$11:$L$511,6,FALSE)))," ")</f>
        <v xml:space="preserve"> </v>
      </c>
      <c r="I104" s="44" t="str">
        <f>IF(C104&gt;0,IF(ISNA(IF(ISNA(VLOOKUP(C104,Engagés!$A$11:$L$511,7,FALSE)),VLOOKUP(C104,'Enga manuel'!$G$6:$P$355,5,FALSE),VLOOKUP(C104,Engagés!$A$11:$L$511,7,FALSE))),"ou non partant ",IF(ISNA(VLOOKUP(C104,Engagés!$A$11:$L$511,7,FALSE)),VLOOKUP(C104,'Enga manuel'!$G$6:$P$355,5,FALSE),VLOOKUP(C104,Engagés!$A$11:$L$511,7,FALSE)))," ")</f>
        <v xml:space="preserve"> </v>
      </c>
      <c r="J104" s="44" t="str">
        <f>IF(C104&gt;0,IF(ISNA(IF(ISNA(VLOOKUP(C104,Engagés!$A$11:$L$511,8,FALSE)),VLOOKUP(C104,'Enga manuel'!$G$6:$P$355,6,FALSE),VLOOKUP(C104,Engagés!$A$11:$L$511,8,FALSE)))," ",IF(ISNA(VLOOKUP(C104,Engagés!$A$11:$L$511,8,FALSE)),VLOOKUP(C104,'Enga manuel'!$G$6:$P$355,6,FALSE),VLOOKUP(C104,Engagés!$A$11:$L$511,8,FALSE)))," ")</f>
        <v xml:space="preserve"> </v>
      </c>
      <c r="K104" s="45" t="str">
        <f>IF(C104&gt;0,IF(ISNA(IF(ISNA(VLOOKUP(C104,Engagés!$A$11:$L$511,5,FALSE)),VLOOKUP(C104,'Enga manuel'!$G$6:$P$355,3,FALSE),VLOOKUP(C104,Engagés!$A$11:$L$511,5,FALSE)))," ",IF(ISNA(VLOOKUP(C104,Engagés!$A$11:$L$511,5,FALSE)),VLOOKUP(C104,'Enga manuel'!$G$6:$P$355,3,FALSE),VLOOKUP(C104,Engagés!$A$11:$L$511,5,FALSE)))," ")</f>
        <v xml:space="preserve"> </v>
      </c>
      <c r="L104" s="45" t="str">
        <f>IF(C104&gt;0,IF(ISNA(IF(ISNA(VLOOKUP(C104,Engagés!$A$11:$L$511,4,FALSE)),VLOOKUP(C104,'Enga manuel'!$G$6:$P$355,2,FALSE),VLOOKUP(C104,Engagés!$A$11:$L$511,4,FALSE)))," ",IF(ISNA(VLOOKUP(C104,Engagés!$A$11:$L$511,4,FALSE)),VLOOKUP(C104,'Enga manuel'!$G$6:$P$355,2,FALSE),VLOOKUP(C104,Engagés!$A$11:$L$511,4,FALSE)))," ")</f>
        <v xml:space="preserve"> </v>
      </c>
      <c r="M104" s="44" t="str">
        <f>IF(C104&gt;0,IF(ISNA(IF(ISNA(VLOOKUP(C104,Engagés!$A$11:$L$511,9,FALSE)),VLOOKUP(C104,'Enga manuel'!$G$6:$P$355,7,FALSE),VLOOKUP(C104,Engagés!$A$11:$L$511,9,FALSE)))," ",IF(ISNA(VLOOKUP(C104,Engagés!$A$11:$L$511,9,FALSE)),VLOOKUP(C104,'Enga manuel'!$G$6:$P$355,7,FALSE),VLOOKUP(C104,Engagés!$A$11:$L$511,9,FALSE)))," ")</f>
        <v xml:space="preserve"> </v>
      </c>
      <c r="N104" s="80" t="str">
        <f>IF(C104&gt;0,IF(ISNA(IF(ISNA(VLOOKUP(C104,Engagés!$A$11:$L$511,10,FALSE)),VLOOKUP(C104,'Enga manuel'!$G$6:$P$355,8,FALSE),VLOOKUP(C104,Engagés!$A$11:$L$511,10,FALSE)))," ",IF(ISNA(VLOOKUP(C104,Engagés!$A$11:$L$511,10,FALSE)),VLOOKUP(C104,'Enga manuel'!$G$6:$P$355,8,FALSE),VLOOKUP(C104,Engagés!$A$11:$L$511,10,FALSE)))," ")</f>
        <v xml:space="preserve"> </v>
      </c>
      <c r="O104" s="45" t="str">
        <f>IF(C104&gt;0,IF(ISNA(IF(ISNA(VLOOKUP(C104,Engagés!$A$11:$L$511,12,FALSE)),VLOOKUP(C104,'Enga manuel'!$G$6:$P$355,9,FALSE),VLOOKUP(C104,Engagés!$A$11:$L$511,12,FALSE)))," ",IF(ISNA(VLOOKUP(C104,Engagés!$A$11:$L$511,11,FALSE)),VLOOKUP(C104,'Enga manuel'!$G$6:$P$355,9,FALSE),VLOOKUP(C104,Engagés!$A$11:$L$511,11,FALSE)))," ")</f>
        <v xml:space="preserve"> </v>
      </c>
      <c r="P104" s="46" t="str">
        <f t="shared" ref="P104:P135" si="11">IF(C104&gt;0,IF((G104-$G$7)&lt;0,"Erreur",IF(G104&lt;G103,G104-G$7,IF(G104=G103,"''",G104-G$7))),"")</f>
        <v/>
      </c>
      <c r="R104" s="34">
        <f t="shared" si="9"/>
        <v>0</v>
      </c>
      <c r="S104" s="34">
        <f>IF(C104&gt;0,CONCATENATE(R104,COUNTIF($R$7:R104,R104)),0)</f>
        <v>0</v>
      </c>
      <c r="T104" s="261">
        <f t="shared" si="8"/>
        <v>98</v>
      </c>
    </row>
    <row r="105" spans="1:20" ht="19.149999999999999" customHeight="1" x14ac:dyDescent="0.2">
      <c r="A105" s="39"/>
      <c r="B105" s="47">
        <v>99</v>
      </c>
      <c r="C105" s="47"/>
      <c r="D105" s="48"/>
      <c r="E105" s="48"/>
      <c r="F105" s="48"/>
      <c r="G105" s="43">
        <f t="shared" si="10"/>
        <v>0</v>
      </c>
      <c r="H105" s="44" t="str">
        <f>IF(C105&gt;0,IF(ISNA(IF(ISNA(VLOOKUP(C105,Engagés!$A$11:$L$511,6,FALSE)),VLOOKUP(C105,'Enga manuel'!$G$6:$P$355,4,FALSE),VLOOKUP(C105,Engagés!$A$11:$L$511,6,FALSE))),"Dossard inconnu ",IF(ISNA(VLOOKUP(C105,Engagés!$A$11:$L$511,6,FALSE)),VLOOKUP(C105,'Enga manuel'!$G$6:$P$355,4,FALSE),VLOOKUP(C105,Engagés!$A$11:$L$511,6,FALSE)))," ")</f>
        <v xml:space="preserve"> </v>
      </c>
      <c r="I105" s="44" t="str">
        <f>IF(C105&gt;0,IF(ISNA(IF(ISNA(VLOOKUP(C105,Engagés!$A$11:$L$511,7,FALSE)),VLOOKUP(C105,'Enga manuel'!$G$6:$P$355,5,FALSE),VLOOKUP(C105,Engagés!$A$11:$L$511,7,FALSE))),"ou non partant ",IF(ISNA(VLOOKUP(C105,Engagés!$A$11:$L$511,7,FALSE)),VLOOKUP(C105,'Enga manuel'!$G$6:$P$355,5,FALSE),VLOOKUP(C105,Engagés!$A$11:$L$511,7,FALSE)))," ")</f>
        <v xml:space="preserve"> </v>
      </c>
      <c r="J105" s="44" t="str">
        <f>IF(C105&gt;0,IF(ISNA(IF(ISNA(VLOOKUP(C105,Engagés!$A$11:$L$511,8,FALSE)),VLOOKUP(C105,'Enga manuel'!$G$6:$P$355,6,FALSE),VLOOKUP(C105,Engagés!$A$11:$L$511,8,FALSE)))," ",IF(ISNA(VLOOKUP(C105,Engagés!$A$11:$L$511,8,FALSE)),VLOOKUP(C105,'Enga manuel'!$G$6:$P$355,6,FALSE),VLOOKUP(C105,Engagés!$A$11:$L$511,8,FALSE)))," ")</f>
        <v xml:space="preserve"> </v>
      </c>
      <c r="K105" s="45" t="str">
        <f>IF(C105&gt;0,IF(ISNA(IF(ISNA(VLOOKUP(C105,Engagés!$A$11:$L$511,5,FALSE)),VLOOKUP(C105,'Enga manuel'!$G$6:$P$355,3,FALSE),VLOOKUP(C105,Engagés!$A$11:$L$511,5,FALSE)))," ",IF(ISNA(VLOOKUP(C105,Engagés!$A$11:$L$511,5,FALSE)),VLOOKUP(C105,'Enga manuel'!$G$6:$P$355,3,FALSE),VLOOKUP(C105,Engagés!$A$11:$L$511,5,FALSE)))," ")</f>
        <v xml:space="preserve"> </v>
      </c>
      <c r="L105" s="45" t="str">
        <f>IF(C105&gt;0,IF(ISNA(IF(ISNA(VLOOKUP(C105,Engagés!$A$11:$L$511,4,FALSE)),VLOOKUP(C105,'Enga manuel'!$G$6:$P$355,2,FALSE),VLOOKUP(C105,Engagés!$A$11:$L$511,4,FALSE)))," ",IF(ISNA(VLOOKUP(C105,Engagés!$A$11:$L$511,4,FALSE)),VLOOKUP(C105,'Enga manuel'!$G$6:$P$355,2,FALSE),VLOOKUP(C105,Engagés!$A$11:$L$511,4,FALSE)))," ")</f>
        <v xml:space="preserve"> </v>
      </c>
      <c r="M105" s="44" t="str">
        <f>IF(C105&gt;0,IF(ISNA(IF(ISNA(VLOOKUP(C105,Engagés!$A$11:$L$511,9,FALSE)),VLOOKUP(C105,'Enga manuel'!$G$6:$P$355,7,FALSE),VLOOKUP(C105,Engagés!$A$11:$L$511,9,FALSE)))," ",IF(ISNA(VLOOKUP(C105,Engagés!$A$11:$L$511,9,FALSE)),VLOOKUP(C105,'Enga manuel'!$G$6:$P$355,7,FALSE),VLOOKUP(C105,Engagés!$A$11:$L$511,9,FALSE)))," ")</f>
        <v xml:space="preserve"> </v>
      </c>
      <c r="N105" s="80" t="str">
        <f>IF(C105&gt;0,IF(ISNA(IF(ISNA(VLOOKUP(C105,Engagés!$A$11:$L$511,10,FALSE)),VLOOKUP(C105,'Enga manuel'!$G$6:$P$355,8,FALSE),VLOOKUP(C105,Engagés!$A$11:$L$511,10,FALSE)))," ",IF(ISNA(VLOOKUP(C105,Engagés!$A$11:$L$511,10,FALSE)),VLOOKUP(C105,'Enga manuel'!$G$6:$P$355,8,FALSE),VLOOKUP(C105,Engagés!$A$11:$L$511,10,FALSE)))," ")</f>
        <v xml:space="preserve"> </v>
      </c>
      <c r="O105" s="45" t="str">
        <f>IF(C105&gt;0,IF(ISNA(IF(ISNA(VLOOKUP(C105,Engagés!$A$11:$L$511,12,FALSE)),VLOOKUP(C105,'Enga manuel'!$G$6:$P$355,9,FALSE),VLOOKUP(C105,Engagés!$A$11:$L$511,12,FALSE)))," ",IF(ISNA(VLOOKUP(C105,Engagés!$A$11:$L$511,11,FALSE)),VLOOKUP(C105,'Enga manuel'!$G$6:$P$355,9,FALSE),VLOOKUP(C105,Engagés!$A$11:$L$511,11,FALSE)))," ")</f>
        <v xml:space="preserve"> </v>
      </c>
      <c r="P105" s="46" t="str">
        <f t="shared" si="11"/>
        <v/>
      </c>
      <c r="R105" s="34">
        <f t="shared" si="9"/>
        <v>0</v>
      </c>
      <c r="S105" s="34">
        <f>IF(C105&gt;0,CONCATENATE(R105,COUNTIF($R$7:R105,R105)),0)</f>
        <v>0</v>
      </c>
      <c r="T105" s="261">
        <f t="shared" si="8"/>
        <v>99</v>
      </c>
    </row>
    <row r="106" spans="1:20" ht="19.149999999999999" customHeight="1" x14ac:dyDescent="0.2">
      <c r="A106" s="39"/>
      <c r="B106" s="47">
        <v>100</v>
      </c>
      <c r="C106" s="47"/>
      <c r="D106" s="48"/>
      <c r="E106" s="48"/>
      <c r="F106" s="48"/>
      <c r="G106" s="43">
        <f t="shared" si="10"/>
        <v>0</v>
      </c>
      <c r="H106" s="44" t="str">
        <f>IF(C106&gt;0,IF(ISNA(IF(ISNA(VLOOKUP(C106,Engagés!$A$11:$L$511,6,FALSE)),VLOOKUP(C106,'Enga manuel'!$G$6:$P$355,4,FALSE),VLOOKUP(C106,Engagés!$A$11:$L$511,6,FALSE))),"Dossard inconnu ",IF(ISNA(VLOOKUP(C106,Engagés!$A$11:$L$511,6,FALSE)),VLOOKUP(C106,'Enga manuel'!$G$6:$P$355,4,FALSE),VLOOKUP(C106,Engagés!$A$11:$L$511,6,FALSE)))," ")</f>
        <v xml:space="preserve"> </v>
      </c>
      <c r="I106" s="44" t="str">
        <f>IF(C106&gt;0,IF(ISNA(IF(ISNA(VLOOKUP(C106,Engagés!$A$11:$L$511,7,FALSE)),VLOOKUP(C106,'Enga manuel'!$G$6:$P$355,5,FALSE),VLOOKUP(C106,Engagés!$A$11:$L$511,7,FALSE))),"ou non partant ",IF(ISNA(VLOOKUP(C106,Engagés!$A$11:$L$511,7,FALSE)),VLOOKUP(C106,'Enga manuel'!$G$6:$P$355,5,FALSE),VLOOKUP(C106,Engagés!$A$11:$L$511,7,FALSE)))," ")</f>
        <v xml:space="preserve"> </v>
      </c>
      <c r="J106" s="44" t="str">
        <f>IF(C106&gt;0,IF(ISNA(IF(ISNA(VLOOKUP(C106,Engagés!$A$11:$L$511,8,FALSE)),VLOOKUP(C106,'Enga manuel'!$G$6:$P$355,6,FALSE),VLOOKUP(C106,Engagés!$A$11:$L$511,8,FALSE)))," ",IF(ISNA(VLOOKUP(C106,Engagés!$A$11:$L$511,8,FALSE)),VLOOKUP(C106,'Enga manuel'!$G$6:$P$355,6,FALSE),VLOOKUP(C106,Engagés!$A$11:$L$511,8,FALSE)))," ")</f>
        <v xml:space="preserve"> </v>
      </c>
      <c r="K106" s="45" t="str">
        <f>IF(C106&gt;0,IF(ISNA(IF(ISNA(VLOOKUP(C106,Engagés!$A$11:$L$511,5,FALSE)),VLOOKUP(C106,'Enga manuel'!$G$6:$P$355,3,FALSE),VLOOKUP(C106,Engagés!$A$11:$L$511,5,FALSE)))," ",IF(ISNA(VLOOKUP(C106,Engagés!$A$11:$L$511,5,FALSE)),VLOOKUP(C106,'Enga manuel'!$G$6:$P$355,3,FALSE),VLOOKUP(C106,Engagés!$A$11:$L$511,5,FALSE)))," ")</f>
        <v xml:space="preserve"> </v>
      </c>
      <c r="L106" s="45" t="str">
        <f>IF(C106&gt;0,IF(ISNA(IF(ISNA(VLOOKUP(C106,Engagés!$A$11:$L$511,4,FALSE)),VLOOKUP(C106,'Enga manuel'!$G$6:$P$355,2,FALSE),VLOOKUP(C106,Engagés!$A$11:$L$511,4,FALSE)))," ",IF(ISNA(VLOOKUP(C106,Engagés!$A$11:$L$511,4,FALSE)),VLOOKUP(C106,'Enga manuel'!$G$6:$P$355,2,FALSE),VLOOKUP(C106,Engagés!$A$11:$L$511,4,FALSE)))," ")</f>
        <v xml:space="preserve"> </v>
      </c>
      <c r="M106" s="44" t="str">
        <f>IF(C106&gt;0,IF(ISNA(IF(ISNA(VLOOKUP(C106,Engagés!$A$11:$L$511,9,FALSE)),VLOOKUP(C106,'Enga manuel'!$G$6:$P$355,7,FALSE),VLOOKUP(C106,Engagés!$A$11:$L$511,9,FALSE)))," ",IF(ISNA(VLOOKUP(C106,Engagés!$A$11:$L$511,9,FALSE)),VLOOKUP(C106,'Enga manuel'!$G$6:$P$355,7,FALSE),VLOOKUP(C106,Engagés!$A$11:$L$511,9,FALSE)))," ")</f>
        <v xml:space="preserve"> </v>
      </c>
      <c r="N106" s="80" t="str">
        <f>IF(C106&gt;0,IF(ISNA(IF(ISNA(VLOOKUP(C106,Engagés!$A$11:$L$511,10,FALSE)),VLOOKUP(C106,'Enga manuel'!$G$6:$P$355,8,FALSE),VLOOKUP(C106,Engagés!$A$11:$L$511,10,FALSE)))," ",IF(ISNA(VLOOKUP(C106,Engagés!$A$11:$L$511,10,FALSE)),VLOOKUP(C106,'Enga manuel'!$G$6:$P$355,8,FALSE),VLOOKUP(C106,Engagés!$A$11:$L$511,10,FALSE)))," ")</f>
        <v xml:space="preserve"> </v>
      </c>
      <c r="O106" s="45" t="str">
        <f>IF(C106&gt;0,IF(ISNA(IF(ISNA(VLOOKUP(C106,Engagés!$A$11:$L$511,12,FALSE)),VLOOKUP(C106,'Enga manuel'!$G$6:$P$355,9,FALSE),VLOOKUP(C106,Engagés!$A$11:$L$511,12,FALSE)))," ",IF(ISNA(VLOOKUP(C106,Engagés!$A$11:$L$511,11,FALSE)),VLOOKUP(C106,'Enga manuel'!$G$6:$P$355,9,FALSE),VLOOKUP(C106,Engagés!$A$11:$L$511,11,FALSE)))," ")</f>
        <v xml:space="preserve"> </v>
      </c>
      <c r="P106" s="46" t="str">
        <f t="shared" si="11"/>
        <v/>
      </c>
      <c r="R106" s="34">
        <f t="shared" si="9"/>
        <v>0</v>
      </c>
      <c r="S106" s="34">
        <f>IF(C106&gt;0,CONCATENATE(R106,COUNTIF($R$7:R106,R106)),0)</f>
        <v>0</v>
      </c>
      <c r="T106" s="261">
        <f t="shared" si="8"/>
        <v>100</v>
      </c>
    </row>
    <row r="107" spans="1:20" ht="19.149999999999999" customHeight="1" x14ac:dyDescent="0.2">
      <c r="A107" s="39"/>
      <c r="B107" s="47">
        <v>101</v>
      </c>
      <c r="C107" s="47"/>
      <c r="D107" s="48"/>
      <c r="E107" s="48"/>
      <c r="F107" s="48"/>
      <c r="G107" s="43">
        <f t="shared" si="10"/>
        <v>0</v>
      </c>
      <c r="H107" s="44" t="str">
        <f>IF(C107&gt;0,IF(ISNA(IF(ISNA(VLOOKUP(C107,Engagés!$A$11:$L$511,6,FALSE)),VLOOKUP(C107,'Enga manuel'!$G$6:$P$355,4,FALSE),VLOOKUP(C107,Engagés!$A$11:$L$511,6,FALSE))),"Dossard inconnu ",IF(ISNA(VLOOKUP(C107,Engagés!$A$11:$L$511,6,FALSE)),VLOOKUP(C107,'Enga manuel'!$G$6:$P$355,4,FALSE),VLOOKUP(C107,Engagés!$A$11:$L$511,6,FALSE)))," ")</f>
        <v xml:space="preserve"> </v>
      </c>
      <c r="I107" s="44" t="str">
        <f>IF(C107&gt;0,IF(ISNA(IF(ISNA(VLOOKUP(C107,Engagés!$A$11:$L$511,7,FALSE)),VLOOKUP(C107,'Enga manuel'!$G$6:$P$355,5,FALSE),VLOOKUP(C107,Engagés!$A$11:$L$511,7,FALSE))),"ou non partant ",IF(ISNA(VLOOKUP(C107,Engagés!$A$11:$L$511,7,FALSE)),VLOOKUP(C107,'Enga manuel'!$G$6:$P$355,5,FALSE),VLOOKUP(C107,Engagés!$A$11:$L$511,7,FALSE)))," ")</f>
        <v xml:space="preserve"> </v>
      </c>
      <c r="J107" s="44" t="str">
        <f>IF(C107&gt;0,IF(ISNA(IF(ISNA(VLOOKUP(C107,Engagés!$A$11:$L$511,8,FALSE)),VLOOKUP(C107,'Enga manuel'!$G$6:$P$355,6,FALSE),VLOOKUP(C107,Engagés!$A$11:$L$511,8,FALSE)))," ",IF(ISNA(VLOOKUP(C107,Engagés!$A$11:$L$511,8,FALSE)),VLOOKUP(C107,'Enga manuel'!$G$6:$P$355,6,FALSE),VLOOKUP(C107,Engagés!$A$11:$L$511,8,FALSE)))," ")</f>
        <v xml:space="preserve"> </v>
      </c>
      <c r="K107" s="45" t="str">
        <f>IF(C107&gt;0,IF(ISNA(IF(ISNA(VLOOKUP(C107,Engagés!$A$11:$L$511,5,FALSE)),VLOOKUP(C107,'Enga manuel'!$G$6:$P$355,3,FALSE),VLOOKUP(C107,Engagés!$A$11:$L$511,5,FALSE)))," ",IF(ISNA(VLOOKUP(C107,Engagés!$A$11:$L$511,5,FALSE)),VLOOKUP(C107,'Enga manuel'!$G$6:$P$355,3,FALSE),VLOOKUP(C107,Engagés!$A$11:$L$511,5,FALSE)))," ")</f>
        <v xml:space="preserve"> </v>
      </c>
      <c r="L107" s="45" t="str">
        <f>IF(C107&gt;0,IF(ISNA(IF(ISNA(VLOOKUP(C107,Engagés!$A$11:$L$511,4,FALSE)),VLOOKUP(C107,'Enga manuel'!$G$6:$P$355,2,FALSE),VLOOKUP(C107,Engagés!$A$11:$L$511,4,FALSE)))," ",IF(ISNA(VLOOKUP(C107,Engagés!$A$11:$L$511,4,FALSE)),VLOOKUP(C107,'Enga manuel'!$G$6:$P$355,2,FALSE),VLOOKUP(C107,Engagés!$A$11:$L$511,4,FALSE)))," ")</f>
        <v xml:space="preserve"> </v>
      </c>
      <c r="M107" s="44" t="str">
        <f>IF(C107&gt;0,IF(ISNA(IF(ISNA(VLOOKUP(C107,Engagés!$A$11:$L$511,9,FALSE)),VLOOKUP(C107,'Enga manuel'!$G$6:$P$355,7,FALSE),VLOOKUP(C107,Engagés!$A$11:$L$511,9,FALSE)))," ",IF(ISNA(VLOOKUP(C107,Engagés!$A$11:$L$511,9,FALSE)),VLOOKUP(C107,'Enga manuel'!$G$6:$P$355,7,FALSE),VLOOKUP(C107,Engagés!$A$11:$L$511,9,FALSE)))," ")</f>
        <v xml:space="preserve"> </v>
      </c>
      <c r="N107" s="80" t="str">
        <f>IF(C107&gt;0,IF(ISNA(IF(ISNA(VLOOKUP(C107,Engagés!$A$11:$L$511,10,FALSE)),VLOOKUP(C107,'Enga manuel'!$G$6:$P$355,8,FALSE),VLOOKUP(C107,Engagés!$A$11:$L$511,10,FALSE)))," ",IF(ISNA(VLOOKUP(C107,Engagés!$A$11:$L$511,10,FALSE)),VLOOKUP(C107,'Enga manuel'!$G$6:$P$355,8,FALSE),VLOOKUP(C107,Engagés!$A$11:$L$511,10,FALSE)))," ")</f>
        <v xml:space="preserve"> </v>
      </c>
      <c r="O107" s="45" t="str">
        <f>IF(C107&gt;0,IF(ISNA(IF(ISNA(VLOOKUP(C107,Engagés!$A$11:$L$511,12,FALSE)),VLOOKUP(C107,'Enga manuel'!$G$6:$P$355,9,FALSE),VLOOKUP(C107,Engagés!$A$11:$L$511,12,FALSE)))," ",IF(ISNA(VLOOKUP(C107,Engagés!$A$11:$L$511,11,FALSE)),VLOOKUP(C107,'Enga manuel'!$G$6:$P$355,9,FALSE),VLOOKUP(C107,Engagés!$A$11:$L$511,11,FALSE)))," ")</f>
        <v xml:space="preserve"> </v>
      </c>
      <c r="P107" s="46" t="str">
        <f t="shared" si="11"/>
        <v/>
      </c>
      <c r="R107" s="34">
        <f t="shared" si="9"/>
        <v>0</v>
      </c>
      <c r="S107" s="34">
        <f>IF(C107&gt;0,CONCATENATE(R107,COUNTIF($R$7:R107,R107)),0)</f>
        <v>0</v>
      </c>
      <c r="T107" s="261">
        <f t="shared" si="8"/>
        <v>101</v>
      </c>
    </row>
    <row r="108" spans="1:20" ht="19.149999999999999" customHeight="1" x14ac:dyDescent="0.2">
      <c r="A108" s="39"/>
      <c r="B108" s="47">
        <v>102</v>
      </c>
      <c r="C108" s="47"/>
      <c r="D108" s="48"/>
      <c r="E108" s="48"/>
      <c r="F108" s="48"/>
      <c r="G108" s="43">
        <f t="shared" si="10"/>
        <v>0</v>
      </c>
      <c r="H108" s="44" t="str">
        <f>IF(C108&gt;0,IF(ISNA(IF(ISNA(VLOOKUP(C108,Engagés!$A$11:$L$511,6,FALSE)),VLOOKUP(C108,'Enga manuel'!$G$6:$P$355,4,FALSE),VLOOKUP(C108,Engagés!$A$11:$L$511,6,FALSE))),"Dossard inconnu ",IF(ISNA(VLOOKUP(C108,Engagés!$A$11:$L$511,6,FALSE)),VLOOKUP(C108,'Enga manuel'!$G$6:$P$355,4,FALSE),VLOOKUP(C108,Engagés!$A$11:$L$511,6,FALSE)))," ")</f>
        <v xml:space="preserve"> </v>
      </c>
      <c r="I108" s="44" t="str">
        <f>IF(C108&gt;0,IF(ISNA(IF(ISNA(VLOOKUP(C108,Engagés!$A$11:$L$511,7,FALSE)),VLOOKUP(C108,'Enga manuel'!$G$6:$P$355,5,FALSE),VLOOKUP(C108,Engagés!$A$11:$L$511,7,FALSE))),"ou non partant ",IF(ISNA(VLOOKUP(C108,Engagés!$A$11:$L$511,7,FALSE)),VLOOKUP(C108,'Enga manuel'!$G$6:$P$355,5,FALSE),VLOOKUP(C108,Engagés!$A$11:$L$511,7,FALSE)))," ")</f>
        <v xml:space="preserve"> </v>
      </c>
      <c r="J108" s="44" t="str">
        <f>IF(C108&gt;0,IF(ISNA(IF(ISNA(VLOOKUP(C108,Engagés!$A$11:$L$511,8,FALSE)),VLOOKUP(C108,'Enga manuel'!$G$6:$P$355,6,FALSE),VLOOKUP(C108,Engagés!$A$11:$L$511,8,FALSE)))," ",IF(ISNA(VLOOKUP(C108,Engagés!$A$11:$L$511,8,FALSE)),VLOOKUP(C108,'Enga manuel'!$G$6:$P$355,6,FALSE),VLOOKUP(C108,Engagés!$A$11:$L$511,8,FALSE)))," ")</f>
        <v xml:space="preserve"> </v>
      </c>
      <c r="K108" s="45" t="str">
        <f>IF(C108&gt;0,IF(ISNA(IF(ISNA(VLOOKUP(C108,Engagés!$A$11:$L$511,5,FALSE)),VLOOKUP(C108,'Enga manuel'!$G$6:$P$355,3,FALSE),VLOOKUP(C108,Engagés!$A$11:$L$511,5,FALSE)))," ",IF(ISNA(VLOOKUP(C108,Engagés!$A$11:$L$511,5,FALSE)),VLOOKUP(C108,'Enga manuel'!$G$6:$P$355,3,FALSE),VLOOKUP(C108,Engagés!$A$11:$L$511,5,FALSE)))," ")</f>
        <v xml:space="preserve"> </v>
      </c>
      <c r="L108" s="45" t="str">
        <f>IF(C108&gt;0,IF(ISNA(IF(ISNA(VLOOKUP(C108,Engagés!$A$11:$L$511,4,FALSE)),VLOOKUP(C108,'Enga manuel'!$G$6:$P$355,2,FALSE),VLOOKUP(C108,Engagés!$A$11:$L$511,4,FALSE)))," ",IF(ISNA(VLOOKUP(C108,Engagés!$A$11:$L$511,4,FALSE)),VLOOKUP(C108,'Enga manuel'!$G$6:$P$355,2,FALSE),VLOOKUP(C108,Engagés!$A$11:$L$511,4,FALSE)))," ")</f>
        <v xml:space="preserve"> </v>
      </c>
      <c r="M108" s="44" t="str">
        <f>IF(C108&gt;0,IF(ISNA(IF(ISNA(VLOOKUP(C108,Engagés!$A$11:$L$511,9,FALSE)),VLOOKUP(C108,'Enga manuel'!$G$6:$P$355,7,FALSE),VLOOKUP(C108,Engagés!$A$11:$L$511,9,FALSE)))," ",IF(ISNA(VLOOKUP(C108,Engagés!$A$11:$L$511,9,FALSE)),VLOOKUP(C108,'Enga manuel'!$G$6:$P$355,7,FALSE),VLOOKUP(C108,Engagés!$A$11:$L$511,9,FALSE)))," ")</f>
        <v xml:space="preserve"> </v>
      </c>
      <c r="N108" s="80" t="str">
        <f>IF(C108&gt;0,IF(ISNA(IF(ISNA(VLOOKUP(C108,Engagés!$A$11:$L$511,10,FALSE)),VLOOKUP(C108,'Enga manuel'!$G$6:$P$355,8,FALSE),VLOOKUP(C108,Engagés!$A$11:$L$511,10,FALSE)))," ",IF(ISNA(VLOOKUP(C108,Engagés!$A$11:$L$511,10,FALSE)),VLOOKUP(C108,'Enga manuel'!$G$6:$P$355,8,FALSE),VLOOKUP(C108,Engagés!$A$11:$L$511,10,FALSE)))," ")</f>
        <v xml:space="preserve"> </v>
      </c>
      <c r="O108" s="45" t="str">
        <f>IF(C108&gt;0,IF(ISNA(IF(ISNA(VLOOKUP(C108,Engagés!$A$11:$L$511,12,FALSE)),VLOOKUP(C108,'Enga manuel'!$G$6:$P$355,9,FALSE),VLOOKUP(C108,Engagés!$A$11:$L$511,12,FALSE)))," ",IF(ISNA(VLOOKUP(C108,Engagés!$A$11:$L$511,11,FALSE)),VLOOKUP(C108,'Enga manuel'!$G$6:$P$355,9,FALSE),VLOOKUP(C108,Engagés!$A$11:$L$511,11,FALSE)))," ")</f>
        <v xml:space="preserve"> </v>
      </c>
      <c r="P108" s="46" t="str">
        <f t="shared" si="11"/>
        <v/>
      </c>
      <c r="R108" s="34">
        <f t="shared" si="9"/>
        <v>0</v>
      </c>
      <c r="S108" s="34">
        <f>IF(C108&gt;0,CONCATENATE(R108,COUNTIF($R$7:R108,R108)),0)</f>
        <v>0</v>
      </c>
      <c r="T108" s="261">
        <f t="shared" si="8"/>
        <v>102</v>
      </c>
    </row>
    <row r="109" spans="1:20" ht="19.149999999999999" customHeight="1" x14ac:dyDescent="0.2">
      <c r="A109" s="39"/>
      <c r="B109" s="47">
        <v>103</v>
      </c>
      <c r="C109" s="47"/>
      <c r="D109" s="48"/>
      <c r="E109" s="48"/>
      <c r="F109" s="48"/>
      <c r="G109" s="43">
        <f t="shared" si="10"/>
        <v>0</v>
      </c>
      <c r="H109" s="44" t="str">
        <f>IF(C109&gt;0,IF(ISNA(IF(ISNA(VLOOKUP(C109,Engagés!$A$11:$L$511,6,FALSE)),VLOOKUP(C109,'Enga manuel'!$G$6:$P$355,4,FALSE),VLOOKUP(C109,Engagés!$A$11:$L$511,6,FALSE))),"Dossard inconnu ",IF(ISNA(VLOOKUP(C109,Engagés!$A$11:$L$511,6,FALSE)),VLOOKUP(C109,'Enga manuel'!$G$6:$P$355,4,FALSE),VLOOKUP(C109,Engagés!$A$11:$L$511,6,FALSE)))," ")</f>
        <v xml:space="preserve"> </v>
      </c>
      <c r="I109" s="44" t="str">
        <f>IF(C109&gt;0,IF(ISNA(IF(ISNA(VLOOKUP(C109,Engagés!$A$11:$L$511,7,FALSE)),VLOOKUP(C109,'Enga manuel'!$G$6:$P$355,5,FALSE),VLOOKUP(C109,Engagés!$A$11:$L$511,7,FALSE))),"ou non partant ",IF(ISNA(VLOOKUP(C109,Engagés!$A$11:$L$511,7,FALSE)),VLOOKUP(C109,'Enga manuel'!$G$6:$P$355,5,FALSE),VLOOKUP(C109,Engagés!$A$11:$L$511,7,FALSE)))," ")</f>
        <v xml:space="preserve"> </v>
      </c>
      <c r="J109" s="44" t="str">
        <f>IF(C109&gt;0,IF(ISNA(IF(ISNA(VLOOKUP(C109,Engagés!$A$11:$L$511,8,FALSE)),VLOOKUP(C109,'Enga manuel'!$G$6:$P$355,6,FALSE),VLOOKUP(C109,Engagés!$A$11:$L$511,8,FALSE)))," ",IF(ISNA(VLOOKUP(C109,Engagés!$A$11:$L$511,8,FALSE)),VLOOKUP(C109,'Enga manuel'!$G$6:$P$355,6,FALSE),VLOOKUP(C109,Engagés!$A$11:$L$511,8,FALSE)))," ")</f>
        <v xml:space="preserve"> </v>
      </c>
      <c r="K109" s="45" t="str">
        <f>IF(C109&gt;0,IF(ISNA(IF(ISNA(VLOOKUP(C109,Engagés!$A$11:$L$511,5,FALSE)),VLOOKUP(C109,'Enga manuel'!$G$6:$P$355,3,FALSE),VLOOKUP(C109,Engagés!$A$11:$L$511,5,FALSE)))," ",IF(ISNA(VLOOKUP(C109,Engagés!$A$11:$L$511,5,FALSE)),VLOOKUP(C109,'Enga manuel'!$G$6:$P$355,3,FALSE),VLOOKUP(C109,Engagés!$A$11:$L$511,5,FALSE)))," ")</f>
        <v xml:space="preserve"> </v>
      </c>
      <c r="L109" s="45" t="str">
        <f>IF(C109&gt;0,IF(ISNA(IF(ISNA(VLOOKUP(C109,Engagés!$A$11:$L$511,4,FALSE)),VLOOKUP(C109,'Enga manuel'!$G$6:$P$355,2,FALSE),VLOOKUP(C109,Engagés!$A$11:$L$511,4,FALSE)))," ",IF(ISNA(VLOOKUP(C109,Engagés!$A$11:$L$511,4,FALSE)),VLOOKUP(C109,'Enga manuel'!$G$6:$P$355,2,FALSE),VLOOKUP(C109,Engagés!$A$11:$L$511,4,FALSE)))," ")</f>
        <v xml:space="preserve"> </v>
      </c>
      <c r="M109" s="44" t="str">
        <f>IF(C109&gt;0,IF(ISNA(IF(ISNA(VLOOKUP(C109,Engagés!$A$11:$L$511,9,FALSE)),VLOOKUP(C109,'Enga manuel'!$G$6:$P$355,7,FALSE),VLOOKUP(C109,Engagés!$A$11:$L$511,9,FALSE)))," ",IF(ISNA(VLOOKUP(C109,Engagés!$A$11:$L$511,9,FALSE)),VLOOKUP(C109,'Enga manuel'!$G$6:$P$355,7,FALSE),VLOOKUP(C109,Engagés!$A$11:$L$511,9,FALSE)))," ")</f>
        <v xml:space="preserve"> </v>
      </c>
      <c r="N109" s="80" t="str">
        <f>IF(C109&gt;0,IF(ISNA(IF(ISNA(VLOOKUP(C109,Engagés!$A$11:$L$511,10,FALSE)),VLOOKUP(C109,'Enga manuel'!$G$6:$P$355,8,FALSE),VLOOKUP(C109,Engagés!$A$11:$L$511,10,FALSE)))," ",IF(ISNA(VLOOKUP(C109,Engagés!$A$11:$L$511,10,FALSE)),VLOOKUP(C109,'Enga manuel'!$G$6:$P$355,8,FALSE),VLOOKUP(C109,Engagés!$A$11:$L$511,10,FALSE)))," ")</f>
        <v xml:space="preserve"> </v>
      </c>
      <c r="O109" s="45" t="str">
        <f>IF(C109&gt;0,IF(ISNA(IF(ISNA(VLOOKUP(C109,Engagés!$A$11:$L$511,12,FALSE)),VLOOKUP(C109,'Enga manuel'!$G$6:$P$355,9,FALSE),VLOOKUP(C109,Engagés!$A$11:$L$511,12,FALSE)))," ",IF(ISNA(VLOOKUP(C109,Engagés!$A$11:$L$511,11,FALSE)),VLOOKUP(C109,'Enga manuel'!$G$6:$P$355,9,FALSE),VLOOKUP(C109,Engagés!$A$11:$L$511,11,FALSE)))," ")</f>
        <v xml:space="preserve"> </v>
      </c>
      <c r="P109" s="46" t="str">
        <f t="shared" si="11"/>
        <v/>
      </c>
      <c r="R109" s="34">
        <f t="shared" si="9"/>
        <v>0</v>
      </c>
      <c r="S109" s="34">
        <f>IF(C109&gt;0,CONCATENATE(R109,COUNTIF($R$7:R109,R109)),0)</f>
        <v>0</v>
      </c>
      <c r="T109" s="261">
        <f t="shared" si="8"/>
        <v>103</v>
      </c>
    </row>
    <row r="110" spans="1:20" ht="19.149999999999999" customHeight="1" x14ac:dyDescent="0.2">
      <c r="A110" s="39"/>
      <c r="B110" s="47">
        <v>104</v>
      </c>
      <c r="C110" s="47"/>
      <c r="D110" s="48"/>
      <c r="E110" s="48"/>
      <c r="F110" s="48"/>
      <c r="G110" s="43">
        <f t="shared" si="10"/>
        <v>0</v>
      </c>
      <c r="H110" s="44" t="str">
        <f>IF(C110&gt;0,IF(ISNA(IF(ISNA(VLOOKUP(C110,Engagés!$A$11:$L$511,6,FALSE)),VLOOKUP(C110,'Enga manuel'!$G$6:$P$355,4,FALSE),VLOOKUP(C110,Engagés!$A$11:$L$511,6,FALSE))),"Dossard inconnu ",IF(ISNA(VLOOKUP(C110,Engagés!$A$11:$L$511,6,FALSE)),VLOOKUP(C110,'Enga manuel'!$G$6:$P$355,4,FALSE),VLOOKUP(C110,Engagés!$A$11:$L$511,6,FALSE)))," ")</f>
        <v xml:space="preserve"> </v>
      </c>
      <c r="I110" s="44" t="str">
        <f>IF(C110&gt;0,IF(ISNA(IF(ISNA(VLOOKUP(C110,Engagés!$A$11:$L$511,7,FALSE)),VLOOKUP(C110,'Enga manuel'!$G$6:$P$355,5,FALSE),VLOOKUP(C110,Engagés!$A$11:$L$511,7,FALSE))),"ou non partant ",IF(ISNA(VLOOKUP(C110,Engagés!$A$11:$L$511,7,FALSE)),VLOOKUP(C110,'Enga manuel'!$G$6:$P$355,5,FALSE),VLOOKUP(C110,Engagés!$A$11:$L$511,7,FALSE)))," ")</f>
        <v xml:space="preserve"> </v>
      </c>
      <c r="J110" s="44" t="str">
        <f>IF(C110&gt;0,IF(ISNA(IF(ISNA(VLOOKUP(C110,Engagés!$A$11:$L$511,8,FALSE)),VLOOKUP(C110,'Enga manuel'!$G$6:$P$355,6,FALSE),VLOOKUP(C110,Engagés!$A$11:$L$511,8,FALSE)))," ",IF(ISNA(VLOOKUP(C110,Engagés!$A$11:$L$511,8,FALSE)),VLOOKUP(C110,'Enga manuel'!$G$6:$P$355,6,FALSE),VLOOKUP(C110,Engagés!$A$11:$L$511,8,FALSE)))," ")</f>
        <v xml:space="preserve"> </v>
      </c>
      <c r="K110" s="45" t="str">
        <f>IF(C110&gt;0,IF(ISNA(IF(ISNA(VLOOKUP(C110,Engagés!$A$11:$L$511,5,FALSE)),VLOOKUP(C110,'Enga manuel'!$G$6:$P$355,3,FALSE),VLOOKUP(C110,Engagés!$A$11:$L$511,5,FALSE)))," ",IF(ISNA(VLOOKUP(C110,Engagés!$A$11:$L$511,5,FALSE)),VLOOKUP(C110,'Enga manuel'!$G$6:$P$355,3,FALSE),VLOOKUP(C110,Engagés!$A$11:$L$511,5,FALSE)))," ")</f>
        <v xml:space="preserve"> </v>
      </c>
      <c r="L110" s="45" t="str">
        <f>IF(C110&gt;0,IF(ISNA(IF(ISNA(VLOOKUP(C110,Engagés!$A$11:$L$511,4,FALSE)),VLOOKUP(C110,'Enga manuel'!$G$6:$P$355,2,FALSE),VLOOKUP(C110,Engagés!$A$11:$L$511,4,FALSE)))," ",IF(ISNA(VLOOKUP(C110,Engagés!$A$11:$L$511,4,FALSE)),VLOOKUP(C110,'Enga manuel'!$G$6:$P$355,2,FALSE),VLOOKUP(C110,Engagés!$A$11:$L$511,4,FALSE)))," ")</f>
        <v xml:space="preserve"> </v>
      </c>
      <c r="M110" s="44" t="str">
        <f>IF(C110&gt;0,IF(ISNA(IF(ISNA(VLOOKUP(C110,Engagés!$A$11:$L$511,9,FALSE)),VLOOKUP(C110,'Enga manuel'!$G$6:$P$355,7,FALSE),VLOOKUP(C110,Engagés!$A$11:$L$511,9,FALSE)))," ",IF(ISNA(VLOOKUP(C110,Engagés!$A$11:$L$511,9,FALSE)),VLOOKUP(C110,'Enga manuel'!$G$6:$P$355,7,FALSE),VLOOKUP(C110,Engagés!$A$11:$L$511,9,FALSE)))," ")</f>
        <v xml:space="preserve"> </v>
      </c>
      <c r="N110" s="80" t="str">
        <f>IF(C110&gt;0,IF(ISNA(IF(ISNA(VLOOKUP(C110,Engagés!$A$11:$L$511,10,FALSE)),VLOOKUP(C110,'Enga manuel'!$G$6:$P$355,8,FALSE),VLOOKUP(C110,Engagés!$A$11:$L$511,10,FALSE)))," ",IF(ISNA(VLOOKUP(C110,Engagés!$A$11:$L$511,10,FALSE)),VLOOKUP(C110,'Enga manuel'!$G$6:$P$355,8,FALSE),VLOOKUP(C110,Engagés!$A$11:$L$511,10,FALSE)))," ")</f>
        <v xml:space="preserve"> </v>
      </c>
      <c r="O110" s="45" t="str">
        <f>IF(C110&gt;0,IF(ISNA(IF(ISNA(VLOOKUP(C110,Engagés!$A$11:$L$511,12,FALSE)),VLOOKUP(C110,'Enga manuel'!$G$6:$P$355,9,FALSE),VLOOKUP(C110,Engagés!$A$11:$L$511,12,FALSE)))," ",IF(ISNA(VLOOKUP(C110,Engagés!$A$11:$L$511,11,FALSE)),VLOOKUP(C110,'Enga manuel'!$G$6:$P$355,9,FALSE),VLOOKUP(C110,Engagés!$A$11:$L$511,11,FALSE)))," ")</f>
        <v xml:space="preserve"> </v>
      </c>
      <c r="P110" s="46" t="str">
        <f t="shared" si="11"/>
        <v/>
      </c>
      <c r="R110" s="34">
        <f t="shared" si="9"/>
        <v>0</v>
      </c>
      <c r="S110" s="34">
        <f>IF(C110&gt;0,CONCATENATE(R110,COUNTIF($R$7:R110,R110)),0)</f>
        <v>0</v>
      </c>
      <c r="T110" s="261">
        <f t="shared" si="8"/>
        <v>104</v>
      </c>
    </row>
    <row r="111" spans="1:20" ht="19.149999999999999" customHeight="1" x14ac:dyDescent="0.2">
      <c r="A111" s="39"/>
      <c r="B111" s="47">
        <v>105</v>
      </c>
      <c r="C111" s="47"/>
      <c r="D111" s="48"/>
      <c r="E111" s="48"/>
      <c r="F111" s="48"/>
      <c r="G111" s="43">
        <f t="shared" si="10"/>
        <v>0</v>
      </c>
      <c r="H111" s="44" t="str">
        <f>IF(C111&gt;0,IF(ISNA(IF(ISNA(VLOOKUP(C111,Engagés!$A$11:$L$511,6,FALSE)),VLOOKUP(C111,'Enga manuel'!$G$6:$P$355,4,FALSE),VLOOKUP(C111,Engagés!$A$11:$L$511,6,FALSE))),"Dossard inconnu ",IF(ISNA(VLOOKUP(C111,Engagés!$A$11:$L$511,6,FALSE)),VLOOKUP(C111,'Enga manuel'!$G$6:$P$355,4,FALSE),VLOOKUP(C111,Engagés!$A$11:$L$511,6,FALSE)))," ")</f>
        <v xml:space="preserve"> </v>
      </c>
      <c r="I111" s="44" t="str">
        <f>IF(C111&gt;0,IF(ISNA(IF(ISNA(VLOOKUP(C111,Engagés!$A$11:$L$511,7,FALSE)),VLOOKUP(C111,'Enga manuel'!$G$6:$P$355,5,FALSE),VLOOKUP(C111,Engagés!$A$11:$L$511,7,FALSE))),"ou non partant ",IF(ISNA(VLOOKUP(C111,Engagés!$A$11:$L$511,7,FALSE)),VLOOKUP(C111,'Enga manuel'!$G$6:$P$355,5,FALSE),VLOOKUP(C111,Engagés!$A$11:$L$511,7,FALSE)))," ")</f>
        <v xml:space="preserve"> </v>
      </c>
      <c r="J111" s="44" t="str">
        <f>IF(C111&gt;0,IF(ISNA(IF(ISNA(VLOOKUP(C111,Engagés!$A$11:$L$511,8,FALSE)),VLOOKUP(C111,'Enga manuel'!$G$6:$P$355,6,FALSE),VLOOKUP(C111,Engagés!$A$11:$L$511,8,FALSE)))," ",IF(ISNA(VLOOKUP(C111,Engagés!$A$11:$L$511,8,FALSE)),VLOOKUP(C111,'Enga manuel'!$G$6:$P$355,6,FALSE),VLOOKUP(C111,Engagés!$A$11:$L$511,8,FALSE)))," ")</f>
        <v xml:space="preserve"> </v>
      </c>
      <c r="K111" s="45" t="str">
        <f>IF(C111&gt;0,IF(ISNA(IF(ISNA(VLOOKUP(C111,Engagés!$A$11:$L$511,5,FALSE)),VLOOKUP(C111,'Enga manuel'!$G$6:$P$355,3,FALSE),VLOOKUP(C111,Engagés!$A$11:$L$511,5,FALSE)))," ",IF(ISNA(VLOOKUP(C111,Engagés!$A$11:$L$511,5,FALSE)),VLOOKUP(C111,'Enga manuel'!$G$6:$P$355,3,FALSE),VLOOKUP(C111,Engagés!$A$11:$L$511,5,FALSE)))," ")</f>
        <v xml:space="preserve"> </v>
      </c>
      <c r="L111" s="45" t="str">
        <f>IF(C111&gt;0,IF(ISNA(IF(ISNA(VLOOKUP(C111,Engagés!$A$11:$L$511,4,FALSE)),VLOOKUP(C111,'Enga manuel'!$G$6:$P$355,2,FALSE),VLOOKUP(C111,Engagés!$A$11:$L$511,4,FALSE)))," ",IF(ISNA(VLOOKUP(C111,Engagés!$A$11:$L$511,4,FALSE)),VLOOKUP(C111,'Enga manuel'!$G$6:$P$355,2,FALSE),VLOOKUP(C111,Engagés!$A$11:$L$511,4,FALSE)))," ")</f>
        <v xml:space="preserve"> </v>
      </c>
      <c r="M111" s="44" t="str">
        <f>IF(C111&gt;0,IF(ISNA(IF(ISNA(VLOOKUP(C111,Engagés!$A$11:$L$511,9,FALSE)),VLOOKUP(C111,'Enga manuel'!$G$6:$P$355,7,FALSE),VLOOKUP(C111,Engagés!$A$11:$L$511,9,FALSE)))," ",IF(ISNA(VLOOKUP(C111,Engagés!$A$11:$L$511,9,FALSE)),VLOOKUP(C111,'Enga manuel'!$G$6:$P$355,7,FALSE),VLOOKUP(C111,Engagés!$A$11:$L$511,9,FALSE)))," ")</f>
        <v xml:space="preserve"> </v>
      </c>
      <c r="N111" s="80" t="str">
        <f>IF(C111&gt;0,IF(ISNA(IF(ISNA(VLOOKUP(C111,Engagés!$A$11:$L$511,10,FALSE)),VLOOKUP(C111,'Enga manuel'!$G$6:$P$355,8,FALSE),VLOOKUP(C111,Engagés!$A$11:$L$511,10,FALSE)))," ",IF(ISNA(VLOOKUP(C111,Engagés!$A$11:$L$511,10,FALSE)),VLOOKUP(C111,'Enga manuel'!$G$6:$P$355,8,FALSE),VLOOKUP(C111,Engagés!$A$11:$L$511,10,FALSE)))," ")</f>
        <v xml:space="preserve"> </v>
      </c>
      <c r="O111" s="45" t="str">
        <f>IF(C111&gt;0,IF(ISNA(IF(ISNA(VLOOKUP(C111,Engagés!$A$11:$L$511,12,FALSE)),VLOOKUP(C111,'Enga manuel'!$G$6:$P$355,9,FALSE),VLOOKUP(C111,Engagés!$A$11:$L$511,12,FALSE)))," ",IF(ISNA(VLOOKUP(C111,Engagés!$A$11:$L$511,11,FALSE)),VLOOKUP(C111,'Enga manuel'!$G$6:$P$355,9,FALSE),VLOOKUP(C111,Engagés!$A$11:$L$511,11,FALSE)))," ")</f>
        <v xml:space="preserve"> </v>
      </c>
      <c r="P111" s="46" t="str">
        <f t="shared" si="11"/>
        <v/>
      </c>
      <c r="R111" s="34">
        <f t="shared" si="9"/>
        <v>0</v>
      </c>
      <c r="S111" s="34">
        <f>IF(C111&gt;0,CONCATENATE(R111,COUNTIF($R$7:R111,R111)),0)</f>
        <v>0</v>
      </c>
      <c r="T111" s="261">
        <f t="shared" si="8"/>
        <v>105</v>
      </c>
    </row>
    <row r="112" spans="1:20" ht="19.149999999999999" customHeight="1" x14ac:dyDescent="0.2">
      <c r="A112" s="39"/>
      <c r="B112" s="47">
        <v>106</v>
      </c>
      <c r="C112" s="47"/>
      <c r="D112" s="48"/>
      <c r="E112" s="48"/>
      <c r="F112" s="48"/>
      <c r="G112" s="43">
        <f t="shared" si="10"/>
        <v>0</v>
      </c>
      <c r="H112" s="44" t="str">
        <f>IF(C112&gt;0,IF(ISNA(IF(ISNA(VLOOKUP(C112,Engagés!$A$11:$L$511,6,FALSE)),VLOOKUP(C112,'Enga manuel'!$G$6:$P$355,4,FALSE),VLOOKUP(C112,Engagés!$A$11:$L$511,6,FALSE))),"Dossard inconnu ",IF(ISNA(VLOOKUP(C112,Engagés!$A$11:$L$511,6,FALSE)),VLOOKUP(C112,'Enga manuel'!$G$6:$P$355,4,FALSE),VLOOKUP(C112,Engagés!$A$11:$L$511,6,FALSE)))," ")</f>
        <v xml:space="preserve"> </v>
      </c>
      <c r="I112" s="44" t="str">
        <f>IF(C112&gt;0,IF(ISNA(IF(ISNA(VLOOKUP(C112,Engagés!$A$11:$L$511,7,FALSE)),VLOOKUP(C112,'Enga manuel'!$G$6:$P$355,5,FALSE),VLOOKUP(C112,Engagés!$A$11:$L$511,7,FALSE))),"ou non partant ",IF(ISNA(VLOOKUP(C112,Engagés!$A$11:$L$511,7,FALSE)),VLOOKUP(C112,'Enga manuel'!$G$6:$P$355,5,FALSE),VLOOKUP(C112,Engagés!$A$11:$L$511,7,FALSE)))," ")</f>
        <v xml:space="preserve"> </v>
      </c>
      <c r="J112" s="44" t="str">
        <f>IF(C112&gt;0,IF(ISNA(IF(ISNA(VLOOKUP(C112,Engagés!$A$11:$L$511,8,FALSE)),VLOOKUP(C112,'Enga manuel'!$G$6:$P$355,6,FALSE),VLOOKUP(C112,Engagés!$A$11:$L$511,8,FALSE)))," ",IF(ISNA(VLOOKUP(C112,Engagés!$A$11:$L$511,8,FALSE)),VLOOKUP(C112,'Enga manuel'!$G$6:$P$355,6,FALSE),VLOOKUP(C112,Engagés!$A$11:$L$511,8,FALSE)))," ")</f>
        <v xml:space="preserve"> </v>
      </c>
      <c r="K112" s="45" t="str">
        <f>IF(C112&gt;0,IF(ISNA(IF(ISNA(VLOOKUP(C112,Engagés!$A$11:$L$511,5,FALSE)),VLOOKUP(C112,'Enga manuel'!$G$6:$P$355,3,FALSE),VLOOKUP(C112,Engagés!$A$11:$L$511,5,FALSE)))," ",IF(ISNA(VLOOKUP(C112,Engagés!$A$11:$L$511,5,FALSE)),VLOOKUP(C112,'Enga manuel'!$G$6:$P$355,3,FALSE),VLOOKUP(C112,Engagés!$A$11:$L$511,5,FALSE)))," ")</f>
        <v xml:space="preserve"> </v>
      </c>
      <c r="L112" s="45" t="str">
        <f>IF(C112&gt;0,IF(ISNA(IF(ISNA(VLOOKUP(C112,Engagés!$A$11:$L$511,4,FALSE)),VLOOKUP(C112,'Enga manuel'!$G$6:$P$355,2,FALSE),VLOOKUP(C112,Engagés!$A$11:$L$511,4,FALSE)))," ",IF(ISNA(VLOOKUP(C112,Engagés!$A$11:$L$511,4,FALSE)),VLOOKUP(C112,'Enga manuel'!$G$6:$P$355,2,FALSE),VLOOKUP(C112,Engagés!$A$11:$L$511,4,FALSE)))," ")</f>
        <v xml:space="preserve"> </v>
      </c>
      <c r="M112" s="44" t="str">
        <f>IF(C112&gt;0,IF(ISNA(IF(ISNA(VLOOKUP(C112,Engagés!$A$11:$L$511,9,FALSE)),VLOOKUP(C112,'Enga manuel'!$G$6:$P$355,7,FALSE),VLOOKUP(C112,Engagés!$A$11:$L$511,9,FALSE)))," ",IF(ISNA(VLOOKUP(C112,Engagés!$A$11:$L$511,9,FALSE)),VLOOKUP(C112,'Enga manuel'!$G$6:$P$355,7,FALSE),VLOOKUP(C112,Engagés!$A$11:$L$511,9,FALSE)))," ")</f>
        <v xml:space="preserve"> </v>
      </c>
      <c r="N112" s="80" t="str">
        <f>IF(C112&gt;0,IF(ISNA(IF(ISNA(VLOOKUP(C112,Engagés!$A$11:$L$511,10,FALSE)),VLOOKUP(C112,'Enga manuel'!$G$6:$P$355,8,FALSE),VLOOKUP(C112,Engagés!$A$11:$L$511,10,FALSE)))," ",IF(ISNA(VLOOKUP(C112,Engagés!$A$11:$L$511,10,FALSE)),VLOOKUP(C112,'Enga manuel'!$G$6:$P$355,8,FALSE),VLOOKUP(C112,Engagés!$A$11:$L$511,10,FALSE)))," ")</f>
        <v xml:space="preserve"> </v>
      </c>
      <c r="O112" s="45" t="str">
        <f>IF(C112&gt;0,IF(ISNA(IF(ISNA(VLOOKUP(C112,Engagés!$A$11:$L$511,12,FALSE)),VLOOKUP(C112,'Enga manuel'!$G$6:$P$355,9,FALSE),VLOOKUP(C112,Engagés!$A$11:$L$511,12,FALSE)))," ",IF(ISNA(VLOOKUP(C112,Engagés!$A$11:$L$511,11,FALSE)),VLOOKUP(C112,'Enga manuel'!$G$6:$P$355,9,FALSE),VLOOKUP(C112,Engagés!$A$11:$L$511,11,FALSE)))," ")</f>
        <v xml:space="preserve"> </v>
      </c>
      <c r="P112" s="46" t="str">
        <f t="shared" si="11"/>
        <v/>
      </c>
      <c r="R112" s="34">
        <f t="shared" si="9"/>
        <v>0</v>
      </c>
      <c r="S112" s="34">
        <f>IF(C112&gt;0,CONCATENATE(R112,COUNTIF($R$7:R112,R112)),0)</f>
        <v>0</v>
      </c>
      <c r="T112" s="261">
        <f t="shared" si="8"/>
        <v>106</v>
      </c>
    </row>
    <row r="113" spans="1:20" ht="19.149999999999999" customHeight="1" x14ac:dyDescent="0.2">
      <c r="A113" s="39"/>
      <c r="B113" s="47">
        <v>107</v>
      </c>
      <c r="C113" s="47"/>
      <c r="D113" s="48"/>
      <c r="E113" s="48"/>
      <c r="F113" s="48"/>
      <c r="G113" s="43">
        <f t="shared" si="10"/>
        <v>0</v>
      </c>
      <c r="H113" s="44" t="str">
        <f>IF(C113&gt;0,IF(ISNA(IF(ISNA(VLOOKUP(C113,Engagés!$A$11:$L$511,6,FALSE)),VLOOKUP(C113,'Enga manuel'!$G$6:$P$355,4,FALSE),VLOOKUP(C113,Engagés!$A$11:$L$511,6,FALSE))),"Dossard inconnu ",IF(ISNA(VLOOKUP(C113,Engagés!$A$11:$L$511,6,FALSE)),VLOOKUP(C113,'Enga manuel'!$G$6:$P$355,4,FALSE),VLOOKUP(C113,Engagés!$A$11:$L$511,6,FALSE)))," ")</f>
        <v xml:space="preserve"> </v>
      </c>
      <c r="I113" s="44" t="str">
        <f>IF(C113&gt;0,IF(ISNA(IF(ISNA(VLOOKUP(C113,Engagés!$A$11:$L$511,7,FALSE)),VLOOKUP(C113,'Enga manuel'!$G$6:$P$355,5,FALSE),VLOOKUP(C113,Engagés!$A$11:$L$511,7,FALSE))),"ou non partant ",IF(ISNA(VLOOKUP(C113,Engagés!$A$11:$L$511,7,FALSE)),VLOOKUP(C113,'Enga manuel'!$G$6:$P$355,5,FALSE),VLOOKUP(C113,Engagés!$A$11:$L$511,7,FALSE)))," ")</f>
        <v xml:space="preserve"> </v>
      </c>
      <c r="J113" s="44" t="str">
        <f>IF(C113&gt;0,IF(ISNA(IF(ISNA(VLOOKUP(C113,Engagés!$A$11:$L$511,8,FALSE)),VLOOKUP(C113,'Enga manuel'!$G$6:$P$355,6,FALSE),VLOOKUP(C113,Engagés!$A$11:$L$511,8,FALSE)))," ",IF(ISNA(VLOOKUP(C113,Engagés!$A$11:$L$511,8,FALSE)),VLOOKUP(C113,'Enga manuel'!$G$6:$P$355,6,FALSE),VLOOKUP(C113,Engagés!$A$11:$L$511,8,FALSE)))," ")</f>
        <v xml:space="preserve"> </v>
      </c>
      <c r="K113" s="45" t="str">
        <f>IF(C113&gt;0,IF(ISNA(IF(ISNA(VLOOKUP(C113,Engagés!$A$11:$L$511,5,FALSE)),VLOOKUP(C113,'Enga manuel'!$G$6:$P$355,3,FALSE),VLOOKUP(C113,Engagés!$A$11:$L$511,5,FALSE)))," ",IF(ISNA(VLOOKUP(C113,Engagés!$A$11:$L$511,5,FALSE)),VLOOKUP(C113,'Enga manuel'!$G$6:$P$355,3,FALSE),VLOOKUP(C113,Engagés!$A$11:$L$511,5,FALSE)))," ")</f>
        <v xml:space="preserve"> </v>
      </c>
      <c r="L113" s="45" t="str">
        <f>IF(C113&gt;0,IF(ISNA(IF(ISNA(VLOOKUP(C113,Engagés!$A$11:$L$511,4,FALSE)),VLOOKUP(C113,'Enga manuel'!$G$6:$P$355,2,FALSE),VLOOKUP(C113,Engagés!$A$11:$L$511,4,FALSE)))," ",IF(ISNA(VLOOKUP(C113,Engagés!$A$11:$L$511,4,FALSE)),VLOOKUP(C113,'Enga manuel'!$G$6:$P$355,2,FALSE),VLOOKUP(C113,Engagés!$A$11:$L$511,4,FALSE)))," ")</f>
        <v xml:space="preserve"> </v>
      </c>
      <c r="M113" s="44" t="str">
        <f>IF(C113&gt;0,IF(ISNA(IF(ISNA(VLOOKUP(C113,Engagés!$A$11:$L$511,9,FALSE)),VLOOKUP(C113,'Enga manuel'!$G$6:$P$355,7,FALSE),VLOOKUP(C113,Engagés!$A$11:$L$511,9,FALSE)))," ",IF(ISNA(VLOOKUP(C113,Engagés!$A$11:$L$511,9,FALSE)),VLOOKUP(C113,'Enga manuel'!$G$6:$P$355,7,FALSE),VLOOKUP(C113,Engagés!$A$11:$L$511,9,FALSE)))," ")</f>
        <v xml:space="preserve"> </v>
      </c>
      <c r="N113" s="80" t="str">
        <f>IF(C113&gt;0,IF(ISNA(IF(ISNA(VLOOKUP(C113,Engagés!$A$11:$L$511,10,FALSE)),VLOOKUP(C113,'Enga manuel'!$G$6:$P$355,8,FALSE),VLOOKUP(C113,Engagés!$A$11:$L$511,10,FALSE)))," ",IF(ISNA(VLOOKUP(C113,Engagés!$A$11:$L$511,10,FALSE)),VLOOKUP(C113,'Enga manuel'!$G$6:$P$355,8,FALSE),VLOOKUP(C113,Engagés!$A$11:$L$511,10,FALSE)))," ")</f>
        <v xml:space="preserve"> </v>
      </c>
      <c r="O113" s="45" t="str">
        <f>IF(C113&gt;0,IF(ISNA(IF(ISNA(VLOOKUP(C113,Engagés!$A$11:$L$511,12,FALSE)),VLOOKUP(C113,'Enga manuel'!$G$6:$P$355,9,FALSE),VLOOKUP(C113,Engagés!$A$11:$L$511,12,FALSE)))," ",IF(ISNA(VLOOKUP(C113,Engagés!$A$11:$L$511,11,FALSE)),VLOOKUP(C113,'Enga manuel'!$G$6:$P$355,9,FALSE),VLOOKUP(C113,Engagés!$A$11:$L$511,11,FALSE)))," ")</f>
        <v xml:space="preserve"> </v>
      </c>
      <c r="P113" s="46" t="str">
        <f t="shared" si="11"/>
        <v/>
      </c>
      <c r="R113" s="34">
        <f t="shared" si="9"/>
        <v>0</v>
      </c>
      <c r="S113" s="34">
        <f>IF(C113&gt;0,CONCATENATE(R113,COUNTIF($R$7:R113,R113)),0)</f>
        <v>0</v>
      </c>
      <c r="T113" s="261">
        <f t="shared" si="8"/>
        <v>107</v>
      </c>
    </row>
    <row r="114" spans="1:20" ht="19.149999999999999" customHeight="1" x14ac:dyDescent="0.2">
      <c r="A114" s="39"/>
      <c r="B114" s="47">
        <v>108</v>
      </c>
      <c r="C114" s="47"/>
      <c r="D114" s="48"/>
      <c r="E114" s="48"/>
      <c r="F114" s="48"/>
      <c r="G114" s="43">
        <f t="shared" si="10"/>
        <v>0</v>
      </c>
      <c r="H114" s="44" t="str">
        <f>IF(C114&gt;0,IF(ISNA(IF(ISNA(VLOOKUP(C114,Engagés!$A$11:$L$511,6,FALSE)),VLOOKUP(C114,'Enga manuel'!$G$6:$P$355,4,FALSE),VLOOKUP(C114,Engagés!$A$11:$L$511,6,FALSE))),"Dossard inconnu ",IF(ISNA(VLOOKUP(C114,Engagés!$A$11:$L$511,6,FALSE)),VLOOKUP(C114,'Enga manuel'!$G$6:$P$355,4,FALSE),VLOOKUP(C114,Engagés!$A$11:$L$511,6,FALSE)))," ")</f>
        <v xml:space="preserve"> </v>
      </c>
      <c r="I114" s="44" t="str">
        <f>IF(C114&gt;0,IF(ISNA(IF(ISNA(VLOOKUP(C114,Engagés!$A$11:$L$511,7,FALSE)),VLOOKUP(C114,'Enga manuel'!$G$6:$P$355,5,FALSE),VLOOKUP(C114,Engagés!$A$11:$L$511,7,FALSE))),"ou non partant ",IF(ISNA(VLOOKUP(C114,Engagés!$A$11:$L$511,7,FALSE)),VLOOKUP(C114,'Enga manuel'!$G$6:$P$355,5,FALSE),VLOOKUP(C114,Engagés!$A$11:$L$511,7,FALSE)))," ")</f>
        <v xml:space="preserve"> </v>
      </c>
      <c r="J114" s="44" t="str">
        <f>IF(C114&gt;0,IF(ISNA(IF(ISNA(VLOOKUP(C114,Engagés!$A$11:$L$511,8,FALSE)),VLOOKUP(C114,'Enga manuel'!$G$6:$P$355,6,FALSE),VLOOKUP(C114,Engagés!$A$11:$L$511,8,FALSE)))," ",IF(ISNA(VLOOKUP(C114,Engagés!$A$11:$L$511,8,FALSE)),VLOOKUP(C114,'Enga manuel'!$G$6:$P$355,6,FALSE),VLOOKUP(C114,Engagés!$A$11:$L$511,8,FALSE)))," ")</f>
        <v xml:space="preserve"> </v>
      </c>
      <c r="K114" s="45" t="str">
        <f>IF(C114&gt;0,IF(ISNA(IF(ISNA(VLOOKUP(C114,Engagés!$A$11:$L$511,5,FALSE)),VLOOKUP(C114,'Enga manuel'!$G$6:$P$355,3,FALSE),VLOOKUP(C114,Engagés!$A$11:$L$511,5,FALSE)))," ",IF(ISNA(VLOOKUP(C114,Engagés!$A$11:$L$511,5,FALSE)),VLOOKUP(C114,'Enga manuel'!$G$6:$P$355,3,FALSE),VLOOKUP(C114,Engagés!$A$11:$L$511,5,FALSE)))," ")</f>
        <v xml:space="preserve"> </v>
      </c>
      <c r="L114" s="45" t="str">
        <f>IF(C114&gt;0,IF(ISNA(IF(ISNA(VLOOKUP(C114,Engagés!$A$11:$L$511,4,FALSE)),VLOOKUP(C114,'Enga manuel'!$G$6:$P$355,2,FALSE),VLOOKUP(C114,Engagés!$A$11:$L$511,4,FALSE)))," ",IF(ISNA(VLOOKUP(C114,Engagés!$A$11:$L$511,4,FALSE)),VLOOKUP(C114,'Enga manuel'!$G$6:$P$355,2,FALSE),VLOOKUP(C114,Engagés!$A$11:$L$511,4,FALSE)))," ")</f>
        <v xml:space="preserve"> </v>
      </c>
      <c r="M114" s="44" t="str">
        <f>IF(C114&gt;0,IF(ISNA(IF(ISNA(VLOOKUP(C114,Engagés!$A$11:$L$511,9,FALSE)),VLOOKUP(C114,'Enga manuel'!$G$6:$P$355,7,FALSE),VLOOKUP(C114,Engagés!$A$11:$L$511,9,FALSE)))," ",IF(ISNA(VLOOKUP(C114,Engagés!$A$11:$L$511,9,FALSE)),VLOOKUP(C114,'Enga manuel'!$G$6:$P$355,7,FALSE),VLOOKUP(C114,Engagés!$A$11:$L$511,9,FALSE)))," ")</f>
        <v xml:space="preserve"> </v>
      </c>
      <c r="N114" s="80" t="str">
        <f>IF(C114&gt;0,IF(ISNA(IF(ISNA(VLOOKUP(C114,Engagés!$A$11:$L$511,10,FALSE)),VLOOKUP(C114,'Enga manuel'!$G$6:$P$355,8,FALSE),VLOOKUP(C114,Engagés!$A$11:$L$511,10,FALSE)))," ",IF(ISNA(VLOOKUP(C114,Engagés!$A$11:$L$511,10,FALSE)),VLOOKUP(C114,'Enga manuel'!$G$6:$P$355,8,FALSE),VLOOKUP(C114,Engagés!$A$11:$L$511,10,FALSE)))," ")</f>
        <v xml:space="preserve"> </v>
      </c>
      <c r="O114" s="45" t="str">
        <f>IF(C114&gt;0,IF(ISNA(IF(ISNA(VLOOKUP(C114,Engagés!$A$11:$L$511,12,FALSE)),VLOOKUP(C114,'Enga manuel'!$G$6:$P$355,9,FALSE),VLOOKUP(C114,Engagés!$A$11:$L$511,12,FALSE)))," ",IF(ISNA(VLOOKUP(C114,Engagés!$A$11:$L$511,11,FALSE)),VLOOKUP(C114,'Enga manuel'!$G$6:$P$355,9,FALSE),VLOOKUP(C114,Engagés!$A$11:$L$511,11,FALSE)))," ")</f>
        <v xml:space="preserve"> </v>
      </c>
      <c r="P114" s="46" t="str">
        <f t="shared" si="11"/>
        <v/>
      </c>
      <c r="R114" s="34">
        <f t="shared" si="9"/>
        <v>0</v>
      </c>
      <c r="S114" s="34">
        <f>IF(C114&gt;0,CONCATENATE(R114,COUNTIF($R$7:R114,R114)),0)</f>
        <v>0</v>
      </c>
      <c r="T114" s="261">
        <f t="shared" si="8"/>
        <v>108</v>
      </c>
    </row>
    <row r="115" spans="1:20" ht="19.149999999999999" customHeight="1" x14ac:dyDescent="0.2">
      <c r="A115" s="39"/>
      <c r="B115" s="47">
        <v>109</v>
      </c>
      <c r="C115" s="47"/>
      <c r="D115" s="48"/>
      <c r="E115" s="48"/>
      <c r="F115" s="48"/>
      <c r="G115" s="43">
        <f t="shared" si="10"/>
        <v>0</v>
      </c>
      <c r="H115" s="44" t="str">
        <f>IF(C115&gt;0,IF(ISNA(IF(ISNA(VLOOKUP(C115,Engagés!$A$11:$L$511,6,FALSE)),VLOOKUP(C115,'Enga manuel'!$G$6:$P$355,4,FALSE),VLOOKUP(C115,Engagés!$A$11:$L$511,6,FALSE))),"Dossard inconnu ",IF(ISNA(VLOOKUP(C115,Engagés!$A$11:$L$511,6,FALSE)),VLOOKUP(C115,'Enga manuel'!$G$6:$P$355,4,FALSE),VLOOKUP(C115,Engagés!$A$11:$L$511,6,FALSE)))," ")</f>
        <v xml:space="preserve"> </v>
      </c>
      <c r="I115" s="44" t="str">
        <f>IF(C115&gt;0,IF(ISNA(IF(ISNA(VLOOKUP(C115,Engagés!$A$11:$L$511,7,FALSE)),VLOOKUP(C115,'Enga manuel'!$G$6:$P$355,5,FALSE),VLOOKUP(C115,Engagés!$A$11:$L$511,7,FALSE))),"ou non partant ",IF(ISNA(VLOOKUP(C115,Engagés!$A$11:$L$511,7,FALSE)),VLOOKUP(C115,'Enga manuel'!$G$6:$P$355,5,FALSE),VLOOKUP(C115,Engagés!$A$11:$L$511,7,FALSE)))," ")</f>
        <v xml:space="preserve"> </v>
      </c>
      <c r="J115" s="44" t="str">
        <f>IF(C115&gt;0,IF(ISNA(IF(ISNA(VLOOKUP(C115,Engagés!$A$11:$L$511,8,FALSE)),VLOOKUP(C115,'Enga manuel'!$G$6:$P$355,6,FALSE),VLOOKUP(C115,Engagés!$A$11:$L$511,8,FALSE)))," ",IF(ISNA(VLOOKUP(C115,Engagés!$A$11:$L$511,8,FALSE)),VLOOKUP(C115,'Enga manuel'!$G$6:$P$355,6,FALSE),VLOOKUP(C115,Engagés!$A$11:$L$511,8,FALSE)))," ")</f>
        <v xml:space="preserve"> </v>
      </c>
      <c r="K115" s="45" t="str">
        <f>IF(C115&gt;0,IF(ISNA(IF(ISNA(VLOOKUP(C115,Engagés!$A$11:$L$511,5,FALSE)),VLOOKUP(C115,'Enga manuel'!$G$6:$P$355,3,FALSE),VLOOKUP(C115,Engagés!$A$11:$L$511,5,FALSE)))," ",IF(ISNA(VLOOKUP(C115,Engagés!$A$11:$L$511,5,FALSE)),VLOOKUP(C115,'Enga manuel'!$G$6:$P$355,3,FALSE),VLOOKUP(C115,Engagés!$A$11:$L$511,5,FALSE)))," ")</f>
        <v xml:space="preserve"> </v>
      </c>
      <c r="L115" s="45" t="str">
        <f>IF(C115&gt;0,IF(ISNA(IF(ISNA(VLOOKUP(C115,Engagés!$A$11:$L$511,4,FALSE)),VLOOKUP(C115,'Enga manuel'!$G$6:$P$355,2,FALSE),VLOOKUP(C115,Engagés!$A$11:$L$511,4,FALSE)))," ",IF(ISNA(VLOOKUP(C115,Engagés!$A$11:$L$511,4,FALSE)),VLOOKUP(C115,'Enga manuel'!$G$6:$P$355,2,FALSE),VLOOKUP(C115,Engagés!$A$11:$L$511,4,FALSE)))," ")</f>
        <v xml:space="preserve"> </v>
      </c>
      <c r="M115" s="44" t="str">
        <f>IF(C115&gt;0,IF(ISNA(IF(ISNA(VLOOKUP(C115,Engagés!$A$11:$L$511,9,FALSE)),VLOOKUP(C115,'Enga manuel'!$G$6:$P$355,7,FALSE),VLOOKUP(C115,Engagés!$A$11:$L$511,9,FALSE)))," ",IF(ISNA(VLOOKUP(C115,Engagés!$A$11:$L$511,9,FALSE)),VLOOKUP(C115,'Enga manuel'!$G$6:$P$355,7,FALSE),VLOOKUP(C115,Engagés!$A$11:$L$511,9,FALSE)))," ")</f>
        <v xml:space="preserve"> </v>
      </c>
      <c r="N115" s="80" t="str">
        <f>IF(C115&gt;0,IF(ISNA(IF(ISNA(VLOOKUP(C115,Engagés!$A$11:$L$511,10,FALSE)),VLOOKUP(C115,'Enga manuel'!$G$6:$P$355,8,FALSE),VLOOKUP(C115,Engagés!$A$11:$L$511,10,FALSE)))," ",IF(ISNA(VLOOKUP(C115,Engagés!$A$11:$L$511,10,FALSE)),VLOOKUP(C115,'Enga manuel'!$G$6:$P$355,8,FALSE),VLOOKUP(C115,Engagés!$A$11:$L$511,10,FALSE)))," ")</f>
        <v xml:space="preserve"> </v>
      </c>
      <c r="O115" s="45" t="str">
        <f>IF(C115&gt;0,IF(ISNA(IF(ISNA(VLOOKUP(C115,Engagés!$A$11:$L$511,12,FALSE)),VLOOKUP(C115,'Enga manuel'!$G$6:$P$355,9,FALSE),VLOOKUP(C115,Engagés!$A$11:$L$511,12,FALSE)))," ",IF(ISNA(VLOOKUP(C115,Engagés!$A$11:$L$511,11,FALSE)),VLOOKUP(C115,'Enga manuel'!$G$6:$P$355,9,FALSE),VLOOKUP(C115,Engagés!$A$11:$L$511,11,FALSE)))," ")</f>
        <v xml:space="preserve"> </v>
      </c>
      <c r="P115" s="46" t="str">
        <f t="shared" si="11"/>
        <v/>
      </c>
      <c r="R115" s="34">
        <f t="shared" si="9"/>
        <v>0</v>
      </c>
      <c r="S115" s="34">
        <f>IF(C115&gt;0,CONCATENATE(R115,COUNTIF($R$7:R115,R115)),0)</f>
        <v>0</v>
      </c>
      <c r="T115" s="261">
        <f t="shared" si="8"/>
        <v>109</v>
      </c>
    </row>
    <row r="116" spans="1:20" ht="19.149999999999999" customHeight="1" x14ac:dyDescent="0.2">
      <c r="A116" s="39"/>
      <c r="B116" s="47">
        <v>110</v>
      </c>
      <c r="C116" s="47"/>
      <c r="D116" s="48"/>
      <c r="E116" s="48"/>
      <c r="F116" s="48"/>
      <c r="G116" s="43">
        <f t="shared" si="10"/>
        <v>0</v>
      </c>
      <c r="H116" s="44" t="str">
        <f>IF(C116&gt;0,IF(ISNA(IF(ISNA(VLOOKUP(C116,Engagés!$A$11:$L$511,6,FALSE)),VLOOKUP(C116,'Enga manuel'!$G$6:$P$355,4,FALSE),VLOOKUP(C116,Engagés!$A$11:$L$511,6,FALSE))),"Dossard inconnu ",IF(ISNA(VLOOKUP(C116,Engagés!$A$11:$L$511,6,FALSE)),VLOOKUP(C116,'Enga manuel'!$G$6:$P$355,4,FALSE),VLOOKUP(C116,Engagés!$A$11:$L$511,6,FALSE)))," ")</f>
        <v xml:space="preserve"> </v>
      </c>
      <c r="I116" s="44" t="str">
        <f>IF(C116&gt;0,IF(ISNA(IF(ISNA(VLOOKUP(C116,Engagés!$A$11:$L$511,7,FALSE)),VLOOKUP(C116,'Enga manuel'!$G$6:$P$355,5,FALSE),VLOOKUP(C116,Engagés!$A$11:$L$511,7,FALSE))),"ou non partant ",IF(ISNA(VLOOKUP(C116,Engagés!$A$11:$L$511,7,FALSE)),VLOOKUP(C116,'Enga manuel'!$G$6:$P$355,5,FALSE),VLOOKUP(C116,Engagés!$A$11:$L$511,7,FALSE)))," ")</f>
        <v xml:space="preserve"> </v>
      </c>
      <c r="J116" s="44" t="str">
        <f>IF(C116&gt;0,IF(ISNA(IF(ISNA(VLOOKUP(C116,Engagés!$A$11:$L$511,8,FALSE)),VLOOKUP(C116,'Enga manuel'!$G$6:$P$355,6,FALSE),VLOOKUP(C116,Engagés!$A$11:$L$511,8,FALSE)))," ",IF(ISNA(VLOOKUP(C116,Engagés!$A$11:$L$511,8,FALSE)),VLOOKUP(C116,'Enga manuel'!$G$6:$P$355,6,FALSE),VLOOKUP(C116,Engagés!$A$11:$L$511,8,FALSE)))," ")</f>
        <v xml:space="preserve"> </v>
      </c>
      <c r="K116" s="45" t="str">
        <f>IF(C116&gt;0,IF(ISNA(IF(ISNA(VLOOKUP(C116,Engagés!$A$11:$L$511,5,FALSE)),VLOOKUP(C116,'Enga manuel'!$G$6:$P$355,3,FALSE),VLOOKUP(C116,Engagés!$A$11:$L$511,5,FALSE)))," ",IF(ISNA(VLOOKUP(C116,Engagés!$A$11:$L$511,5,FALSE)),VLOOKUP(C116,'Enga manuel'!$G$6:$P$355,3,FALSE),VLOOKUP(C116,Engagés!$A$11:$L$511,5,FALSE)))," ")</f>
        <v xml:space="preserve"> </v>
      </c>
      <c r="L116" s="45" t="str">
        <f>IF(C116&gt;0,IF(ISNA(IF(ISNA(VLOOKUP(C116,Engagés!$A$11:$L$511,4,FALSE)),VLOOKUP(C116,'Enga manuel'!$G$6:$P$355,2,FALSE),VLOOKUP(C116,Engagés!$A$11:$L$511,4,FALSE)))," ",IF(ISNA(VLOOKUP(C116,Engagés!$A$11:$L$511,4,FALSE)),VLOOKUP(C116,'Enga manuel'!$G$6:$P$355,2,FALSE),VLOOKUP(C116,Engagés!$A$11:$L$511,4,FALSE)))," ")</f>
        <v xml:space="preserve"> </v>
      </c>
      <c r="M116" s="44" t="str">
        <f>IF(C116&gt;0,IF(ISNA(IF(ISNA(VLOOKUP(C116,Engagés!$A$11:$L$511,9,FALSE)),VLOOKUP(C116,'Enga manuel'!$G$6:$P$355,7,FALSE),VLOOKUP(C116,Engagés!$A$11:$L$511,9,FALSE)))," ",IF(ISNA(VLOOKUP(C116,Engagés!$A$11:$L$511,9,FALSE)),VLOOKUP(C116,'Enga manuel'!$G$6:$P$355,7,FALSE),VLOOKUP(C116,Engagés!$A$11:$L$511,9,FALSE)))," ")</f>
        <v xml:space="preserve"> </v>
      </c>
      <c r="N116" s="80" t="str">
        <f>IF(C116&gt;0,IF(ISNA(IF(ISNA(VLOOKUP(C116,Engagés!$A$11:$L$511,10,FALSE)),VLOOKUP(C116,'Enga manuel'!$G$6:$P$355,8,FALSE),VLOOKUP(C116,Engagés!$A$11:$L$511,10,FALSE)))," ",IF(ISNA(VLOOKUP(C116,Engagés!$A$11:$L$511,10,FALSE)),VLOOKUP(C116,'Enga manuel'!$G$6:$P$355,8,FALSE),VLOOKUP(C116,Engagés!$A$11:$L$511,10,FALSE)))," ")</f>
        <v xml:space="preserve"> </v>
      </c>
      <c r="O116" s="45" t="str">
        <f>IF(C116&gt;0,IF(ISNA(IF(ISNA(VLOOKUP(C116,Engagés!$A$11:$L$511,12,FALSE)),VLOOKUP(C116,'Enga manuel'!$G$6:$P$355,9,FALSE),VLOOKUP(C116,Engagés!$A$11:$L$511,12,FALSE)))," ",IF(ISNA(VLOOKUP(C116,Engagés!$A$11:$L$511,11,FALSE)),VLOOKUP(C116,'Enga manuel'!$G$6:$P$355,9,FALSE),VLOOKUP(C116,Engagés!$A$11:$L$511,11,FALSE)))," ")</f>
        <v xml:space="preserve"> </v>
      </c>
      <c r="P116" s="46" t="str">
        <f t="shared" si="11"/>
        <v/>
      </c>
      <c r="R116" s="34">
        <f t="shared" si="9"/>
        <v>0</v>
      </c>
      <c r="S116" s="34">
        <f>IF(C116&gt;0,CONCATENATE(R116,COUNTIF($R$7:R116,R116)),0)</f>
        <v>0</v>
      </c>
      <c r="T116" s="261">
        <f t="shared" si="8"/>
        <v>110</v>
      </c>
    </row>
    <row r="117" spans="1:20" ht="19.149999999999999" customHeight="1" x14ac:dyDescent="0.2">
      <c r="A117" s="39"/>
      <c r="B117" s="47">
        <v>111</v>
      </c>
      <c r="C117" s="47"/>
      <c r="D117" s="48"/>
      <c r="E117" s="48"/>
      <c r="F117" s="48"/>
      <c r="G117" s="43">
        <f t="shared" si="10"/>
        <v>0</v>
      </c>
      <c r="H117" s="44" t="str">
        <f>IF(C117&gt;0,IF(ISNA(IF(ISNA(VLOOKUP(C117,Engagés!$A$11:$L$511,6,FALSE)),VLOOKUP(C117,'Enga manuel'!$G$6:$P$355,4,FALSE),VLOOKUP(C117,Engagés!$A$11:$L$511,6,FALSE))),"Dossard inconnu ",IF(ISNA(VLOOKUP(C117,Engagés!$A$11:$L$511,6,FALSE)),VLOOKUP(C117,'Enga manuel'!$G$6:$P$355,4,FALSE),VLOOKUP(C117,Engagés!$A$11:$L$511,6,FALSE)))," ")</f>
        <v xml:space="preserve"> </v>
      </c>
      <c r="I117" s="44" t="str">
        <f>IF(C117&gt;0,IF(ISNA(IF(ISNA(VLOOKUP(C117,Engagés!$A$11:$L$511,7,FALSE)),VLOOKUP(C117,'Enga manuel'!$G$6:$P$355,5,FALSE),VLOOKUP(C117,Engagés!$A$11:$L$511,7,FALSE))),"ou non partant ",IF(ISNA(VLOOKUP(C117,Engagés!$A$11:$L$511,7,FALSE)),VLOOKUP(C117,'Enga manuel'!$G$6:$P$355,5,FALSE),VLOOKUP(C117,Engagés!$A$11:$L$511,7,FALSE)))," ")</f>
        <v xml:space="preserve"> </v>
      </c>
      <c r="J117" s="44" t="str">
        <f>IF(C117&gt;0,IF(ISNA(IF(ISNA(VLOOKUP(C117,Engagés!$A$11:$L$511,8,FALSE)),VLOOKUP(C117,'Enga manuel'!$G$6:$P$355,6,FALSE),VLOOKUP(C117,Engagés!$A$11:$L$511,8,FALSE)))," ",IF(ISNA(VLOOKUP(C117,Engagés!$A$11:$L$511,8,FALSE)),VLOOKUP(C117,'Enga manuel'!$G$6:$P$355,6,FALSE),VLOOKUP(C117,Engagés!$A$11:$L$511,8,FALSE)))," ")</f>
        <v xml:space="preserve"> </v>
      </c>
      <c r="K117" s="45" t="str">
        <f>IF(C117&gt;0,IF(ISNA(IF(ISNA(VLOOKUP(C117,Engagés!$A$11:$L$511,5,FALSE)),VLOOKUP(C117,'Enga manuel'!$G$6:$P$355,3,FALSE),VLOOKUP(C117,Engagés!$A$11:$L$511,5,FALSE)))," ",IF(ISNA(VLOOKUP(C117,Engagés!$A$11:$L$511,5,FALSE)),VLOOKUP(C117,'Enga manuel'!$G$6:$P$355,3,FALSE),VLOOKUP(C117,Engagés!$A$11:$L$511,5,FALSE)))," ")</f>
        <v xml:space="preserve"> </v>
      </c>
      <c r="L117" s="45" t="str">
        <f>IF(C117&gt;0,IF(ISNA(IF(ISNA(VLOOKUP(C117,Engagés!$A$11:$L$511,4,FALSE)),VLOOKUP(C117,'Enga manuel'!$G$6:$P$355,2,FALSE),VLOOKUP(C117,Engagés!$A$11:$L$511,4,FALSE)))," ",IF(ISNA(VLOOKUP(C117,Engagés!$A$11:$L$511,4,FALSE)),VLOOKUP(C117,'Enga manuel'!$G$6:$P$355,2,FALSE),VLOOKUP(C117,Engagés!$A$11:$L$511,4,FALSE)))," ")</f>
        <v xml:space="preserve"> </v>
      </c>
      <c r="M117" s="44" t="str">
        <f>IF(C117&gt;0,IF(ISNA(IF(ISNA(VLOOKUP(C117,Engagés!$A$11:$L$511,9,FALSE)),VLOOKUP(C117,'Enga manuel'!$G$6:$P$355,7,FALSE),VLOOKUP(C117,Engagés!$A$11:$L$511,9,FALSE)))," ",IF(ISNA(VLOOKUP(C117,Engagés!$A$11:$L$511,9,FALSE)),VLOOKUP(C117,'Enga manuel'!$G$6:$P$355,7,FALSE),VLOOKUP(C117,Engagés!$A$11:$L$511,9,FALSE)))," ")</f>
        <v xml:space="preserve"> </v>
      </c>
      <c r="N117" s="80" t="str">
        <f>IF(C117&gt;0,IF(ISNA(IF(ISNA(VLOOKUP(C117,Engagés!$A$11:$L$511,10,FALSE)),VLOOKUP(C117,'Enga manuel'!$G$6:$P$355,8,FALSE),VLOOKUP(C117,Engagés!$A$11:$L$511,10,FALSE)))," ",IF(ISNA(VLOOKUP(C117,Engagés!$A$11:$L$511,10,FALSE)),VLOOKUP(C117,'Enga manuel'!$G$6:$P$355,8,FALSE),VLOOKUP(C117,Engagés!$A$11:$L$511,10,FALSE)))," ")</f>
        <v xml:space="preserve"> </v>
      </c>
      <c r="O117" s="45" t="str">
        <f>IF(C117&gt;0,IF(ISNA(IF(ISNA(VLOOKUP(C117,Engagés!$A$11:$L$511,12,FALSE)),VLOOKUP(C117,'Enga manuel'!$G$6:$P$355,9,FALSE),VLOOKUP(C117,Engagés!$A$11:$L$511,12,FALSE)))," ",IF(ISNA(VLOOKUP(C117,Engagés!$A$11:$L$511,11,FALSE)),VLOOKUP(C117,'Enga manuel'!$G$6:$P$355,9,FALSE),VLOOKUP(C117,Engagés!$A$11:$L$511,11,FALSE)))," ")</f>
        <v xml:space="preserve"> </v>
      </c>
      <c r="P117" s="46" t="str">
        <f t="shared" si="11"/>
        <v/>
      </c>
      <c r="R117" s="34">
        <f t="shared" si="9"/>
        <v>0</v>
      </c>
      <c r="S117" s="34">
        <f>IF(C117&gt;0,CONCATENATE(R117,COUNTIF($R$7:R117,R117)),0)</f>
        <v>0</v>
      </c>
      <c r="T117" s="261">
        <f t="shared" si="8"/>
        <v>111</v>
      </c>
    </row>
    <row r="118" spans="1:20" ht="19.149999999999999" customHeight="1" x14ac:dyDescent="0.2">
      <c r="A118" s="39"/>
      <c r="B118" s="47">
        <v>112</v>
      </c>
      <c r="C118" s="47"/>
      <c r="D118" s="48"/>
      <c r="E118" s="48"/>
      <c r="F118" s="48"/>
      <c r="G118" s="43">
        <f t="shared" si="10"/>
        <v>0</v>
      </c>
      <c r="H118" s="44" t="str">
        <f>IF(C118&gt;0,IF(ISNA(IF(ISNA(VLOOKUP(C118,Engagés!$A$11:$L$511,6,FALSE)),VLOOKUP(C118,'Enga manuel'!$G$6:$P$355,4,FALSE),VLOOKUP(C118,Engagés!$A$11:$L$511,6,FALSE))),"Dossard inconnu ",IF(ISNA(VLOOKUP(C118,Engagés!$A$11:$L$511,6,FALSE)),VLOOKUP(C118,'Enga manuel'!$G$6:$P$355,4,FALSE),VLOOKUP(C118,Engagés!$A$11:$L$511,6,FALSE)))," ")</f>
        <v xml:space="preserve"> </v>
      </c>
      <c r="I118" s="44" t="str">
        <f>IF(C118&gt;0,IF(ISNA(IF(ISNA(VLOOKUP(C118,Engagés!$A$11:$L$511,7,FALSE)),VLOOKUP(C118,'Enga manuel'!$G$6:$P$355,5,FALSE),VLOOKUP(C118,Engagés!$A$11:$L$511,7,FALSE))),"ou non partant ",IF(ISNA(VLOOKUP(C118,Engagés!$A$11:$L$511,7,FALSE)),VLOOKUP(C118,'Enga manuel'!$G$6:$P$355,5,FALSE),VLOOKUP(C118,Engagés!$A$11:$L$511,7,FALSE)))," ")</f>
        <v xml:space="preserve"> </v>
      </c>
      <c r="J118" s="44" t="str">
        <f>IF(C118&gt;0,IF(ISNA(IF(ISNA(VLOOKUP(C118,Engagés!$A$11:$L$511,8,FALSE)),VLOOKUP(C118,'Enga manuel'!$G$6:$P$355,6,FALSE),VLOOKUP(C118,Engagés!$A$11:$L$511,8,FALSE)))," ",IF(ISNA(VLOOKUP(C118,Engagés!$A$11:$L$511,8,FALSE)),VLOOKUP(C118,'Enga manuel'!$G$6:$P$355,6,FALSE),VLOOKUP(C118,Engagés!$A$11:$L$511,8,FALSE)))," ")</f>
        <v xml:space="preserve"> </v>
      </c>
      <c r="K118" s="45" t="str">
        <f>IF(C118&gt;0,IF(ISNA(IF(ISNA(VLOOKUP(C118,Engagés!$A$11:$L$511,5,FALSE)),VLOOKUP(C118,'Enga manuel'!$G$6:$P$355,3,FALSE),VLOOKUP(C118,Engagés!$A$11:$L$511,5,FALSE)))," ",IF(ISNA(VLOOKUP(C118,Engagés!$A$11:$L$511,5,FALSE)),VLOOKUP(C118,'Enga manuel'!$G$6:$P$355,3,FALSE),VLOOKUP(C118,Engagés!$A$11:$L$511,5,FALSE)))," ")</f>
        <v xml:space="preserve"> </v>
      </c>
      <c r="L118" s="45" t="str">
        <f>IF(C118&gt;0,IF(ISNA(IF(ISNA(VLOOKUP(C118,Engagés!$A$11:$L$511,4,FALSE)),VLOOKUP(C118,'Enga manuel'!$G$6:$P$355,2,FALSE),VLOOKUP(C118,Engagés!$A$11:$L$511,4,FALSE)))," ",IF(ISNA(VLOOKUP(C118,Engagés!$A$11:$L$511,4,FALSE)),VLOOKUP(C118,'Enga manuel'!$G$6:$P$355,2,FALSE),VLOOKUP(C118,Engagés!$A$11:$L$511,4,FALSE)))," ")</f>
        <v xml:space="preserve"> </v>
      </c>
      <c r="M118" s="44" t="str">
        <f>IF(C118&gt;0,IF(ISNA(IF(ISNA(VLOOKUP(C118,Engagés!$A$11:$L$511,9,FALSE)),VLOOKUP(C118,'Enga manuel'!$G$6:$P$355,7,FALSE),VLOOKUP(C118,Engagés!$A$11:$L$511,9,FALSE)))," ",IF(ISNA(VLOOKUP(C118,Engagés!$A$11:$L$511,9,FALSE)),VLOOKUP(C118,'Enga manuel'!$G$6:$P$355,7,FALSE),VLOOKUP(C118,Engagés!$A$11:$L$511,9,FALSE)))," ")</f>
        <v xml:space="preserve"> </v>
      </c>
      <c r="N118" s="80" t="str">
        <f>IF(C118&gt;0,IF(ISNA(IF(ISNA(VLOOKUP(C118,Engagés!$A$11:$L$511,10,FALSE)),VLOOKUP(C118,'Enga manuel'!$G$6:$P$355,8,FALSE),VLOOKUP(C118,Engagés!$A$11:$L$511,10,FALSE)))," ",IF(ISNA(VLOOKUP(C118,Engagés!$A$11:$L$511,10,FALSE)),VLOOKUP(C118,'Enga manuel'!$G$6:$P$355,8,FALSE),VLOOKUP(C118,Engagés!$A$11:$L$511,10,FALSE)))," ")</f>
        <v xml:space="preserve"> </v>
      </c>
      <c r="O118" s="45" t="str">
        <f>IF(C118&gt;0,IF(ISNA(IF(ISNA(VLOOKUP(C118,Engagés!$A$11:$L$511,12,FALSE)),VLOOKUP(C118,'Enga manuel'!$G$6:$P$355,9,FALSE),VLOOKUP(C118,Engagés!$A$11:$L$511,12,FALSE)))," ",IF(ISNA(VLOOKUP(C118,Engagés!$A$11:$L$511,11,FALSE)),VLOOKUP(C118,'Enga manuel'!$G$6:$P$355,9,FALSE),VLOOKUP(C118,Engagés!$A$11:$L$511,11,FALSE)))," ")</f>
        <v xml:space="preserve"> </v>
      </c>
      <c r="P118" s="46" t="str">
        <f t="shared" si="11"/>
        <v/>
      </c>
      <c r="R118" s="34">
        <f t="shared" si="9"/>
        <v>0</v>
      </c>
      <c r="S118" s="34">
        <f>IF(C118&gt;0,CONCATENATE(R118,COUNTIF($R$7:R118,R118)),0)</f>
        <v>0</v>
      </c>
      <c r="T118" s="261">
        <f t="shared" si="8"/>
        <v>112</v>
      </c>
    </row>
    <row r="119" spans="1:20" ht="19.149999999999999" customHeight="1" x14ac:dyDescent="0.2">
      <c r="A119" s="39"/>
      <c r="B119" s="47">
        <v>113</v>
      </c>
      <c r="C119" s="47"/>
      <c r="D119" s="48"/>
      <c r="E119" s="48"/>
      <c r="F119" s="48"/>
      <c r="G119" s="43">
        <f t="shared" si="10"/>
        <v>0</v>
      </c>
      <c r="H119" s="44" t="str">
        <f>IF(C119&gt;0,IF(ISNA(IF(ISNA(VLOOKUP(C119,Engagés!$A$11:$L$511,6,FALSE)),VLOOKUP(C119,'Enga manuel'!$G$6:$P$355,4,FALSE),VLOOKUP(C119,Engagés!$A$11:$L$511,6,FALSE))),"Dossard inconnu ",IF(ISNA(VLOOKUP(C119,Engagés!$A$11:$L$511,6,FALSE)),VLOOKUP(C119,'Enga manuel'!$G$6:$P$355,4,FALSE),VLOOKUP(C119,Engagés!$A$11:$L$511,6,FALSE)))," ")</f>
        <v xml:space="preserve"> </v>
      </c>
      <c r="I119" s="44" t="str">
        <f>IF(C119&gt;0,IF(ISNA(IF(ISNA(VLOOKUP(C119,Engagés!$A$11:$L$511,7,FALSE)),VLOOKUP(C119,'Enga manuel'!$G$6:$P$355,5,FALSE),VLOOKUP(C119,Engagés!$A$11:$L$511,7,FALSE))),"ou non partant ",IF(ISNA(VLOOKUP(C119,Engagés!$A$11:$L$511,7,FALSE)),VLOOKUP(C119,'Enga manuel'!$G$6:$P$355,5,FALSE),VLOOKUP(C119,Engagés!$A$11:$L$511,7,FALSE)))," ")</f>
        <v xml:space="preserve"> </v>
      </c>
      <c r="J119" s="44" t="str">
        <f>IF(C119&gt;0,IF(ISNA(IF(ISNA(VLOOKUP(C119,Engagés!$A$11:$L$511,8,FALSE)),VLOOKUP(C119,'Enga manuel'!$G$6:$P$355,6,FALSE),VLOOKUP(C119,Engagés!$A$11:$L$511,8,FALSE)))," ",IF(ISNA(VLOOKUP(C119,Engagés!$A$11:$L$511,8,FALSE)),VLOOKUP(C119,'Enga manuel'!$G$6:$P$355,6,FALSE),VLOOKUP(C119,Engagés!$A$11:$L$511,8,FALSE)))," ")</f>
        <v xml:space="preserve"> </v>
      </c>
      <c r="K119" s="45" t="str">
        <f>IF(C119&gt;0,IF(ISNA(IF(ISNA(VLOOKUP(C119,Engagés!$A$11:$L$511,5,FALSE)),VLOOKUP(C119,'Enga manuel'!$G$6:$P$355,3,FALSE),VLOOKUP(C119,Engagés!$A$11:$L$511,5,FALSE)))," ",IF(ISNA(VLOOKUP(C119,Engagés!$A$11:$L$511,5,FALSE)),VLOOKUP(C119,'Enga manuel'!$G$6:$P$355,3,FALSE),VLOOKUP(C119,Engagés!$A$11:$L$511,5,FALSE)))," ")</f>
        <v xml:space="preserve"> </v>
      </c>
      <c r="L119" s="45" t="str">
        <f>IF(C119&gt;0,IF(ISNA(IF(ISNA(VLOOKUP(C119,Engagés!$A$11:$L$511,4,FALSE)),VLOOKUP(C119,'Enga manuel'!$G$6:$P$355,2,FALSE),VLOOKUP(C119,Engagés!$A$11:$L$511,4,FALSE)))," ",IF(ISNA(VLOOKUP(C119,Engagés!$A$11:$L$511,4,FALSE)),VLOOKUP(C119,'Enga manuel'!$G$6:$P$355,2,FALSE),VLOOKUP(C119,Engagés!$A$11:$L$511,4,FALSE)))," ")</f>
        <v xml:space="preserve"> </v>
      </c>
      <c r="M119" s="44" t="str">
        <f>IF(C119&gt;0,IF(ISNA(IF(ISNA(VLOOKUP(C119,Engagés!$A$11:$L$511,9,FALSE)),VLOOKUP(C119,'Enga manuel'!$G$6:$P$355,7,FALSE),VLOOKUP(C119,Engagés!$A$11:$L$511,9,FALSE)))," ",IF(ISNA(VLOOKUP(C119,Engagés!$A$11:$L$511,9,FALSE)),VLOOKUP(C119,'Enga manuel'!$G$6:$P$355,7,FALSE),VLOOKUP(C119,Engagés!$A$11:$L$511,9,FALSE)))," ")</f>
        <v xml:space="preserve"> </v>
      </c>
      <c r="N119" s="80" t="str">
        <f>IF(C119&gt;0,IF(ISNA(IF(ISNA(VLOOKUP(C119,Engagés!$A$11:$L$511,10,FALSE)),VLOOKUP(C119,'Enga manuel'!$G$6:$P$355,8,FALSE),VLOOKUP(C119,Engagés!$A$11:$L$511,10,FALSE)))," ",IF(ISNA(VLOOKUP(C119,Engagés!$A$11:$L$511,10,FALSE)),VLOOKUP(C119,'Enga manuel'!$G$6:$P$355,8,FALSE),VLOOKUP(C119,Engagés!$A$11:$L$511,10,FALSE)))," ")</f>
        <v xml:space="preserve"> </v>
      </c>
      <c r="O119" s="45" t="str">
        <f>IF(C119&gt;0,IF(ISNA(IF(ISNA(VLOOKUP(C119,Engagés!$A$11:$L$511,12,FALSE)),VLOOKUP(C119,'Enga manuel'!$G$6:$P$355,9,FALSE),VLOOKUP(C119,Engagés!$A$11:$L$511,12,FALSE)))," ",IF(ISNA(VLOOKUP(C119,Engagés!$A$11:$L$511,11,FALSE)),VLOOKUP(C119,'Enga manuel'!$G$6:$P$355,9,FALSE),VLOOKUP(C119,Engagés!$A$11:$L$511,11,FALSE)))," ")</f>
        <v xml:space="preserve"> </v>
      </c>
      <c r="P119" s="46" t="str">
        <f t="shared" si="11"/>
        <v/>
      </c>
      <c r="R119" s="34">
        <f t="shared" si="9"/>
        <v>0</v>
      </c>
      <c r="S119" s="34">
        <f>IF(C119&gt;0,CONCATENATE(R119,COUNTIF($R$7:R119,R119)),0)</f>
        <v>0</v>
      </c>
      <c r="T119" s="261">
        <f t="shared" si="8"/>
        <v>113</v>
      </c>
    </row>
    <row r="120" spans="1:20" ht="19.149999999999999" customHeight="1" x14ac:dyDescent="0.2">
      <c r="A120" s="39"/>
      <c r="B120" s="47">
        <v>114</v>
      </c>
      <c r="C120" s="47"/>
      <c r="D120" s="48"/>
      <c r="E120" s="48"/>
      <c r="F120" s="48"/>
      <c r="G120" s="43">
        <f t="shared" si="10"/>
        <v>0</v>
      </c>
      <c r="H120" s="44" t="str">
        <f>IF(C120&gt;0,IF(ISNA(IF(ISNA(VLOOKUP(C120,Engagés!$A$11:$L$511,6,FALSE)),VLOOKUP(C120,'Enga manuel'!$G$6:$P$355,4,FALSE),VLOOKUP(C120,Engagés!$A$11:$L$511,6,FALSE))),"Dossard inconnu ",IF(ISNA(VLOOKUP(C120,Engagés!$A$11:$L$511,6,FALSE)),VLOOKUP(C120,'Enga manuel'!$G$6:$P$355,4,FALSE),VLOOKUP(C120,Engagés!$A$11:$L$511,6,FALSE)))," ")</f>
        <v xml:space="preserve"> </v>
      </c>
      <c r="I120" s="44" t="str">
        <f>IF(C120&gt;0,IF(ISNA(IF(ISNA(VLOOKUP(C120,Engagés!$A$11:$L$511,7,FALSE)),VLOOKUP(C120,'Enga manuel'!$G$6:$P$355,5,FALSE),VLOOKUP(C120,Engagés!$A$11:$L$511,7,FALSE))),"ou non partant ",IF(ISNA(VLOOKUP(C120,Engagés!$A$11:$L$511,7,FALSE)),VLOOKUP(C120,'Enga manuel'!$G$6:$P$355,5,FALSE),VLOOKUP(C120,Engagés!$A$11:$L$511,7,FALSE)))," ")</f>
        <v xml:space="preserve"> </v>
      </c>
      <c r="J120" s="44" t="str">
        <f>IF(C120&gt;0,IF(ISNA(IF(ISNA(VLOOKUP(C120,Engagés!$A$11:$L$511,8,FALSE)),VLOOKUP(C120,'Enga manuel'!$G$6:$P$355,6,FALSE),VLOOKUP(C120,Engagés!$A$11:$L$511,8,FALSE)))," ",IF(ISNA(VLOOKUP(C120,Engagés!$A$11:$L$511,8,FALSE)),VLOOKUP(C120,'Enga manuel'!$G$6:$P$355,6,FALSE),VLOOKUP(C120,Engagés!$A$11:$L$511,8,FALSE)))," ")</f>
        <v xml:space="preserve"> </v>
      </c>
      <c r="K120" s="45" t="str">
        <f>IF(C120&gt;0,IF(ISNA(IF(ISNA(VLOOKUP(C120,Engagés!$A$11:$L$511,5,FALSE)),VLOOKUP(C120,'Enga manuel'!$G$6:$P$355,3,FALSE),VLOOKUP(C120,Engagés!$A$11:$L$511,5,FALSE)))," ",IF(ISNA(VLOOKUP(C120,Engagés!$A$11:$L$511,5,FALSE)),VLOOKUP(C120,'Enga manuel'!$G$6:$P$355,3,FALSE),VLOOKUP(C120,Engagés!$A$11:$L$511,5,FALSE)))," ")</f>
        <v xml:space="preserve"> </v>
      </c>
      <c r="L120" s="45" t="str">
        <f>IF(C120&gt;0,IF(ISNA(IF(ISNA(VLOOKUP(C120,Engagés!$A$11:$L$511,4,FALSE)),VLOOKUP(C120,'Enga manuel'!$G$6:$P$355,2,FALSE),VLOOKUP(C120,Engagés!$A$11:$L$511,4,FALSE)))," ",IF(ISNA(VLOOKUP(C120,Engagés!$A$11:$L$511,4,FALSE)),VLOOKUP(C120,'Enga manuel'!$G$6:$P$355,2,FALSE),VLOOKUP(C120,Engagés!$A$11:$L$511,4,FALSE)))," ")</f>
        <v xml:space="preserve"> </v>
      </c>
      <c r="M120" s="44" t="str">
        <f>IF(C120&gt;0,IF(ISNA(IF(ISNA(VLOOKUP(C120,Engagés!$A$11:$L$511,9,FALSE)),VLOOKUP(C120,'Enga manuel'!$G$6:$P$355,7,FALSE),VLOOKUP(C120,Engagés!$A$11:$L$511,9,FALSE)))," ",IF(ISNA(VLOOKUP(C120,Engagés!$A$11:$L$511,9,FALSE)),VLOOKUP(C120,'Enga manuel'!$G$6:$P$355,7,FALSE),VLOOKUP(C120,Engagés!$A$11:$L$511,9,FALSE)))," ")</f>
        <v xml:space="preserve"> </v>
      </c>
      <c r="N120" s="80" t="str">
        <f>IF(C120&gt;0,IF(ISNA(IF(ISNA(VLOOKUP(C120,Engagés!$A$11:$L$511,10,FALSE)),VLOOKUP(C120,'Enga manuel'!$G$6:$P$355,8,FALSE),VLOOKUP(C120,Engagés!$A$11:$L$511,10,FALSE)))," ",IF(ISNA(VLOOKUP(C120,Engagés!$A$11:$L$511,10,FALSE)),VLOOKUP(C120,'Enga manuel'!$G$6:$P$355,8,FALSE),VLOOKUP(C120,Engagés!$A$11:$L$511,10,FALSE)))," ")</f>
        <v xml:space="preserve"> </v>
      </c>
      <c r="O120" s="45" t="str">
        <f>IF(C120&gt;0,IF(ISNA(IF(ISNA(VLOOKUP(C120,Engagés!$A$11:$L$511,12,FALSE)),VLOOKUP(C120,'Enga manuel'!$G$6:$P$355,9,FALSE),VLOOKUP(C120,Engagés!$A$11:$L$511,12,FALSE)))," ",IF(ISNA(VLOOKUP(C120,Engagés!$A$11:$L$511,11,FALSE)),VLOOKUP(C120,'Enga manuel'!$G$6:$P$355,9,FALSE),VLOOKUP(C120,Engagés!$A$11:$L$511,11,FALSE)))," ")</f>
        <v xml:space="preserve"> </v>
      </c>
      <c r="P120" s="46" t="str">
        <f t="shared" si="11"/>
        <v/>
      </c>
      <c r="R120" s="34">
        <f t="shared" si="9"/>
        <v>0</v>
      </c>
      <c r="S120" s="34">
        <f>IF(C120&gt;0,CONCATENATE(R120,COUNTIF($R$7:R120,R120)),0)</f>
        <v>0</v>
      </c>
      <c r="T120" s="261">
        <f t="shared" si="8"/>
        <v>114</v>
      </c>
    </row>
    <row r="121" spans="1:20" ht="19.149999999999999" customHeight="1" x14ac:dyDescent="0.2">
      <c r="A121" s="39"/>
      <c r="B121" s="47">
        <v>115</v>
      </c>
      <c r="C121" s="47"/>
      <c r="D121" s="48"/>
      <c r="E121" s="48"/>
      <c r="F121" s="48"/>
      <c r="G121" s="43">
        <f t="shared" si="10"/>
        <v>0</v>
      </c>
      <c r="H121" s="44" t="str">
        <f>IF(C121&gt;0,IF(ISNA(IF(ISNA(VLOOKUP(C121,Engagés!$A$11:$L$511,6,FALSE)),VLOOKUP(C121,'Enga manuel'!$G$6:$P$355,4,FALSE),VLOOKUP(C121,Engagés!$A$11:$L$511,6,FALSE))),"Dossard inconnu ",IF(ISNA(VLOOKUP(C121,Engagés!$A$11:$L$511,6,FALSE)),VLOOKUP(C121,'Enga manuel'!$G$6:$P$355,4,FALSE),VLOOKUP(C121,Engagés!$A$11:$L$511,6,FALSE)))," ")</f>
        <v xml:space="preserve"> </v>
      </c>
      <c r="I121" s="44" t="str">
        <f>IF(C121&gt;0,IF(ISNA(IF(ISNA(VLOOKUP(C121,Engagés!$A$11:$L$511,7,FALSE)),VLOOKUP(C121,'Enga manuel'!$G$6:$P$355,5,FALSE),VLOOKUP(C121,Engagés!$A$11:$L$511,7,FALSE))),"ou non partant ",IF(ISNA(VLOOKUP(C121,Engagés!$A$11:$L$511,7,FALSE)),VLOOKUP(C121,'Enga manuel'!$G$6:$P$355,5,FALSE),VLOOKUP(C121,Engagés!$A$11:$L$511,7,FALSE)))," ")</f>
        <v xml:space="preserve"> </v>
      </c>
      <c r="J121" s="44" t="str">
        <f>IF(C121&gt;0,IF(ISNA(IF(ISNA(VLOOKUP(C121,Engagés!$A$11:$L$511,8,FALSE)),VLOOKUP(C121,'Enga manuel'!$G$6:$P$355,6,FALSE),VLOOKUP(C121,Engagés!$A$11:$L$511,8,FALSE)))," ",IF(ISNA(VLOOKUP(C121,Engagés!$A$11:$L$511,8,FALSE)),VLOOKUP(C121,'Enga manuel'!$G$6:$P$355,6,FALSE),VLOOKUP(C121,Engagés!$A$11:$L$511,8,FALSE)))," ")</f>
        <v xml:space="preserve"> </v>
      </c>
      <c r="K121" s="45" t="str">
        <f>IF(C121&gt;0,IF(ISNA(IF(ISNA(VLOOKUP(C121,Engagés!$A$11:$L$511,5,FALSE)),VLOOKUP(C121,'Enga manuel'!$G$6:$P$355,3,FALSE),VLOOKUP(C121,Engagés!$A$11:$L$511,5,FALSE)))," ",IF(ISNA(VLOOKUP(C121,Engagés!$A$11:$L$511,5,FALSE)),VLOOKUP(C121,'Enga manuel'!$G$6:$P$355,3,FALSE),VLOOKUP(C121,Engagés!$A$11:$L$511,5,FALSE)))," ")</f>
        <v xml:space="preserve"> </v>
      </c>
      <c r="L121" s="45" t="str">
        <f>IF(C121&gt;0,IF(ISNA(IF(ISNA(VLOOKUP(C121,Engagés!$A$11:$L$511,4,FALSE)),VLOOKUP(C121,'Enga manuel'!$G$6:$P$355,2,FALSE),VLOOKUP(C121,Engagés!$A$11:$L$511,4,FALSE)))," ",IF(ISNA(VLOOKUP(C121,Engagés!$A$11:$L$511,4,FALSE)),VLOOKUP(C121,'Enga manuel'!$G$6:$P$355,2,FALSE),VLOOKUP(C121,Engagés!$A$11:$L$511,4,FALSE)))," ")</f>
        <v xml:space="preserve"> </v>
      </c>
      <c r="M121" s="44" t="str">
        <f>IF(C121&gt;0,IF(ISNA(IF(ISNA(VLOOKUP(C121,Engagés!$A$11:$L$511,9,FALSE)),VLOOKUP(C121,'Enga manuel'!$G$6:$P$355,7,FALSE),VLOOKUP(C121,Engagés!$A$11:$L$511,9,FALSE)))," ",IF(ISNA(VLOOKUP(C121,Engagés!$A$11:$L$511,9,FALSE)),VLOOKUP(C121,'Enga manuel'!$G$6:$P$355,7,FALSE),VLOOKUP(C121,Engagés!$A$11:$L$511,9,FALSE)))," ")</f>
        <v xml:space="preserve"> </v>
      </c>
      <c r="N121" s="80" t="str">
        <f>IF(C121&gt;0,IF(ISNA(IF(ISNA(VLOOKUP(C121,Engagés!$A$11:$L$511,10,FALSE)),VLOOKUP(C121,'Enga manuel'!$G$6:$P$355,8,FALSE),VLOOKUP(C121,Engagés!$A$11:$L$511,10,FALSE)))," ",IF(ISNA(VLOOKUP(C121,Engagés!$A$11:$L$511,10,FALSE)),VLOOKUP(C121,'Enga manuel'!$G$6:$P$355,8,FALSE),VLOOKUP(C121,Engagés!$A$11:$L$511,10,FALSE)))," ")</f>
        <v xml:space="preserve"> </v>
      </c>
      <c r="O121" s="45" t="str">
        <f>IF(C121&gt;0,IF(ISNA(IF(ISNA(VLOOKUP(C121,Engagés!$A$11:$L$511,12,FALSE)),VLOOKUP(C121,'Enga manuel'!$G$6:$P$355,9,FALSE),VLOOKUP(C121,Engagés!$A$11:$L$511,12,FALSE)))," ",IF(ISNA(VLOOKUP(C121,Engagés!$A$11:$L$511,11,FALSE)),VLOOKUP(C121,'Enga manuel'!$G$6:$P$355,9,FALSE),VLOOKUP(C121,Engagés!$A$11:$L$511,11,FALSE)))," ")</f>
        <v xml:space="preserve"> </v>
      </c>
      <c r="P121" s="46" t="str">
        <f t="shared" si="11"/>
        <v/>
      </c>
      <c r="R121" s="34">
        <f t="shared" si="9"/>
        <v>0</v>
      </c>
      <c r="S121" s="34">
        <f>IF(C121&gt;0,CONCATENATE(R121,COUNTIF($R$7:R121,R121)),0)</f>
        <v>0</v>
      </c>
      <c r="T121" s="261">
        <f t="shared" si="8"/>
        <v>115</v>
      </c>
    </row>
    <row r="122" spans="1:20" ht="19.149999999999999" customHeight="1" x14ac:dyDescent="0.2">
      <c r="A122" s="39"/>
      <c r="B122" s="47">
        <v>116</v>
      </c>
      <c r="C122" s="47"/>
      <c r="D122" s="48"/>
      <c r="E122" s="48"/>
      <c r="F122" s="48"/>
      <c r="G122" s="43">
        <f t="shared" si="10"/>
        <v>0</v>
      </c>
      <c r="H122" s="44" t="str">
        <f>IF(C122&gt;0,IF(ISNA(IF(ISNA(VLOOKUP(C122,Engagés!$A$11:$L$511,6,FALSE)),VLOOKUP(C122,'Enga manuel'!$G$6:$P$355,4,FALSE),VLOOKUP(C122,Engagés!$A$11:$L$511,6,FALSE))),"Dossard inconnu ",IF(ISNA(VLOOKUP(C122,Engagés!$A$11:$L$511,6,FALSE)),VLOOKUP(C122,'Enga manuel'!$G$6:$P$355,4,FALSE),VLOOKUP(C122,Engagés!$A$11:$L$511,6,FALSE)))," ")</f>
        <v xml:space="preserve"> </v>
      </c>
      <c r="I122" s="44" t="str">
        <f>IF(C122&gt;0,IF(ISNA(IF(ISNA(VLOOKUP(C122,Engagés!$A$11:$L$511,7,FALSE)),VLOOKUP(C122,'Enga manuel'!$G$6:$P$355,5,FALSE),VLOOKUP(C122,Engagés!$A$11:$L$511,7,FALSE))),"ou non partant ",IF(ISNA(VLOOKUP(C122,Engagés!$A$11:$L$511,7,FALSE)),VLOOKUP(C122,'Enga manuel'!$G$6:$P$355,5,FALSE),VLOOKUP(C122,Engagés!$A$11:$L$511,7,FALSE)))," ")</f>
        <v xml:space="preserve"> </v>
      </c>
      <c r="J122" s="44" t="str">
        <f>IF(C122&gt;0,IF(ISNA(IF(ISNA(VLOOKUP(C122,Engagés!$A$11:$L$511,8,FALSE)),VLOOKUP(C122,'Enga manuel'!$G$6:$P$355,6,FALSE),VLOOKUP(C122,Engagés!$A$11:$L$511,8,FALSE)))," ",IF(ISNA(VLOOKUP(C122,Engagés!$A$11:$L$511,8,FALSE)),VLOOKUP(C122,'Enga manuel'!$G$6:$P$355,6,FALSE),VLOOKUP(C122,Engagés!$A$11:$L$511,8,FALSE)))," ")</f>
        <v xml:space="preserve"> </v>
      </c>
      <c r="K122" s="45" t="str">
        <f>IF(C122&gt;0,IF(ISNA(IF(ISNA(VLOOKUP(C122,Engagés!$A$11:$L$511,5,FALSE)),VLOOKUP(C122,'Enga manuel'!$G$6:$P$355,3,FALSE),VLOOKUP(C122,Engagés!$A$11:$L$511,5,FALSE)))," ",IF(ISNA(VLOOKUP(C122,Engagés!$A$11:$L$511,5,FALSE)),VLOOKUP(C122,'Enga manuel'!$G$6:$P$355,3,FALSE),VLOOKUP(C122,Engagés!$A$11:$L$511,5,FALSE)))," ")</f>
        <v xml:space="preserve"> </v>
      </c>
      <c r="L122" s="45" t="str">
        <f>IF(C122&gt;0,IF(ISNA(IF(ISNA(VLOOKUP(C122,Engagés!$A$11:$L$511,4,FALSE)),VLOOKUP(C122,'Enga manuel'!$G$6:$P$355,2,FALSE),VLOOKUP(C122,Engagés!$A$11:$L$511,4,FALSE)))," ",IF(ISNA(VLOOKUP(C122,Engagés!$A$11:$L$511,4,FALSE)),VLOOKUP(C122,'Enga manuel'!$G$6:$P$355,2,FALSE),VLOOKUP(C122,Engagés!$A$11:$L$511,4,FALSE)))," ")</f>
        <v xml:space="preserve"> </v>
      </c>
      <c r="M122" s="44" t="str">
        <f>IF(C122&gt;0,IF(ISNA(IF(ISNA(VLOOKUP(C122,Engagés!$A$11:$L$511,9,FALSE)),VLOOKUP(C122,'Enga manuel'!$G$6:$P$355,7,FALSE),VLOOKUP(C122,Engagés!$A$11:$L$511,9,FALSE)))," ",IF(ISNA(VLOOKUP(C122,Engagés!$A$11:$L$511,9,FALSE)),VLOOKUP(C122,'Enga manuel'!$G$6:$P$355,7,FALSE),VLOOKUP(C122,Engagés!$A$11:$L$511,9,FALSE)))," ")</f>
        <v xml:space="preserve"> </v>
      </c>
      <c r="N122" s="80" t="str">
        <f>IF(C122&gt;0,IF(ISNA(IF(ISNA(VLOOKUP(C122,Engagés!$A$11:$L$511,10,FALSE)),VLOOKUP(C122,'Enga manuel'!$G$6:$P$355,8,FALSE),VLOOKUP(C122,Engagés!$A$11:$L$511,10,FALSE)))," ",IF(ISNA(VLOOKUP(C122,Engagés!$A$11:$L$511,10,FALSE)),VLOOKUP(C122,'Enga manuel'!$G$6:$P$355,8,FALSE),VLOOKUP(C122,Engagés!$A$11:$L$511,10,FALSE)))," ")</f>
        <v xml:space="preserve"> </v>
      </c>
      <c r="O122" s="45" t="str">
        <f>IF(C122&gt;0,IF(ISNA(IF(ISNA(VLOOKUP(C122,Engagés!$A$11:$L$511,12,FALSE)),VLOOKUP(C122,'Enga manuel'!$G$6:$P$355,9,FALSE),VLOOKUP(C122,Engagés!$A$11:$L$511,12,FALSE)))," ",IF(ISNA(VLOOKUP(C122,Engagés!$A$11:$L$511,11,FALSE)),VLOOKUP(C122,'Enga manuel'!$G$6:$P$355,9,FALSE),VLOOKUP(C122,Engagés!$A$11:$L$511,11,FALSE)))," ")</f>
        <v xml:space="preserve"> </v>
      </c>
      <c r="P122" s="46" t="str">
        <f t="shared" si="11"/>
        <v/>
      </c>
      <c r="R122" s="34">
        <f t="shared" si="9"/>
        <v>0</v>
      </c>
      <c r="S122" s="34">
        <f>IF(C122&gt;0,CONCATENATE(R122,COUNTIF($R$7:R122,R122)),0)</f>
        <v>0</v>
      </c>
      <c r="T122" s="261">
        <f t="shared" si="8"/>
        <v>116</v>
      </c>
    </row>
    <row r="123" spans="1:20" ht="19.149999999999999" customHeight="1" x14ac:dyDescent="0.2">
      <c r="A123" s="39"/>
      <c r="B123" s="47">
        <v>117</v>
      </c>
      <c r="C123" s="47"/>
      <c r="D123" s="48"/>
      <c r="E123" s="48"/>
      <c r="F123" s="48"/>
      <c r="G123" s="43">
        <f t="shared" si="10"/>
        <v>0</v>
      </c>
      <c r="H123" s="44" t="str">
        <f>IF(C123&gt;0,IF(ISNA(IF(ISNA(VLOOKUP(C123,Engagés!$A$11:$L$511,6,FALSE)),VLOOKUP(C123,'Enga manuel'!$G$6:$P$355,4,FALSE),VLOOKUP(C123,Engagés!$A$11:$L$511,6,FALSE))),"Dossard inconnu ",IF(ISNA(VLOOKUP(C123,Engagés!$A$11:$L$511,6,FALSE)),VLOOKUP(C123,'Enga manuel'!$G$6:$P$355,4,FALSE),VLOOKUP(C123,Engagés!$A$11:$L$511,6,FALSE)))," ")</f>
        <v xml:space="preserve"> </v>
      </c>
      <c r="I123" s="44" t="str">
        <f>IF(C123&gt;0,IF(ISNA(IF(ISNA(VLOOKUP(C123,Engagés!$A$11:$L$511,7,FALSE)),VLOOKUP(C123,'Enga manuel'!$G$6:$P$355,5,FALSE),VLOOKUP(C123,Engagés!$A$11:$L$511,7,FALSE))),"ou non partant ",IF(ISNA(VLOOKUP(C123,Engagés!$A$11:$L$511,7,FALSE)),VLOOKUP(C123,'Enga manuel'!$G$6:$P$355,5,FALSE),VLOOKUP(C123,Engagés!$A$11:$L$511,7,FALSE)))," ")</f>
        <v xml:space="preserve"> </v>
      </c>
      <c r="J123" s="44" t="str">
        <f>IF(C123&gt;0,IF(ISNA(IF(ISNA(VLOOKUP(C123,Engagés!$A$11:$L$511,8,FALSE)),VLOOKUP(C123,'Enga manuel'!$G$6:$P$355,6,FALSE),VLOOKUP(C123,Engagés!$A$11:$L$511,8,FALSE)))," ",IF(ISNA(VLOOKUP(C123,Engagés!$A$11:$L$511,8,FALSE)),VLOOKUP(C123,'Enga manuel'!$G$6:$P$355,6,FALSE),VLOOKUP(C123,Engagés!$A$11:$L$511,8,FALSE)))," ")</f>
        <v xml:space="preserve"> </v>
      </c>
      <c r="K123" s="45" t="str">
        <f>IF(C123&gt;0,IF(ISNA(IF(ISNA(VLOOKUP(C123,Engagés!$A$11:$L$511,5,FALSE)),VLOOKUP(C123,'Enga manuel'!$G$6:$P$355,3,FALSE),VLOOKUP(C123,Engagés!$A$11:$L$511,5,FALSE)))," ",IF(ISNA(VLOOKUP(C123,Engagés!$A$11:$L$511,5,FALSE)),VLOOKUP(C123,'Enga manuel'!$G$6:$P$355,3,FALSE),VLOOKUP(C123,Engagés!$A$11:$L$511,5,FALSE)))," ")</f>
        <v xml:space="preserve"> </v>
      </c>
      <c r="L123" s="45" t="str">
        <f>IF(C123&gt;0,IF(ISNA(IF(ISNA(VLOOKUP(C123,Engagés!$A$11:$L$511,4,FALSE)),VLOOKUP(C123,'Enga manuel'!$G$6:$P$355,2,FALSE),VLOOKUP(C123,Engagés!$A$11:$L$511,4,FALSE)))," ",IF(ISNA(VLOOKUP(C123,Engagés!$A$11:$L$511,4,FALSE)),VLOOKUP(C123,'Enga manuel'!$G$6:$P$355,2,FALSE),VLOOKUP(C123,Engagés!$A$11:$L$511,4,FALSE)))," ")</f>
        <v xml:space="preserve"> </v>
      </c>
      <c r="M123" s="44" t="str">
        <f>IF(C123&gt;0,IF(ISNA(IF(ISNA(VLOOKUP(C123,Engagés!$A$11:$L$511,9,FALSE)),VLOOKUP(C123,'Enga manuel'!$G$6:$P$355,7,FALSE),VLOOKUP(C123,Engagés!$A$11:$L$511,9,FALSE)))," ",IF(ISNA(VLOOKUP(C123,Engagés!$A$11:$L$511,9,FALSE)),VLOOKUP(C123,'Enga manuel'!$G$6:$P$355,7,FALSE),VLOOKUP(C123,Engagés!$A$11:$L$511,9,FALSE)))," ")</f>
        <v xml:space="preserve"> </v>
      </c>
      <c r="N123" s="80" t="str">
        <f>IF(C123&gt;0,IF(ISNA(IF(ISNA(VLOOKUP(C123,Engagés!$A$11:$L$511,10,FALSE)),VLOOKUP(C123,'Enga manuel'!$G$6:$P$355,8,FALSE),VLOOKUP(C123,Engagés!$A$11:$L$511,10,FALSE)))," ",IF(ISNA(VLOOKUP(C123,Engagés!$A$11:$L$511,10,FALSE)),VLOOKUP(C123,'Enga manuel'!$G$6:$P$355,8,FALSE),VLOOKUP(C123,Engagés!$A$11:$L$511,10,FALSE)))," ")</f>
        <v xml:space="preserve"> </v>
      </c>
      <c r="O123" s="45" t="str">
        <f>IF(C123&gt;0,IF(ISNA(IF(ISNA(VLOOKUP(C123,Engagés!$A$11:$L$511,12,FALSE)),VLOOKUP(C123,'Enga manuel'!$G$6:$P$355,9,FALSE),VLOOKUP(C123,Engagés!$A$11:$L$511,12,FALSE)))," ",IF(ISNA(VLOOKUP(C123,Engagés!$A$11:$L$511,11,FALSE)),VLOOKUP(C123,'Enga manuel'!$G$6:$P$355,9,FALSE),VLOOKUP(C123,Engagés!$A$11:$L$511,11,FALSE)))," ")</f>
        <v xml:space="preserve"> </v>
      </c>
      <c r="P123" s="46" t="str">
        <f t="shared" si="11"/>
        <v/>
      </c>
      <c r="R123" s="34">
        <f t="shared" si="9"/>
        <v>0</v>
      </c>
      <c r="S123" s="34">
        <f>IF(C123&gt;0,CONCATENATE(R123,COUNTIF($R$7:R123,R123)),0)</f>
        <v>0</v>
      </c>
      <c r="T123" s="261">
        <f t="shared" si="8"/>
        <v>117</v>
      </c>
    </row>
    <row r="124" spans="1:20" ht="19.149999999999999" customHeight="1" x14ac:dyDescent="0.2">
      <c r="A124" s="39"/>
      <c r="B124" s="47">
        <v>118</v>
      </c>
      <c r="C124" s="47"/>
      <c r="D124" s="48"/>
      <c r="E124" s="48"/>
      <c r="F124" s="48"/>
      <c r="G124" s="43">
        <f t="shared" si="10"/>
        <v>0</v>
      </c>
      <c r="H124" s="44" t="str">
        <f>IF(C124&gt;0,IF(ISNA(IF(ISNA(VLOOKUP(C124,Engagés!$A$11:$L$511,6,FALSE)),VLOOKUP(C124,'Enga manuel'!$G$6:$P$355,4,FALSE),VLOOKUP(C124,Engagés!$A$11:$L$511,6,FALSE))),"Dossard inconnu ",IF(ISNA(VLOOKUP(C124,Engagés!$A$11:$L$511,6,FALSE)),VLOOKUP(C124,'Enga manuel'!$G$6:$P$355,4,FALSE),VLOOKUP(C124,Engagés!$A$11:$L$511,6,FALSE)))," ")</f>
        <v xml:space="preserve"> </v>
      </c>
      <c r="I124" s="44" t="str">
        <f>IF(C124&gt;0,IF(ISNA(IF(ISNA(VLOOKUP(C124,Engagés!$A$11:$L$511,7,FALSE)),VLOOKUP(C124,'Enga manuel'!$G$6:$P$355,5,FALSE),VLOOKUP(C124,Engagés!$A$11:$L$511,7,FALSE))),"ou non partant ",IF(ISNA(VLOOKUP(C124,Engagés!$A$11:$L$511,7,FALSE)),VLOOKUP(C124,'Enga manuel'!$G$6:$P$355,5,FALSE),VLOOKUP(C124,Engagés!$A$11:$L$511,7,FALSE)))," ")</f>
        <v xml:space="preserve"> </v>
      </c>
      <c r="J124" s="44" t="str">
        <f>IF(C124&gt;0,IF(ISNA(IF(ISNA(VLOOKUP(C124,Engagés!$A$11:$L$511,8,FALSE)),VLOOKUP(C124,'Enga manuel'!$G$6:$P$355,6,FALSE),VLOOKUP(C124,Engagés!$A$11:$L$511,8,FALSE)))," ",IF(ISNA(VLOOKUP(C124,Engagés!$A$11:$L$511,8,FALSE)),VLOOKUP(C124,'Enga manuel'!$G$6:$P$355,6,FALSE),VLOOKUP(C124,Engagés!$A$11:$L$511,8,FALSE)))," ")</f>
        <v xml:space="preserve"> </v>
      </c>
      <c r="K124" s="45" t="str">
        <f>IF(C124&gt;0,IF(ISNA(IF(ISNA(VLOOKUP(C124,Engagés!$A$11:$L$511,5,FALSE)),VLOOKUP(C124,'Enga manuel'!$G$6:$P$355,3,FALSE),VLOOKUP(C124,Engagés!$A$11:$L$511,5,FALSE)))," ",IF(ISNA(VLOOKUP(C124,Engagés!$A$11:$L$511,5,FALSE)),VLOOKUP(C124,'Enga manuel'!$G$6:$P$355,3,FALSE),VLOOKUP(C124,Engagés!$A$11:$L$511,5,FALSE)))," ")</f>
        <v xml:space="preserve"> </v>
      </c>
      <c r="L124" s="45" t="str">
        <f>IF(C124&gt;0,IF(ISNA(IF(ISNA(VLOOKUP(C124,Engagés!$A$11:$L$511,4,FALSE)),VLOOKUP(C124,'Enga manuel'!$G$6:$P$355,2,FALSE),VLOOKUP(C124,Engagés!$A$11:$L$511,4,FALSE)))," ",IF(ISNA(VLOOKUP(C124,Engagés!$A$11:$L$511,4,FALSE)),VLOOKUP(C124,'Enga manuel'!$G$6:$P$355,2,FALSE),VLOOKUP(C124,Engagés!$A$11:$L$511,4,FALSE)))," ")</f>
        <v xml:space="preserve"> </v>
      </c>
      <c r="M124" s="44" t="str">
        <f>IF(C124&gt;0,IF(ISNA(IF(ISNA(VLOOKUP(C124,Engagés!$A$11:$L$511,9,FALSE)),VLOOKUP(C124,'Enga manuel'!$G$6:$P$355,7,FALSE),VLOOKUP(C124,Engagés!$A$11:$L$511,9,FALSE)))," ",IF(ISNA(VLOOKUP(C124,Engagés!$A$11:$L$511,9,FALSE)),VLOOKUP(C124,'Enga manuel'!$G$6:$P$355,7,FALSE),VLOOKUP(C124,Engagés!$A$11:$L$511,9,FALSE)))," ")</f>
        <v xml:space="preserve"> </v>
      </c>
      <c r="N124" s="80" t="str">
        <f>IF(C124&gt;0,IF(ISNA(IF(ISNA(VLOOKUP(C124,Engagés!$A$11:$L$511,10,FALSE)),VLOOKUP(C124,'Enga manuel'!$G$6:$P$355,8,FALSE),VLOOKUP(C124,Engagés!$A$11:$L$511,10,FALSE)))," ",IF(ISNA(VLOOKUP(C124,Engagés!$A$11:$L$511,10,FALSE)),VLOOKUP(C124,'Enga manuel'!$G$6:$P$355,8,FALSE),VLOOKUP(C124,Engagés!$A$11:$L$511,10,FALSE)))," ")</f>
        <v xml:space="preserve"> </v>
      </c>
      <c r="O124" s="45" t="str">
        <f>IF(C124&gt;0,IF(ISNA(IF(ISNA(VLOOKUP(C124,Engagés!$A$11:$L$511,12,FALSE)),VLOOKUP(C124,'Enga manuel'!$G$6:$P$355,9,FALSE),VLOOKUP(C124,Engagés!$A$11:$L$511,12,FALSE)))," ",IF(ISNA(VLOOKUP(C124,Engagés!$A$11:$L$511,11,FALSE)),VLOOKUP(C124,'Enga manuel'!$G$6:$P$355,9,FALSE),VLOOKUP(C124,Engagés!$A$11:$L$511,11,FALSE)))," ")</f>
        <v xml:space="preserve"> </v>
      </c>
      <c r="P124" s="46" t="str">
        <f t="shared" si="11"/>
        <v/>
      </c>
      <c r="R124" s="34">
        <f t="shared" si="9"/>
        <v>0</v>
      </c>
      <c r="S124" s="34">
        <f>IF(C124&gt;0,CONCATENATE(R124,COUNTIF($R$7:R124,R124)),0)</f>
        <v>0</v>
      </c>
      <c r="T124" s="261">
        <f t="shared" si="8"/>
        <v>118</v>
      </c>
    </row>
    <row r="125" spans="1:20" ht="19.149999999999999" customHeight="1" x14ac:dyDescent="0.2">
      <c r="A125" s="39"/>
      <c r="B125" s="47">
        <v>119</v>
      </c>
      <c r="C125" s="47"/>
      <c r="D125" s="48"/>
      <c r="E125" s="48"/>
      <c r="F125" s="48"/>
      <c r="G125" s="43">
        <f t="shared" si="10"/>
        <v>0</v>
      </c>
      <c r="H125" s="44" t="str">
        <f>IF(C125&gt;0,IF(ISNA(IF(ISNA(VLOOKUP(C125,Engagés!$A$11:$L$511,6,FALSE)),VLOOKUP(C125,'Enga manuel'!$G$6:$P$355,4,FALSE),VLOOKUP(C125,Engagés!$A$11:$L$511,6,FALSE))),"Dossard inconnu ",IF(ISNA(VLOOKUP(C125,Engagés!$A$11:$L$511,6,FALSE)),VLOOKUP(C125,'Enga manuel'!$G$6:$P$355,4,FALSE),VLOOKUP(C125,Engagés!$A$11:$L$511,6,FALSE)))," ")</f>
        <v xml:space="preserve"> </v>
      </c>
      <c r="I125" s="44" t="str">
        <f>IF(C125&gt;0,IF(ISNA(IF(ISNA(VLOOKUP(C125,Engagés!$A$11:$L$511,7,FALSE)),VLOOKUP(C125,'Enga manuel'!$G$6:$P$355,5,FALSE),VLOOKUP(C125,Engagés!$A$11:$L$511,7,FALSE))),"ou non partant ",IF(ISNA(VLOOKUP(C125,Engagés!$A$11:$L$511,7,FALSE)),VLOOKUP(C125,'Enga manuel'!$G$6:$P$355,5,FALSE),VLOOKUP(C125,Engagés!$A$11:$L$511,7,FALSE)))," ")</f>
        <v xml:space="preserve"> </v>
      </c>
      <c r="J125" s="44" t="str">
        <f>IF(C125&gt;0,IF(ISNA(IF(ISNA(VLOOKUP(C125,Engagés!$A$11:$L$511,8,FALSE)),VLOOKUP(C125,'Enga manuel'!$G$6:$P$355,6,FALSE),VLOOKUP(C125,Engagés!$A$11:$L$511,8,FALSE)))," ",IF(ISNA(VLOOKUP(C125,Engagés!$A$11:$L$511,8,FALSE)),VLOOKUP(C125,'Enga manuel'!$G$6:$P$355,6,FALSE),VLOOKUP(C125,Engagés!$A$11:$L$511,8,FALSE)))," ")</f>
        <v xml:space="preserve"> </v>
      </c>
      <c r="K125" s="45" t="str">
        <f>IF(C125&gt;0,IF(ISNA(IF(ISNA(VLOOKUP(C125,Engagés!$A$11:$L$511,5,FALSE)),VLOOKUP(C125,'Enga manuel'!$G$6:$P$355,3,FALSE),VLOOKUP(C125,Engagés!$A$11:$L$511,5,FALSE)))," ",IF(ISNA(VLOOKUP(C125,Engagés!$A$11:$L$511,5,FALSE)),VLOOKUP(C125,'Enga manuel'!$G$6:$P$355,3,FALSE),VLOOKUP(C125,Engagés!$A$11:$L$511,5,FALSE)))," ")</f>
        <v xml:space="preserve"> </v>
      </c>
      <c r="L125" s="45" t="str">
        <f>IF(C125&gt;0,IF(ISNA(IF(ISNA(VLOOKUP(C125,Engagés!$A$11:$L$511,4,FALSE)),VLOOKUP(C125,'Enga manuel'!$G$6:$P$355,2,FALSE),VLOOKUP(C125,Engagés!$A$11:$L$511,4,FALSE)))," ",IF(ISNA(VLOOKUP(C125,Engagés!$A$11:$L$511,4,FALSE)),VLOOKUP(C125,'Enga manuel'!$G$6:$P$355,2,FALSE),VLOOKUP(C125,Engagés!$A$11:$L$511,4,FALSE)))," ")</f>
        <v xml:space="preserve"> </v>
      </c>
      <c r="M125" s="44" t="str">
        <f>IF(C125&gt;0,IF(ISNA(IF(ISNA(VLOOKUP(C125,Engagés!$A$11:$L$511,9,FALSE)),VLOOKUP(C125,'Enga manuel'!$G$6:$P$355,7,FALSE),VLOOKUP(C125,Engagés!$A$11:$L$511,9,FALSE)))," ",IF(ISNA(VLOOKUP(C125,Engagés!$A$11:$L$511,9,FALSE)),VLOOKUP(C125,'Enga manuel'!$G$6:$P$355,7,FALSE),VLOOKUP(C125,Engagés!$A$11:$L$511,9,FALSE)))," ")</f>
        <v xml:space="preserve"> </v>
      </c>
      <c r="N125" s="80" t="str">
        <f>IF(C125&gt;0,IF(ISNA(IF(ISNA(VLOOKUP(C125,Engagés!$A$11:$L$511,10,FALSE)),VLOOKUP(C125,'Enga manuel'!$G$6:$P$355,8,FALSE),VLOOKUP(C125,Engagés!$A$11:$L$511,10,FALSE)))," ",IF(ISNA(VLOOKUP(C125,Engagés!$A$11:$L$511,10,FALSE)),VLOOKUP(C125,'Enga manuel'!$G$6:$P$355,8,FALSE),VLOOKUP(C125,Engagés!$A$11:$L$511,10,FALSE)))," ")</f>
        <v xml:space="preserve"> </v>
      </c>
      <c r="O125" s="45" t="str">
        <f>IF(C125&gt;0,IF(ISNA(IF(ISNA(VLOOKUP(C125,Engagés!$A$11:$L$511,12,FALSE)),VLOOKUP(C125,'Enga manuel'!$G$6:$P$355,9,FALSE),VLOOKUP(C125,Engagés!$A$11:$L$511,12,FALSE)))," ",IF(ISNA(VLOOKUP(C125,Engagés!$A$11:$L$511,11,FALSE)),VLOOKUP(C125,'Enga manuel'!$G$6:$P$355,9,FALSE),VLOOKUP(C125,Engagés!$A$11:$L$511,11,FALSE)))," ")</f>
        <v xml:space="preserve"> </v>
      </c>
      <c r="P125" s="46" t="str">
        <f t="shared" si="11"/>
        <v/>
      </c>
      <c r="R125" s="34">
        <f t="shared" si="9"/>
        <v>0</v>
      </c>
      <c r="S125" s="34">
        <f>IF(C125&gt;0,CONCATENATE(R125,COUNTIF($R$7:R125,R125)),0)</f>
        <v>0</v>
      </c>
      <c r="T125" s="261">
        <f t="shared" si="8"/>
        <v>119</v>
      </c>
    </row>
    <row r="126" spans="1:20" ht="19.149999999999999" customHeight="1" x14ac:dyDescent="0.2">
      <c r="A126" s="39"/>
      <c r="B126" s="47">
        <v>120</v>
      </c>
      <c r="C126" s="47"/>
      <c r="D126" s="48"/>
      <c r="E126" s="48"/>
      <c r="F126" s="48"/>
      <c r="G126" s="43">
        <f t="shared" si="10"/>
        <v>0</v>
      </c>
      <c r="H126" s="44" t="str">
        <f>IF(C126&gt;0,IF(ISNA(IF(ISNA(VLOOKUP(C126,Engagés!$A$11:$L$511,6,FALSE)),VLOOKUP(C126,'Enga manuel'!$G$6:$P$355,4,FALSE),VLOOKUP(C126,Engagés!$A$11:$L$511,6,FALSE))),"Dossard inconnu ",IF(ISNA(VLOOKUP(C126,Engagés!$A$11:$L$511,6,FALSE)),VLOOKUP(C126,'Enga manuel'!$G$6:$P$355,4,FALSE),VLOOKUP(C126,Engagés!$A$11:$L$511,6,FALSE)))," ")</f>
        <v xml:space="preserve"> </v>
      </c>
      <c r="I126" s="44" t="str">
        <f>IF(C126&gt;0,IF(ISNA(IF(ISNA(VLOOKUP(C126,Engagés!$A$11:$L$511,7,FALSE)),VLOOKUP(C126,'Enga manuel'!$G$6:$P$355,5,FALSE),VLOOKUP(C126,Engagés!$A$11:$L$511,7,FALSE))),"ou non partant ",IF(ISNA(VLOOKUP(C126,Engagés!$A$11:$L$511,7,FALSE)),VLOOKUP(C126,'Enga manuel'!$G$6:$P$355,5,FALSE),VLOOKUP(C126,Engagés!$A$11:$L$511,7,FALSE)))," ")</f>
        <v xml:space="preserve"> </v>
      </c>
      <c r="J126" s="44" t="str">
        <f>IF(C126&gt;0,IF(ISNA(IF(ISNA(VLOOKUP(C126,Engagés!$A$11:$L$511,8,FALSE)),VLOOKUP(C126,'Enga manuel'!$G$6:$P$355,6,FALSE),VLOOKUP(C126,Engagés!$A$11:$L$511,8,FALSE)))," ",IF(ISNA(VLOOKUP(C126,Engagés!$A$11:$L$511,8,FALSE)),VLOOKUP(C126,'Enga manuel'!$G$6:$P$355,6,FALSE),VLOOKUP(C126,Engagés!$A$11:$L$511,8,FALSE)))," ")</f>
        <v xml:space="preserve"> </v>
      </c>
      <c r="K126" s="45" t="str">
        <f>IF(C126&gt;0,IF(ISNA(IF(ISNA(VLOOKUP(C126,Engagés!$A$11:$L$511,5,FALSE)),VLOOKUP(C126,'Enga manuel'!$G$6:$P$355,3,FALSE),VLOOKUP(C126,Engagés!$A$11:$L$511,5,FALSE)))," ",IF(ISNA(VLOOKUP(C126,Engagés!$A$11:$L$511,5,FALSE)),VLOOKUP(C126,'Enga manuel'!$G$6:$P$355,3,FALSE),VLOOKUP(C126,Engagés!$A$11:$L$511,5,FALSE)))," ")</f>
        <v xml:space="preserve"> </v>
      </c>
      <c r="L126" s="45" t="str">
        <f>IF(C126&gt;0,IF(ISNA(IF(ISNA(VLOOKUP(C126,Engagés!$A$11:$L$511,4,FALSE)),VLOOKUP(C126,'Enga manuel'!$G$6:$P$355,2,FALSE),VLOOKUP(C126,Engagés!$A$11:$L$511,4,FALSE)))," ",IF(ISNA(VLOOKUP(C126,Engagés!$A$11:$L$511,4,FALSE)),VLOOKUP(C126,'Enga manuel'!$G$6:$P$355,2,FALSE),VLOOKUP(C126,Engagés!$A$11:$L$511,4,FALSE)))," ")</f>
        <v xml:space="preserve"> </v>
      </c>
      <c r="M126" s="44" t="str">
        <f>IF(C126&gt;0,IF(ISNA(IF(ISNA(VLOOKUP(C126,Engagés!$A$11:$L$511,9,FALSE)),VLOOKUP(C126,'Enga manuel'!$G$6:$P$355,7,FALSE),VLOOKUP(C126,Engagés!$A$11:$L$511,9,FALSE)))," ",IF(ISNA(VLOOKUP(C126,Engagés!$A$11:$L$511,9,FALSE)),VLOOKUP(C126,'Enga manuel'!$G$6:$P$355,7,FALSE),VLOOKUP(C126,Engagés!$A$11:$L$511,9,FALSE)))," ")</f>
        <v xml:space="preserve"> </v>
      </c>
      <c r="N126" s="80" t="str">
        <f>IF(C126&gt;0,IF(ISNA(IF(ISNA(VLOOKUP(C126,Engagés!$A$11:$L$511,10,FALSE)),VLOOKUP(C126,'Enga manuel'!$G$6:$P$355,8,FALSE),VLOOKUP(C126,Engagés!$A$11:$L$511,10,FALSE)))," ",IF(ISNA(VLOOKUP(C126,Engagés!$A$11:$L$511,10,FALSE)),VLOOKUP(C126,'Enga manuel'!$G$6:$P$355,8,FALSE),VLOOKUP(C126,Engagés!$A$11:$L$511,10,FALSE)))," ")</f>
        <v xml:space="preserve"> </v>
      </c>
      <c r="O126" s="45" t="str">
        <f>IF(C126&gt;0,IF(ISNA(IF(ISNA(VLOOKUP(C126,Engagés!$A$11:$L$511,12,FALSE)),VLOOKUP(C126,'Enga manuel'!$G$6:$P$355,9,FALSE),VLOOKUP(C126,Engagés!$A$11:$L$511,12,FALSE)))," ",IF(ISNA(VLOOKUP(C126,Engagés!$A$11:$L$511,11,FALSE)),VLOOKUP(C126,'Enga manuel'!$G$6:$P$355,9,FALSE),VLOOKUP(C126,Engagés!$A$11:$L$511,11,FALSE)))," ")</f>
        <v xml:space="preserve"> </v>
      </c>
      <c r="P126" s="46" t="str">
        <f t="shared" si="11"/>
        <v/>
      </c>
      <c r="R126" s="34">
        <f t="shared" si="9"/>
        <v>0</v>
      </c>
      <c r="S126" s="34">
        <f>IF(C126&gt;0,CONCATENATE(R126,COUNTIF($R$7:R126,R126)),0)</f>
        <v>0</v>
      </c>
      <c r="T126" s="261">
        <f t="shared" si="8"/>
        <v>120</v>
      </c>
    </row>
    <row r="127" spans="1:20" ht="19.149999999999999" customHeight="1" x14ac:dyDescent="0.2">
      <c r="A127" s="39"/>
      <c r="B127" s="47">
        <v>121</v>
      </c>
      <c r="C127" s="47"/>
      <c r="D127" s="48"/>
      <c r="E127" s="48"/>
      <c r="F127" s="48"/>
      <c r="G127" s="43">
        <f t="shared" si="10"/>
        <v>0</v>
      </c>
      <c r="H127" s="44" t="str">
        <f>IF(C127&gt;0,IF(ISNA(IF(ISNA(VLOOKUP(C127,Engagés!$A$11:$L$511,6,FALSE)),VLOOKUP(C127,'Enga manuel'!$G$6:$P$355,4,FALSE),VLOOKUP(C127,Engagés!$A$11:$L$511,6,FALSE))),"Dossard inconnu ",IF(ISNA(VLOOKUP(C127,Engagés!$A$11:$L$511,6,FALSE)),VLOOKUP(C127,'Enga manuel'!$G$6:$P$355,4,FALSE),VLOOKUP(C127,Engagés!$A$11:$L$511,6,FALSE)))," ")</f>
        <v xml:space="preserve"> </v>
      </c>
      <c r="I127" s="44" t="str">
        <f>IF(C127&gt;0,IF(ISNA(IF(ISNA(VLOOKUP(C127,Engagés!$A$11:$L$511,7,FALSE)),VLOOKUP(C127,'Enga manuel'!$G$6:$P$355,5,FALSE),VLOOKUP(C127,Engagés!$A$11:$L$511,7,FALSE))),"ou non partant ",IF(ISNA(VLOOKUP(C127,Engagés!$A$11:$L$511,7,FALSE)),VLOOKUP(C127,'Enga manuel'!$G$6:$P$355,5,FALSE),VLOOKUP(C127,Engagés!$A$11:$L$511,7,FALSE)))," ")</f>
        <v xml:space="preserve"> </v>
      </c>
      <c r="J127" s="44" t="str">
        <f>IF(C127&gt;0,IF(ISNA(IF(ISNA(VLOOKUP(C127,Engagés!$A$11:$L$511,8,FALSE)),VLOOKUP(C127,'Enga manuel'!$G$6:$P$355,6,FALSE),VLOOKUP(C127,Engagés!$A$11:$L$511,8,FALSE)))," ",IF(ISNA(VLOOKUP(C127,Engagés!$A$11:$L$511,8,FALSE)),VLOOKUP(C127,'Enga manuel'!$G$6:$P$355,6,FALSE),VLOOKUP(C127,Engagés!$A$11:$L$511,8,FALSE)))," ")</f>
        <v xml:space="preserve"> </v>
      </c>
      <c r="K127" s="45" t="str">
        <f>IF(C127&gt;0,IF(ISNA(IF(ISNA(VLOOKUP(C127,Engagés!$A$11:$L$511,5,FALSE)),VLOOKUP(C127,'Enga manuel'!$G$6:$P$355,3,FALSE),VLOOKUP(C127,Engagés!$A$11:$L$511,5,FALSE)))," ",IF(ISNA(VLOOKUP(C127,Engagés!$A$11:$L$511,5,FALSE)),VLOOKUP(C127,'Enga manuel'!$G$6:$P$355,3,FALSE),VLOOKUP(C127,Engagés!$A$11:$L$511,5,FALSE)))," ")</f>
        <v xml:space="preserve"> </v>
      </c>
      <c r="L127" s="45" t="str">
        <f>IF(C127&gt;0,IF(ISNA(IF(ISNA(VLOOKUP(C127,Engagés!$A$11:$L$511,4,FALSE)),VLOOKUP(C127,'Enga manuel'!$G$6:$P$355,2,FALSE),VLOOKUP(C127,Engagés!$A$11:$L$511,4,FALSE)))," ",IF(ISNA(VLOOKUP(C127,Engagés!$A$11:$L$511,4,FALSE)),VLOOKUP(C127,'Enga manuel'!$G$6:$P$355,2,FALSE),VLOOKUP(C127,Engagés!$A$11:$L$511,4,FALSE)))," ")</f>
        <v xml:space="preserve"> </v>
      </c>
      <c r="M127" s="44" t="str">
        <f>IF(C127&gt;0,IF(ISNA(IF(ISNA(VLOOKUP(C127,Engagés!$A$11:$L$511,9,FALSE)),VLOOKUP(C127,'Enga manuel'!$G$6:$P$355,7,FALSE),VLOOKUP(C127,Engagés!$A$11:$L$511,9,FALSE)))," ",IF(ISNA(VLOOKUP(C127,Engagés!$A$11:$L$511,9,FALSE)),VLOOKUP(C127,'Enga manuel'!$G$6:$P$355,7,FALSE),VLOOKUP(C127,Engagés!$A$11:$L$511,9,FALSE)))," ")</f>
        <v xml:space="preserve"> </v>
      </c>
      <c r="N127" s="80" t="str">
        <f>IF(C127&gt;0,IF(ISNA(IF(ISNA(VLOOKUP(C127,Engagés!$A$11:$L$511,10,FALSE)),VLOOKUP(C127,'Enga manuel'!$G$6:$P$355,8,FALSE),VLOOKUP(C127,Engagés!$A$11:$L$511,10,FALSE)))," ",IF(ISNA(VLOOKUP(C127,Engagés!$A$11:$L$511,10,FALSE)),VLOOKUP(C127,'Enga manuel'!$G$6:$P$355,8,FALSE),VLOOKUP(C127,Engagés!$A$11:$L$511,10,FALSE)))," ")</f>
        <v xml:space="preserve"> </v>
      </c>
      <c r="O127" s="45" t="str">
        <f>IF(C127&gt;0,IF(ISNA(IF(ISNA(VLOOKUP(C127,Engagés!$A$11:$L$511,12,FALSE)),VLOOKUP(C127,'Enga manuel'!$G$6:$P$355,9,FALSE),VLOOKUP(C127,Engagés!$A$11:$L$511,12,FALSE)))," ",IF(ISNA(VLOOKUP(C127,Engagés!$A$11:$L$511,11,FALSE)),VLOOKUP(C127,'Enga manuel'!$G$6:$P$355,9,FALSE),VLOOKUP(C127,Engagés!$A$11:$L$511,11,FALSE)))," ")</f>
        <v xml:space="preserve"> </v>
      </c>
      <c r="P127" s="46" t="str">
        <f t="shared" si="11"/>
        <v/>
      </c>
      <c r="R127" s="34">
        <f t="shared" si="9"/>
        <v>0</v>
      </c>
      <c r="S127" s="34">
        <f>IF(C127&gt;0,CONCATENATE(R127,COUNTIF($R$7:R127,R127)),0)</f>
        <v>0</v>
      </c>
      <c r="T127" s="261">
        <f t="shared" si="8"/>
        <v>121</v>
      </c>
    </row>
    <row r="128" spans="1:20" ht="19.149999999999999" customHeight="1" x14ac:dyDescent="0.2">
      <c r="A128" s="39"/>
      <c r="B128" s="47">
        <v>122</v>
      </c>
      <c r="C128" s="47"/>
      <c r="D128" s="48"/>
      <c r="E128" s="48"/>
      <c r="F128" s="48"/>
      <c r="G128" s="43">
        <f t="shared" si="10"/>
        <v>0</v>
      </c>
      <c r="H128" s="44" t="str">
        <f>IF(C128&gt;0,IF(ISNA(IF(ISNA(VLOOKUP(C128,Engagés!$A$11:$L$511,6,FALSE)),VLOOKUP(C128,'Enga manuel'!$G$6:$P$355,4,FALSE),VLOOKUP(C128,Engagés!$A$11:$L$511,6,FALSE))),"Dossard inconnu ",IF(ISNA(VLOOKUP(C128,Engagés!$A$11:$L$511,6,FALSE)),VLOOKUP(C128,'Enga manuel'!$G$6:$P$355,4,FALSE),VLOOKUP(C128,Engagés!$A$11:$L$511,6,FALSE)))," ")</f>
        <v xml:space="preserve"> </v>
      </c>
      <c r="I128" s="44" t="str">
        <f>IF(C128&gt;0,IF(ISNA(IF(ISNA(VLOOKUP(C128,Engagés!$A$11:$L$511,7,FALSE)),VLOOKUP(C128,'Enga manuel'!$G$6:$P$355,5,FALSE),VLOOKUP(C128,Engagés!$A$11:$L$511,7,FALSE))),"ou non partant ",IF(ISNA(VLOOKUP(C128,Engagés!$A$11:$L$511,7,FALSE)),VLOOKUP(C128,'Enga manuel'!$G$6:$P$355,5,FALSE),VLOOKUP(C128,Engagés!$A$11:$L$511,7,FALSE)))," ")</f>
        <v xml:space="preserve"> </v>
      </c>
      <c r="J128" s="44" t="str">
        <f>IF(C128&gt;0,IF(ISNA(IF(ISNA(VLOOKUP(C128,Engagés!$A$11:$L$511,8,FALSE)),VLOOKUP(C128,'Enga manuel'!$G$6:$P$355,6,FALSE),VLOOKUP(C128,Engagés!$A$11:$L$511,8,FALSE)))," ",IF(ISNA(VLOOKUP(C128,Engagés!$A$11:$L$511,8,FALSE)),VLOOKUP(C128,'Enga manuel'!$G$6:$P$355,6,FALSE),VLOOKUP(C128,Engagés!$A$11:$L$511,8,FALSE)))," ")</f>
        <v xml:space="preserve"> </v>
      </c>
      <c r="K128" s="45" t="str">
        <f>IF(C128&gt;0,IF(ISNA(IF(ISNA(VLOOKUP(C128,Engagés!$A$11:$L$511,5,FALSE)),VLOOKUP(C128,'Enga manuel'!$G$6:$P$355,3,FALSE),VLOOKUP(C128,Engagés!$A$11:$L$511,5,FALSE)))," ",IF(ISNA(VLOOKUP(C128,Engagés!$A$11:$L$511,5,FALSE)),VLOOKUP(C128,'Enga manuel'!$G$6:$P$355,3,FALSE),VLOOKUP(C128,Engagés!$A$11:$L$511,5,FALSE)))," ")</f>
        <v xml:space="preserve"> </v>
      </c>
      <c r="L128" s="45" t="str">
        <f>IF(C128&gt;0,IF(ISNA(IF(ISNA(VLOOKUP(C128,Engagés!$A$11:$L$511,4,FALSE)),VLOOKUP(C128,'Enga manuel'!$G$6:$P$355,2,FALSE),VLOOKUP(C128,Engagés!$A$11:$L$511,4,FALSE)))," ",IF(ISNA(VLOOKUP(C128,Engagés!$A$11:$L$511,4,FALSE)),VLOOKUP(C128,'Enga manuel'!$G$6:$P$355,2,FALSE),VLOOKUP(C128,Engagés!$A$11:$L$511,4,FALSE)))," ")</f>
        <v xml:space="preserve"> </v>
      </c>
      <c r="M128" s="44" t="str">
        <f>IF(C128&gt;0,IF(ISNA(IF(ISNA(VLOOKUP(C128,Engagés!$A$11:$L$511,9,FALSE)),VLOOKUP(C128,'Enga manuel'!$G$6:$P$355,7,FALSE),VLOOKUP(C128,Engagés!$A$11:$L$511,9,FALSE)))," ",IF(ISNA(VLOOKUP(C128,Engagés!$A$11:$L$511,9,FALSE)),VLOOKUP(C128,'Enga manuel'!$G$6:$P$355,7,FALSE),VLOOKUP(C128,Engagés!$A$11:$L$511,9,FALSE)))," ")</f>
        <v xml:space="preserve"> </v>
      </c>
      <c r="N128" s="80" t="str">
        <f>IF(C128&gt;0,IF(ISNA(IF(ISNA(VLOOKUP(C128,Engagés!$A$11:$L$511,10,FALSE)),VLOOKUP(C128,'Enga manuel'!$G$6:$P$355,8,FALSE),VLOOKUP(C128,Engagés!$A$11:$L$511,10,FALSE)))," ",IF(ISNA(VLOOKUP(C128,Engagés!$A$11:$L$511,10,FALSE)),VLOOKUP(C128,'Enga manuel'!$G$6:$P$355,8,FALSE),VLOOKUP(C128,Engagés!$A$11:$L$511,10,FALSE)))," ")</f>
        <v xml:space="preserve"> </v>
      </c>
      <c r="O128" s="45" t="str">
        <f>IF(C128&gt;0,IF(ISNA(IF(ISNA(VLOOKUP(C128,Engagés!$A$11:$L$511,12,FALSE)),VLOOKUP(C128,'Enga manuel'!$G$6:$P$355,9,FALSE),VLOOKUP(C128,Engagés!$A$11:$L$511,12,FALSE)))," ",IF(ISNA(VLOOKUP(C128,Engagés!$A$11:$L$511,11,FALSE)),VLOOKUP(C128,'Enga manuel'!$G$6:$P$355,9,FALSE),VLOOKUP(C128,Engagés!$A$11:$L$511,11,FALSE)))," ")</f>
        <v xml:space="preserve"> </v>
      </c>
      <c r="P128" s="46" t="str">
        <f t="shared" si="11"/>
        <v/>
      </c>
      <c r="R128" s="34">
        <f t="shared" si="9"/>
        <v>0</v>
      </c>
      <c r="S128" s="34">
        <f>IF(C128&gt;0,CONCATENATE(R128,COUNTIF($R$7:R128,R128)),0)</f>
        <v>0</v>
      </c>
      <c r="T128" s="261">
        <f t="shared" si="8"/>
        <v>122</v>
      </c>
    </row>
    <row r="129" spans="1:20" ht="19.149999999999999" customHeight="1" x14ac:dyDescent="0.2">
      <c r="A129" s="39"/>
      <c r="B129" s="47">
        <v>123</v>
      </c>
      <c r="C129" s="47"/>
      <c r="D129" s="48"/>
      <c r="E129" s="48"/>
      <c r="F129" s="48"/>
      <c r="G129" s="43">
        <f t="shared" si="10"/>
        <v>0</v>
      </c>
      <c r="H129" s="44" t="str">
        <f>IF(C129&gt;0,IF(ISNA(IF(ISNA(VLOOKUP(C129,Engagés!$A$11:$L$511,6,FALSE)),VLOOKUP(C129,'Enga manuel'!$G$6:$P$355,4,FALSE),VLOOKUP(C129,Engagés!$A$11:$L$511,6,FALSE))),"Dossard inconnu ",IF(ISNA(VLOOKUP(C129,Engagés!$A$11:$L$511,6,FALSE)),VLOOKUP(C129,'Enga manuel'!$G$6:$P$355,4,FALSE),VLOOKUP(C129,Engagés!$A$11:$L$511,6,FALSE)))," ")</f>
        <v xml:space="preserve"> </v>
      </c>
      <c r="I129" s="44" t="str">
        <f>IF(C129&gt;0,IF(ISNA(IF(ISNA(VLOOKUP(C129,Engagés!$A$11:$L$511,7,FALSE)),VLOOKUP(C129,'Enga manuel'!$G$6:$P$355,5,FALSE),VLOOKUP(C129,Engagés!$A$11:$L$511,7,FALSE))),"ou non partant ",IF(ISNA(VLOOKUP(C129,Engagés!$A$11:$L$511,7,FALSE)),VLOOKUP(C129,'Enga manuel'!$G$6:$P$355,5,FALSE),VLOOKUP(C129,Engagés!$A$11:$L$511,7,FALSE)))," ")</f>
        <v xml:space="preserve"> </v>
      </c>
      <c r="J129" s="44" t="str">
        <f>IF(C129&gt;0,IF(ISNA(IF(ISNA(VLOOKUP(C129,Engagés!$A$11:$L$511,8,FALSE)),VLOOKUP(C129,'Enga manuel'!$G$6:$P$355,6,FALSE),VLOOKUP(C129,Engagés!$A$11:$L$511,8,FALSE)))," ",IF(ISNA(VLOOKUP(C129,Engagés!$A$11:$L$511,8,FALSE)),VLOOKUP(C129,'Enga manuel'!$G$6:$P$355,6,FALSE),VLOOKUP(C129,Engagés!$A$11:$L$511,8,FALSE)))," ")</f>
        <v xml:space="preserve"> </v>
      </c>
      <c r="K129" s="45" t="str">
        <f>IF(C129&gt;0,IF(ISNA(IF(ISNA(VLOOKUP(C129,Engagés!$A$11:$L$511,5,FALSE)),VLOOKUP(C129,'Enga manuel'!$G$6:$P$355,3,FALSE),VLOOKUP(C129,Engagés!$A$11:$L$511,5,FALSE)))," ",IF(ISNA(VLOOKUP(C129,Engagés!$A$11:$L$511,5,FALSE)),VLOOKUP(C129,'Enga manuel'!$G$6:$P$355,3,FALSE),VLOOKUP(C129,Engagés!$A$11:$L$511,5,FALSE)))," ")</f>
        <v xml:space="preserve"> </v>
      </c>
      <c r="L129" s="45" t="str">
        <f>IF(C129&gt;0,IF(ISNA(IF(ISNA(VLOOKUP(C129,Engagés!$A$11:$L$511,4,FALSE)),VLOOKUP(C129,'Enga manuel'!$G$6:$P$355,2,FALSE),VLOOKUP(C129,Engagés!$A$11:$L$511,4,FALSE)))," ",IF(ISNA(VLOOKUP(C129,Engagés!$A$11:$L$511,4,FALSE)),VLOOKUP(C129,'Enga manuel'!$G$6:$P$355,2,FALSE),VLOOKUP(C129,Engagés!$A$11:$L$511,4,FALSE)))," ")</f>
        <v xml:space="preserve"> </v>
      </c>
      <c r="M129" s="44" t="str">
        <f>IF(C129&gt;0,IF(ISNA(IF(ISNA(VLOOKUP(C129,Engagés!$A$11:$L$511,9,FALSE)),VLOOKUP(C129,'Enga manuel'!$G$6:$P$355,7,FALSE),VLOOKUP(C129,Engagés!$A$11:$L$511,9,FALSE)))," ",IF(ISNA(VLOOKUP(C129,Engagés!$A$11:$L$511,9,FALSE)),VLOOKUP(C129,'Enga manuel'!$G$6:$P$355,7,FALSE),VLOOKUP(C129,Engagés!$A$11:$L$511,9,FALSE)))," ")</f>
        <v xml:space="preserve"> </v>
      </c>
      <c r="N129" s="80" t="str">
        <f>IF(C129&gt;0,IF(ISNA(IF(ISNA(VLOOKUP(C129,Engagés!$A$11:$L$511,10,FALSE)),VLOOKUP(C129,'Enga manuel'!$G$6:$P$355,8,FALSE),VLOOKUP(C129,Engagés!$A$11:$L$511,10,FALSE)))," ",IF(ISNA(VLOOKUP(C129,Engagés!$A$11:$L$511,10,FALSE)),VLOOKUP(C129,'Enga manuel'!$G$6:$P$355,8,FALSE),VLOOKUP(C129,Engagés!$A$11:$L$511,10,FALSE)))," ")</f>
        <v xml:space="preserve"> </v>
      </c>
      <c r="O129" s="45" t="str">
        <f>IF(C129&gt;0,IF(ISNA(IF(ISNA(VLOOKUP(C129,Engagés!$A$11:$L$511,12,FALSE)),VLOOKUP(C129,'Enga manuel'!$G$6:$P$355,9,FALSE),VLOOKUP(C129,Engagés!$A$11:$L$511,12,FALSE)))," ",IF(ISNA(VLOOKUP(C129,Engagés!$A$11:$L$511,11,FALSE)),VLOOKUP(C129,'Enga manuel'!$G$6:$P$355,9,FALSE),VLOOKUP(C129,Engagés!$A$11:$L$511,11,FALSE)))," ")</f>
        <v xml:space="preserve"> </v>
      </c>
      <c r="P129" s="46" t="str">
        <f t="shared" si="11"/>
        <v/>
      </c>
      <c r="R129" s="34">
        <f t="shared" si="9"/>
        <v>0</v>
      </c>
      <c r="S129" s="34">
        <f>IF(C129&gt;0,CONCATENATE(R129,COUNTIF($R$7:R129,R129)),0)</f>
        <v>0</v>
      </c>
      <c r="T129" s="261">
        <f t="shared" si="8"/>
        <v>123</v>
      </c>
    </row>
    <row r="130" spans="1:20" ht="19.149999999999999" customHeight="1" x14ac:dyDescent="0.2">
      <c r="A130" s="39"/>
      <c r="B130" s="47">
        <v>124</v>
      </c>
      <c r="C130" s="47"/>
      <c r="D130" s="48"/>
      <c r="E130" s="48"/>
      <c r="F130" s="48"/>
      <c r="G130" s="43">
        <f t="shared" si="10"/>
        <v>0</v>
      </c>
      <c r="H130" s="44" t="str">
        <f>IF(C130&gt;0,IF(ISNA(IF(ISNA(VLOOKUP(C130,Engagés!$A$11:$L$511,6,FALSE)),VLOOKUP(C130,'Enga manuel'!$G$6:$P$355,4,FALSE),VLOOKUP(C130,Engagés!$A$11:$L$511,6,FALSE))),"Dossard inconnu ",IF(ISNA(VLOOKUP(C130,Engagés!$A$11:$L$511,6,FALSE)),VLOOKUP(C130,'Enga manuel'!$G$6:$P$355,4,FALSE),VLOOKUP(C130,Engagés!$A$11:$L$511,6,FALSE)))," ")</f>
        <v xml:space="preserve"> </v>
      </c>
      <c r="I130" s="44" t="str">
        <f>IF(C130&gt;0,IF(ISNA(IF(ISNA(VLOOKUP(C130,Engagés!$A$11:$L$511,7,FALSE)),VLOOKUP(C130,'Enga manuel'!$G$6:$P$355,5,FALSE),VLOOKUP(C130,Engagés!$A$11:$L$511,7,FALSE))),"ou non partant ",IF(ISNA(VLOOKUP(C130,Engagés!$A$11:$L$511,7,FALSE)),VLOOKUP(C130,'Enga manuel'!$G$6:$P$355,5,FALSE),VLOOKUP(C130,Engagés!$A$11:$L$511,7,FALSE)))," ")</f>
        <v xml:space="preserve"> </v>
      </c>
      <c r="J130" s="44" t="str">
        <f>IF(C130&gt;0,IF(ISNA(IF(ISNA(VLOOKUP(C130,Engagés!$A$11:$L$511,8,FALSE)),VLOOKUP(C130,'Enga manuel'!$G$6:$P$355,6,FALSE),VLOOKUP(C130,Engagés!$A$11:$L$511,8,FALSE)))," ",IF(ISNA(VLOOKUP(C130,Engagés!$A$11:$L$511,8,FALSE)),VLOOKUP(C130,'Enga manuel'!$G$6:$P$355,6,FALSE),VLOOKUP(C130,Engagés!$A$11:$L$511,8,FALSE)))," ")</f>
        <v xml:space="preserve"> </v>
      </c>
      <c r="K130" s="45" t="str">
        <f>IF(C130&gt;0,IF(ISNA(IF(ISNA(VLOOKUP(C130,Engagés!$A$11:$L$511,5,FALSE)),VLOOKUP(C130,'Enga manuel'!$G$6:$P$355,3,FALSE),VLOOKUP(C130,Engagés!$A$11:$L$511,5,FALSE)))," ",IF(ISNA(VLOOKUP(C130,Engagés!$A$11:$L$511,5,FALSE)),VLOOKUP(C130,'Enga manuel'!$G$6:$P$355,3,FALSE),VLOOKUP(C130,Engagés!$A$11:$L$511,5,FALSE)))," ")</f>
        <v xml:space="preserve"> </v>
      </c>
      <c r="L130" s="45" t="str">
        <f>IF(C130&gt;0,IF(ISNA(IF(ISNA(VLOOKUP(C130,Engagés!$A$11:$L$511,4,FALSE)),VLOOKUP(C130,'Enga manuel'!$G$6:$P$355,2,FALSE),VLOOKUP(C130,Engagés!$A$11:$L$511,4,FALSE)))," ",IF(ISNA(VLOOKUP(C130,Engagés!$A$11:$L$511,4,FALSE)),VLOOKUP(C130,'Enga manuel'!$G$6:$P$355,2,FALSE),VLOOKUP(C130,Engagés!$A$11:$L$511,4,FALSE)))," ")</f>
        <v xml:space="preserve"> </v>
      </c>
      <c r="M130" s="44" t="str">
        <f>IF(C130&gt;0,IF(ISNA(IF(ISNA(VLOOKUP(C130,Engagés!$A$11:$L$511,9,FALSE)),VLOOKUP(C130,'Enga manuel'!$G$6:$P$355,7,FALSE),VLOOKUP(C130,Engagés!$A$11:$L$511,9,FALSE)))," ",IF(ISNA(VLOOKUP(C130,Engagés!$A$11:$L$511,9,FALSE)),VLOOKUP(C130,'Enga manuel'!$G$6:$P$355,7,FALSE),VLOOKUP(C130,Engagés!$A$11:$L$511,9,FALSE)))," ")</f>
        <v xml:space="preserve"> </v>
      </c>
      <c r="N130" s="80" t="str">
        <f>IF(C130&gt;0,IF(ISNA(IF(ISNA(VLOOKUP(C130,Engagés!$A$11:$L$511,10,FALSE)),VLOOKUP(C130,'Enga manuel'!$G$6:$P$355,8,FALSE),VLOOKUP(C130,Engagés!$A$11:$L$511,10,FALSE)))," ",IF(ISNA(VLOOKUP(C130,Engagés!$A$11:$L$511,10,FALSE)),VLOOKUP(C130,'Enga manuel'!$G$6:$P$355,8,FALSE),VLOOKUP(C130,Engagés!$A$11:$L$511,10,FALSE)))," ")</f>
        <v xml:space="preserve"> </v>
      </c>
      <c r="O130" s="45" t="str">
        <f>IF(C130&gt;0,IF(ISNA(IF(ISNA(VLOOKUP(C130,Engagés!$A$11:$L$511,12,FALSE)),VLOOKUP(C130,'Enga manuel'!$G$6:$P$355,9,FALSE),VLOOKUP(C130,Engagés!$A$11:$L$511,12,FALSE)))," ",IF(ISNA(VLOOKUP(C130,Engagés!$A$11:$L$511,11,FALSE)),VLOOKUP(C130,'Enga manuel'!$G$6:$P$355,9,FALSE),VLOOKUP(C130,Engagés!$A$11:$L$511,11,FALSE)))," ")</f>
        <v xml:space="preserve"> </v>
      </c>
      <c r="P130" s="46" t="str">
        <f t="shared" si="11"/>
        <v/>
      </c>
      <c r="R130" s="34">
        <f t="shared" si="9"/>
        <v>0</v>
      </c>
      <c r="S130" s="34">
        <f>IF(C130&gt;0,CONCATENATE(R130,COUNTIF($R$7:R130,R130)),0)</f>
        <v>0</v>
      </c>
      <c r="T130" s="261">
        <f t="shared" si="8"/>
        <v>124</v>
      </c>
    </row>
    <row r="131" spans="1:20" ht="19.149999999999999" customHeight="1" x14ac:dyDescent="0.2">
      <c r="A131" s="39"/>
      <c r="B131" s="47">
        <v>125</v>
      </c>
      <c r="C131" s="47"/>
      <c r="D131" s="48"/>
      <c r="E131" s="48"/>
      <c r="F131" s="48"/>
      <c r="G131" s="43">
        <f t="shared" si="10"/>
        <v>0</v>
      </c>
      <c r="H131" s="44" t="str">
        <f>IF(C131&gt;0,IF(ISNA(IF(ISNA(VLOOKUP(C131,Engagés!$A$11:$L$511,6,FALSE)),VLOOKUP(C131,'Enga manuel'!$G$6:$P$355,4,FALSE),VLOOKUP(C131,Engagés!$A$11:$L$511,6,FALSE))),"Dossard inconnu ",IF(ISNA(VLOOKUP(C131,Engagés!$A$11:$L$511,6,FALSE)),VLOOKUP(C131,'Enga manuel'!$G$6:$P$355,4,FALSE),VLOOKUP(C131,Engagés!$A$11:$L$511,6,FALSE)))," ")</f>
        <v xml:space="preserve"> </v>
      </c>
      <c r="I131" s="44" t="str">
        <f>IF(C131&gt;0,IF(ISNA(IF(ISNA(VLOOKUP(C131,Engagés!$A$11:$L$511,7,FALSE)),VLOOKUP(C131,'Enga manuel'!$G$6:$P$355,5,FALSE),VLOOKUP(C131,Engagés!$A$11:$L$511,7,FALSE))),"ou non partant ",IF(ISNA(VLOOKUP(C131,Engagés!$A$11:$L$511,7,FALSE)),VLOOKUP(C131,'Enga manuel'!$G$6:$P$355,5,FALSE),VLOOKUP(C131,Engagés!$A$11:$L$511,7,FALSE)))," ")</f>
        <v xml:space="preserve"> </v>
      </c>
      <c r="J131" s="44" t="str">
        <f>IF(C131&gt;0,IF(ISNA(IF(ISNA(VLOOKUP(C131,Engagés!$A$11:$L$511,8,FALSE)),VLOOKUP(C131,'Enga manuel'!$G$6:$P$355,6,FALSE),VLOOKUP(C131,Engagés!$A$11:$L$511,8,FALSE)))," ",IF(ISNA(VLOOKUP(C131,Engagés!$A$11:$L$511,8,FALSE)),VLOOKUP(C131,'Enga manuel'!$G$6:$P$355,6,FALSE),VLOOKUP(C131,Engagés!$A$11:$L$511,8,FALSE)))," ")</f>
        <v xml:space="preserve"> </v>
      </c>
      <c r="K131" s="45" t="str">
        <f>IF(C131&gt;0,IF(ISNA(IF(ISNA(VLOOKUP(C131,Engagés!$A$11:$L$511,5,FALSE)),VLOOKUP(C131,'Enga manuel'!$G$6:$P$355,3,FALSE),VLOOKUP(C131,Engagés!$A$11:$L$511,5,FALSE)))," ",IF(ISNA(VLOOKUP(C131,Engagés!$A$11:$L$511,5,FALSE)),VLOOKUP(C131,'Enga manuel'!$G$6:$P$355,3,FALSE),VLOOKUP(C131,Engagés!$A$11:$L$511,5,FALSE)))," ")</f>
        <v xml:space="preserve"> </v>
      </c>
      <c r="L131" s="45" t="str">
        <f>IF(C131&gt;0,IF(ISNA(IF(ISNA(VLOOKUP(C131,Engagés!$A$11:$L$511,4,FALSE)),VLOOKUP(C131,'Enga manuel'!$G$6:$P$355,2,FALSE),VLOOKUP(C131,Engagés!$A$11:$L$511,4,FALSE)))," ",IF(ISNA(VLOOKUP(C131,Engagés!$A$11:$L$511,4,FALSE)),VLOOKUP(C131,'Enga manuel'!$G$6:$P$355,2,FALSE),VLOOKUP(C131,Engagés!$A$11:$L$511,4,FALSE)))," ")</f>
        <v xml:space="preserve"> </v>
      </c>
      <c r="M131" s="44" t="str">
        <f>IF(C131&gt;0,IF(ISNA(IF(ISNA(VLOOKUP(C131,Engagés!$A$11:$L$511,9,FALSE)),VLOOKUP(C131,'Enga manuel'!$G$6:$P$355,7,FALSE),VLOOKUP(C131,Engagés!$A$11:$L$511,9,FALSE)))," ",IF(ISNA(VLOOKUP(C131,Engagés!$A$11:$L$511,9,FALSE)),VLOOKUP(C131,'Enga manuel'!$G$6:$P$355,7,FALSE),VLOOKUP(C131,Engagés!$A$11:$L$511,9,FALSE)))," ")</f>
        <v xml:space="preserve"> </v>
      </c>
      <c r="N131" s="80" t="str">
        <f>IF(C131&gt;0,IF(ISNA(IF(ISNA(VLOOKUP(C131,Engagés!$A$11:$L$511,10,FALSE)),VLOOKUP(C131,'Enga manuel'!$G$6:$P$355,8,FALSE),VLOOKUP(C131,Engagés!$A$11:$L$511,10,FALSE)))," ",IF(ISNA(VLOOKUP(C131,Engagés!$A$11:$L$511,10,FALSE)),VLOOKUP(C131,'Enga manuel'!$G$6:$P$355,8,FALSE),VLOOKUP(C131,Engagés!$A$11:$L$511,10,FALSE)))," ")</f>
        <v xml:space="preserve"> </v>
      </c>
      <c r="O131" s="45" t="str">
        <f>IF(C131&gt;0,IF(ISNA(IF(ISNA(VLOOKUP(C131,Engagés!$A$11:$L$511,12,FALSE)),VLOOKUP(C131,'Enga manuel'!$G$6:$P$355,9,FALSE),VLOOKUP(C131,Engagés!$A$11:$L$511,12,FALSE)))," ",IF(ISNA(VLOOKUP(C131,Engagés!$A$11:$L$511,11,FALSE)),VLOOKUP(C131,'Enga manuel'!$G$6:$P$355,9,FALSE),VLOOKUP(C131,Engagés!$A$11:$L$511,11,FALSE)))," ")</f>
        <v xml:space="preserve"> </v>
      </c>
      <c r="P131" s="46" t="str">
        <f t="shared" si="11"/>
        <v/>
      </c>
      <c r="R131" s="34">
        <f t="shared" si="9"/>
        <v>0</v>
      </c>
      <c r="S131" s="34">
        <f>IF(C131&gt;0,CONCATENATE(R131,COUNTIF($R$7:R131,R131)),0)</f>
        <v>0</v>
      </c>
      <c r="T131" s="261">
        <f t="shared" si="8"/>
        <v>125</v>
      </c>
    </row>
    <row r="132" spans="1:20" ht="19.149999999999999" customHeight="1" x14ac:dyDescent="0.2">
      <c r="A132" s="39"/>
      <c r="B132" s="47">
        <v>126</v>
      </c>
      <c r="C132" s="47"/>
      <c r="D132" s="48"/>
      <c r="E132" s="48"/>
      <c r="F132" s="48"/>
      <c r="G132" s="43">
        <f t="shared" si="10"/>
        <v>0</v>
      </c>
      <c r="H132" s="44" t="str">
        <f>IF(C132&gt;0,IF(ISNA(IF(ISNA(VLOOKUP(C132,Engagés!$A$11:$L$511,6,FALSE)),VLOOKUP(C132,'Enga manuel'!$G$6:$P$355,4,FALSE),VLOOKUP(C132,Engagés!$A$11:$L$511,6,FALSE))),"Dossard inconnu ",IF(ISNA(VLOOKUP(C132,Engagés!$A$11:$L$511,6,FALSE)),VLOOKUP(C132,'Enga manuel'!$G$6:$P$355,4,FALSE),VLOOKUP(C132,Engagés!$A$11:$L$511,6,FALSE)))," ")</f>
        <v xml:space="preserve"> </v>
      </c>
      <c r="I132" s="44" t="str">
        <f>IF(C132&gt;0,IF(ISNA(IF(ISNA(VLOOKUP(C132,Engagés!$A$11:$L$511,7,FALSE)),VLOOKUP(C132,'Enga manuel'!$G$6:$P$355,5,FALSE),VLOOKUP(C132,Engagés!$A$11:$L$511,7,FALSE))),"ou non partant ",IF(ISNA(VLOOKUP(C132,Engagés!$A$11:$L$511,7,FALSE)),VLOOKUP(C132,'Enga manuel'!$G$6:$P$355,5,FALSE),VLOOKUP(C132,Engagés!$A$11:$L$511,7,FALSE)))," ")</f>
        <v xml:space="preserve"> </v>
      </c>
      <c r="J132" s="44" t="str">
        <f>IF(C132&gt;0,IF(ISNA(IF(ISNA(VLOOKUP(C132,Engagés!$A$11:$L$511,8,FALSE)),VLOOKUP(C132,'Enga manuel'!$G$6:$P$355,6,FALSE),VLOOKUP(C132,Engagés!$A$11:$L$511,8,FALSE)))," ",IF(ISNA(VLOOKUP(C132,Engagés!$A$11:$L$511,8,FALSE)),VLOOKUP(C132,'Enga manuel'!$G$6:$P$355,6,FALSE),VLOOKUP(C132,Engagés!$A$11:$L$511,8,FALSE)))," ")</f>
        <v xml:space="preserve"> </v>
      </c>
      <c r="K132" s="45" t="str">
        <f>IF(C132&gt;0,IF(ISNA(IF(ISNA(VLOOKUP(C132,Engagés!$A$11:$L$511,5,FALSE)),VLOOKUP(C132,'Enga manuel'!$G$6:$P$355,3,FALSE),VLOOKUP(C132,Engagés!$A$11:$L$511,5,FALSE)))," ",IF(ISNA(VLOOKUP(C132,Engagés!$A$11:$L$511,5,FALSE)),VLOOKUP(C132,'Enga manuel'!$G$6:$P$355,3,FALSE),VLOOKUP(C132,Engagés!$A$11:$L$511,5,FALSE)))," ")</f>
        <v xml:space="preserve"> </v>
      </c>
      <c r="L132" s="45" t="str">
        <f>IF(C132&gt;0,IF(ISNA(IF(ISNA(VLOOKUP(C132,Engagés!$A$11:$L$511,4,FALSE)),VLOOKUP(C132,'Enga manuel'!$G$6:$P$355,2,FALSE),VLOOKUP(C132,Engagés!$A$11:$L$511,4,FALSE)))," ",IF(ISNA(VLOOKUP(C132,Engagés!$A$11:$L$511,4,FALSE)),VLOOKUP(C132,'Enga manuel'!$G$6:$P$355,2,FALSE),VLOOKUP(C132,Engagés!$A$11:$L$511,4,FALSE)))," ")</f>
        <v xml:space="preserve"> </v>
      </c>
      <c r="M132" s="44" t="str">
        <f>IF(C132&gt;0,IF(ISNA(IF(ISNA(VLOOKUP(C132,Engagés!$A$11:$L$511,9,FALSE)),VLOOKUP(C132,'Enga manuel'!$G$6:$P$355,7,FALSE),VLOOKUP(C132,Engagés!$A$11:$L$511,9,FALSE)))," ",IF(ISNA(VLOOKUP(C132,Engagés!$A$11:$L$511,9,FALSE)),VLOOKUP(C132,'Enga manuel'!$G$6:$P$355,7,FALSE),VLOOKUP(C132,Engagés!$A$11:$L$511,9,FALSE)))," ")</f>
        <v xml:space="preserve"> </v>
      </c>
      <c r="N132" s="80" t="str">
        <f>IF(C132&gt;0,IF(ISNA(IF(ISNA(VLOOKUP(C132,Engagés!$A$11:$L$511,10,FALSE)),VLOOKUP(C132,'Enga manuel'!$G$6:$P$355,8,FALSE),VLOOKUP(C132,Engagés!$A$11:$L$511,10,FALSE)))," ",IF(ISNA(VLOOKUP(C132,Engagés!$A$11:$L$511,10,FALSE)),VLOOKUP(C132,'Enga manuel'!$G$6:$P$355,8,FALSE),VLOOKUP(C132,Engagés!$A$11:$L$511,10,FALSE)))," ")</f>
        <v xml:space="preserve"> </v>
      </c>
      <c r="O132" s="45" t="str">
        <f>IF(C132&gt;0,IF(ISNA(IF(ISNA(VLOOKUP(C132,Engagés!$A$11:$L$511,12,FALSE)),VLOOKUP(C132,'Enga manuel'!$G$6:$P$355,9,FALSE),VLOOKUP(C132,Engagés!$A$11:$L$511,12,FALSE)))," ",IF(ISNA(VLOOKUP(C132,Engagés!$A$11:$L$511,11,FALSE)),VLOOKUP(C132,'Enga manuel'!$G$6:$P$355,9,FALSE),VLOOKUP(C132,Engagés!$A$11:$L$511,11,FALSE)))," ")</f>
        <v xml:space="preserve"> </v>
      </c>
      <c r="P132" s="46" t="str">
        <f t="shared" si="11"/>
        <v/>
      </c>
      <c r="R132" s="34">
        <f t="shared" si="9"/>
        <v>0</v>
      </c>
      <c r="S132" s="34">
        <f>IF(C132&gt;0,CONCATENATE(R132,COUNTIF($R$7:R132,R132)),0)</f>
        <v>0</v>
      </c>
      <c r="T132" s="261">
        <f t="shared" si="8"/>
        <v>126</v>
      </c>
    </row>
    <row r="133" spans="1:20" ht="19.149999999999999" customHeight="1" x14ac:dyDescent="0.2">
      <c r="A133" s="39"/>
      <c r="B133" s="47">
        <v>127</v>
      </c>
      <c r="C133" s="47"/>
      <c r="D133" s="48"/>
      <c r="E133" s="48"/>
      <c r="F133" s="48"/>
      <c r="G133" s="43">
        <f t="shared" si="10"/>
        <v>0</v>
      </c>
      <c r="H133" s="44" t="str">
        <f>IF(C133&gt;0,IF(ISNA(IF(ISNA(VLOOKUP(C133,Engagés!$A$11:$L$511,6,FALSE)),VLOOKUP(C133,'Enga manuel'!$G$6:$P$355,4,FALSE),VLOOKUP(C133,Engagés!$A$11:$L$511,6,FALSE))),"Dossard inconnu ",IF(ISNA(VLOOKUP(C133,Engagés!$A$11:$L$511,6,FALSE)),VLOOKUP(C133,'Enga manuel'!$G$6:$P$355,4,FALSE),VLOOKUP(C133,Engagés!$A$11:$L$511,6,FALSE)))," ")</f>
        <v xml:space="preserve"> </v>
      </c>
      <c r="I133" s="44" t="str">
        <f>IF(C133&gt;0,IF(ISNA(IF(ISNA(VLOOKUP(C133,Engagés!$A$11:$L$511,7,FALSE)),VLOOKUP(C133,'Enga manuel'!$G$6:$P$355,5,FALSE),VLOOKUP(C133,Engagés!$A$11:$L$511,7,FALSE))),"ou non partant ",IF(ISNA(VLOOKUP(C133,Engagés!$A$11:$L$511,7,FALSE)),VLOOKUP(C133,'Enga manuel'!$G$6:$P$355,5,FALSE),VLOOKUP(C133,Engagés!$A$11:$L$511,7,FALSE)))," ")</f>
        <v xml:space="preserve"> </v>
      </c>
      <c r="J133" s="44" t="str">
        <f>IF(C133&gt;0,IF(ISNA(IF(ISNA(VLOOKUP(C133,Engagés!$A$11:$L$511,8,FALSE)),VLOOKUP(C133,'Enga manuel'!$G$6:$P$355,6,FALSE),VLOOKUP(C133,Engagés!$A$11:$L$511,8,FALSE)))," ",IF(ISNA(VLOOKUP(C133,Engagés!$A$11:$L$511,8,FALSE)),VLOOKUP(C133,'Enga manuel'!$G$6:$P$355,6,FALSE),VLOOKUP(C133,Engagés!$A$11:$L$511,8,FALSE)))," ")</f>
        <v xml:space="preserve"> </v>
      </c>
      <c r="K133" s="45" t="str">
        <f>IF(C133&gt;0,IF(ISNA(IF(ISNA(VLOOKUP(C133,Engagés!$A$11:$L$511,5,FALSE)),VLOOKUP(C133,'Enga manuel'!$G$6:$P$355,3,FALSE),VLOOKUP(C133,Engagés!$A$11:$L$511,5,FALSE)))," ",IF(ISNA(VLOOKUP(C133,Engagés!$A$11:$L$511,5,FALSE)),VLOOKUP(C133,'Enga manuel'!$G$6:$P$355,3,FALSE),VLOOKUP(C133,Engagés!$A$11:$L$511,5,FALSE)))," ")</f>
        <v xml:space="preserve"> </v>
      </c>
      <c r="L133" s="45" t="str">
        <f>IF(C133&gt;0,IF(ISNA(IF(ISNA(VLOOKUP(C133,Engagés!$A$11:$L$511,4,FALSE)),VLOOKUP(C133,'Enga manuel'!$G$6:$P$355,2,FALSE),VLOOKUP(C133,Engagés!$A$11:$L$511,4,FALSE)))," ",IF(ISNA(VLOOKUP(C133,Engagés!$A$11:$L$511,4,FALSE)),VLOOKUP(C133,'Enga manuel'!$G$6:$P$355,2,FALSE),VLOOKUP(C133,Engagés!$A$11:$L$511,4,FALSE)))," ")</f>
        <v xml:space="preserve"> </v>
      </c>
      <c r="M133" s="44" t="str">
        <f>IF(C133&gt;0,IF(ISNA(IF(ISNA(VLOOKUP(C133,Engagés!$A$11:$L$511,9,FALSE)),VLOOKUP(C133,'Enga manuel'!$G$6:$P$355,7,FALSE),VLOOKUP(C133,Engagés!$A$11:$L$511,9,FALSE)))," ",IF(ISNA(VLOOKUP(C133,Engagés!$A$11:$L$511,9,FALSE)),VLOOKUP(C133,'Enga manuel'!$G$6:$P$355,7,FALSE),VLOOKUP(C133,Engagés!$A$11:$L$511,9,FALSE)))," ")</f>
        <v xml:space="preserve"> </v>
      </c>
      <c r="N133" s="80" t="str">
        <f>IF(C133&gt;0,IF(ISNA(IF(ISNA(VLOOKUP(C133,Engagés!$A$11:$L$511,10,FALSE)),VLOOKUP(C133,'Enga manuel'!$G$6:$P$355,8,FALSE),VLOOKUP(C133,Engagés!$A$11:$L$511,10,FALSE)))," ",IF(ISNA(VLOOKUP(C133,Engagés!$A$11:$L$511,10,FALSE)),VLOOKUP(C133,'Enga manuel'!$G$6:$P$355,8,FALSE),VLOOKUP(C133,Engagés!$A$11:$L$511,10,FALSE)))," ")</f>
        <v xml:space="preserve"> </v>
      </c>
      <c r="O133" s="45" t="str">
        <f>IF(C133&gt;0,IF(ISNA(IF(ISNA(VLOOKUP(C133,Engagés!$A$11:$L$511,12,FALSE)),VLOOKUP(C133,'Enga manuel'!$G$6:$P$355,9,FALSE),VLOOKUP(C133,Engagés!$A$11:$L$511,12,FALSE)))," ",IF(ISNA(VLOOKUP(C133,Engagés!$A$11:$L$511,11,FALSE)),VLOOKUP(C133,'Enga manuel'!$G$6:$P$355,9,FALSE),VLOOKUP(C133,Engagés!$A$11:$L$511,11,FALSE)))," ")</f>
        <v xml:space="preserve"> </v>
      </c>
      <c r="P133" s="46" t="str">
        <f t="shared" si="11"/>
        <v/>
      </c>
      <c r="R133" s="34">
        <f t="shared" si="9"/>
        <v>0</v>
      </c>
      <c r="S133" s="34">
        <f>IF(C133&gt;0,CONCATENATE(R133,COUNTIF($R$7:R133,R133)),0)</f>
        <v>0</v>
      </c>
      <c r="T133" s="261">
        <f t="shared" si="8"/>
        <v>127</v>
      </c>
    </row>
    <row r="134" spans="1:20" ht="19.149999999999999" customHeight="1" x14ac:dyDescent="0.2">
      <c r="A134" s="39"/>
      <c r="B134" s="47">
        <v>128</v>
      </c>
      <c r="C134" s="47"/>
      <c r="D134" s="48"/>
      <c r="E134" s="48"/>
      <c r="F134" s="48"/>
      <c r="G134" s="43">
        <f t="shared" si="10"/>
        <v>0</v>
      </c>
      <c r="H134" s="44" t="str">
        <f>IF(C134&gt;0,IF(ISNA(IF(ISNA(VLOOKUP(C134,Engagés!$A$11:$L$511,6,FALSE)),VLOOKUP(C134,'Enga manuel'!$G$6:$P$355,4,FALSE),VLOOKUP(C134,Engagés!$A$11:$L$511,6,FALSE))),"Dossard inconnu ",IF(ISNA(VLOOKUP(C134,Engagés!$A$11:$L$511,6,FALSE)),VLOOKUP(C134,'Enga manuel'!$G$6:$P$355,4,FALSE),VLOOKUP(C134,Engagés!$A$11:$L$511,6,FALSE)))," ")</f>
        <v xml:space="preserve"> </v>
      </c>
      <c r="I134" s="44" t="str">
        <f>IF(C134&gt;0,IF(ISNA(IF(ISNA(VLOOKUP(C134,Engagés!$A$11:$L$511,7,FALSE)),VLOOKUP(C134,'Enga manuel'!$G$6:$P$355,5,FALSE),VLOOKUP(C134,Engagés!$A$11:$L$511,7,FALSE))),"ou non partant ",IF(ISNA(VLOOKUP(C134,Engagés!$A$11:$L$511,7,FALSE)),VLOOKUP(C134,'Enga manuel'!$G$6:$P$355,5,FALSE),VLOOKUP(C134,Engagés!$A$11:$L$511,7,FALSE)))," ")</f>
        <v xml:space="preserve"> </v>
      </c>
      <c r="J134" s="44" t="str">
        <f>IF(C134&gt;0,IF(ISNA(IF(ISNA(VLOOKUP(C134,Engagés!$A$11:$L$511,8,FALSE)),VLOOKUP(C134,'Enga manuel'!$G$6:$P$355,6,FALSE),VLOOKUP(C134,Engagés!$A$11:$L$511,8,FALSE)))," ",IF(ISNA(VLOOKUP(C134,Engagés!$A$11:$L$511,8,FALSE)),VLOOKUP(C134,'Enga manuel'!$G$6:$P$355,6,FALSE),VLOOKUP(C134,Engagés!$A$11:$L$511,8,FALSE)))," ")</f>
        <v xml:space="preserve"> </v>
      </c>
      <c r="K134" s="45" t="str">
        <f>IF(C134&gt;0,IF(ISNA(IF(ISNA(VLOOKUP(C134,Engagés!$A$11:$L$511,5,FALSE)),VLOOKUP(C134,'Enga manuel'!$G$6:$P$355,3,FALSE),VLOOKUP(C134,Engagés!$A$11:$L$511,5,FALSE)))," ",IF(ISNA(VLOOKUP(C134,Engagés!$A$11:$L$511,5,FALSE)),VLOOKUP(C134,'Enga manuel'!$G$6:$P$355,3,FALSE),VLOOKUP(C134,Engagés!$A$11:$L$511,5,FALSE)))," ")</f>
        <v xml:space="preserve"> </v>
      </c>
      <c r="L134" s="45" t="str">
        <f>IF(C134&gt;0,IF(ISNA(IF(ISNA(VLOOKUP(C134,Engagés!$A$11:$L$511,4,FALSE)),VLOOKUP(C134,'Enga manuel'!$G$6:$P$355,2,FALSE),VLOOKUP(C134,Engagés!$A$11:$L$511,4,FALSE)))," ",IF(ISNA(VLOOKUP(C134,Engagés!$A$11:$L$511,4,FALSE)),VLOOKUP(C134,'Enga manuel'!$G$6:$P$355,2,FALSE),VLOOKUP(C134,Engagés!$A$11:$L$511,4,FALSE)))," ")</f>
        <v xml:space="preserve"> </v>
      </c>
      <c r="M134" s="44" t="str">
        <f>IF(C134&gt;0,IF(ISNA(IF(ISNA(VLOOKUP(C134,Engagés!$A$11:$L$511,9,FALSE)),VLOOKUP(C134,'Enga manuel'!$G$6:$P$355,7,FALSE),VLOOKUP(C134,Engagés!$A$11:$L$511,9,FALSE)))," ",IF(ISNA(VLOOKUP(C134,Engagés!$A$11:$L$511,9,FALSE)),VLOOKUP(C134,'Enga manuel'!$G$6:$P$355,7,FALSE),VLOOKUP(C134,Engagés!$A$11:$L$511,9,FALSE)))," ")</f>
        <v xml:space="preserve"> </v>
      </c>
      <c r="N134" s="80" t="str">
        <f>IF(C134&gt;0,IF(ISNA(IF(ISNA(VLOOKUP(C134,Engagés!$A$11:$L$511,10,FALSE)),VLOOKUP(C134,'Enga manuel'!$G$6:$P$355,8,FALSE),VLOOKUP(C134,Engagés!$A$11:$L$511,10,FALSE)))," ",IF(ISNA(VLOOKUP(C134,Engagés!$A$11:$L$511,10,FALSE)),VLOOKUP(C134,'Enga manuel'!$G$6:$P$355,8,FALSE),VLOOKUP(C134,Engagés!$A$11:$L$511,10,FALSE)))," ")</f>
        <v xml:space="preserve"> </v>
      </c>
      <c r="O134" s="45" t="str">
        <f>IF(C134&gt;0,IF(ISNA(IF(ISNA(VLOOKUP(C134,Engagés!$A$11:$L$511,12,FALSE)),VLOOKUP(C134,'Enga manuel'!$G$6:$P$355,9,FALSE),VLOOKUP(C134,Engagés!$A$11:$L$511,12,FALSE)))," ",IF(ISNA(VLOOKUP(C134,Engagés!$A$11:$L$511,11,FALSE)),VLOOKUP(C134,'Enga manuel'!$G$6:$P$355,9,FALSE),VLOOKUP(C134,Engagés!$A$11:$L$511,11,FALSE)))," ")</f>
        <v xml:space="preserve"> </v>
      </c>
      <c r="P134" s="46" t="str">
        <f t="shared" si="11"/>
        <v/>
      </c>
      <c r="R134" s="34">
        <f t="shared" si="9"/>
        <v>0</v>
      </c>
      <c r="S134" s="34">
        <f>IF(C134&gt;0,CONCATENATE(R134,COUNTIF($R$7:R134,R134)),0)</f>
        <v>0</v>
      </c>
      <c r="T134" s="261">
        <f t="shared" si="8"/>
        <v>128</v>
      </c>
    </row>
    <row r="135" spans="1:20" ht="19.149999999999999" customHeight="1" x14ac:dyDescent="0.2">
      <c r="A135" s="39"/>
      <c r="B135" s="47">
        <v>129</v>
      </c>
      <c r="C135" s="47"/>
      <c r="D135" s="48"/>
      <c r="E135" s="48"/>
      <c r="F135" s="48"/>
      <c r="G135" s="43">
        <f t="shared" ref="G135:G166" si="12">IF(C135&gt;0,TIME(IF(LEN(D135)&gt;0,D135,HOUR(G134)),IF(LEN(E135)&gt;0,E135,MINUTE(G134)),IF(LEN(F135)&gt;0,F135,SECOND(G134))),IF(C135="",G134,""))</f>
        <v>0</v>
      </c>
      <c r="H135" s="44" t="str">
        <f>IF(C135&gt;0,IF(ISNA(IF(ISNA(VLOOKUP(C135,Engagés!$A$11:$L$511,6,FALSE)),VLOOKUP(C135,'Enga manuel'!$G$6:$P$355,4,FALSE),VLOOKUP(C135,Engagés!$A$11:$L$511,6,FALSE))),"Dossard inconnu ",IF(ISNA(VLOOKUP(C135,Engagés!$A$11:$L$511,6,FALSE)),VLOOKUP(C135,'Enga manuel'!$G$6:$P$355,4,FALSE),VLOOKUP(C135,Engagés!$A$11:$L$511,6,FALSE)))," ")</f>
        <v xml:space="preserve"> </v>
      </c>
      <c r="I135" s="44" t="str">
        <f>IF(C135&gt;0,IF(ISNA(IF(ISNA(VLOOKUP(C135,Engagés!$A$11:$L$511,7,FALSE)),VLOOKUP(C135,'Enga manuel'!$G$6:$P$355,5,FALSE),VLOOKUP(C135,Engagés!$A$11:$L$511,7,FALSE))),"ou non partant ",IF(ISNA(VLOOKUP(C135,Engagés!$A$11:$L$511,7,FALSE)),VLOOKUP(C135,'Enga manuel'!$G$6:$P$355,5,FALSE),VLOOKUP(C135,Engagés!$A$11:$L$511,7,FALSE)))," ")</f>
        <v xml:space="preserve"> </v>
      </c>
      <c r="J135" s="44" t="str">
        <f>IF(C135&gt;0,IF(ISNA(IF(ISNA(VLOOKUP(C135,Engagés!$A$11:$L$511,8,FALSE)),VLOOKUP(C135,'Enga manuel'!$G$6:$P$355,6,FALSE),VLOOKUP(C135,Engagés!$A$11:$L$511,8,FALSE)))," ",IF(ISNA(VLOOKUP(C135,Engagés!$A$11:$L$511,8,FALSE)),VLOOKUP(C135,'Enga manuel'!$G$6:$P$355,6,FALSE),VLOOKUP(C135,Engagés!$A$11:$L$511,8,FALSE)))," ")</f>
        <v xml:space="preserve"> </v>
      </c>
      <c r="K135" s="45" t="str">
        <f>IF(C135&gt;0,IF(ISNA(IF(ISNA(VLOOKUP(C135,Engagés!$A$11:$L$511,5,FALSE)),VLOOKUP(C135,'Enga manuel'!$G$6:$P$355,3,FALSE),VLOOKUP(C135,Engagés!$A$11:$L$511,5,FALSE)))," ",IF(ISNA(VLOOKUP(C135,Engagés!$A$11:$L$511,5,FALSE)),VLOOKUP(C135,'Enga manuel'!$G$6:$P$355,3,FALSE),VLOOKUP(C135,Engagés!$A$11:$L$511,5,FALSE)))," ")</f>
        <v xml:space="preserve"> </v>
      </c>
      <c r="L135" s="45" t="str">
        <f>IF(C135&gt;0,IF(ISNA(IF(ISNA(VLOOKUP(C135,Engagés!$A$11:$L$511,4,FALSE)),VLOOKUP(C135,'Enga manuel'!$G$6:$P$355,2,FALSE),VLOOKUP(C135,Engagés!$A$11:$L$511,4,FALSE)))," ",IF(ISNA(VLOOKUP(C135,Engagés!$A$11:$L$511,4,FALSE)),VLOOKUP(C135,'Enga manuel'!$G$6:$P$355,2,FALSE),VLOOKUP(C135,Engagés!$A$11:$L$511,4,FALSE)))," ")</f>
        <v xml:space="preserve"> </v>
      </c>
      <c r="M135" s="44" t="str">
        <f>IF(C135&gt;0,IF(ISNA(IF(ISNA(VLOOKUP(C135,Engagés!$A$11:$L$511,9,FALSE)),VLOOKUP(C135,'Enga manuel'!$G$6:$P$355,7,FALSE),VLOOKUP(C135,Engagés!$A$11:$L$511,9,FALSE)))," ",IF(ISNA(VLOOKUP(C135,Engagés!$A$11:$L$511,9,FALSE)),VLOOKUP(C135,'Enga manuel'!$G$6:$P$355,7,FALSE),VLOOKUP(C135,Engagés!$A$11:$L$511,9,FALSE)))," ")</f>
        <v xml:space="preserve"> </v>
      </c>
      <c r="N135" s="80" t="str">
        <f>IF(C135&gt;0,IF(ISNA(IF(ISNA(VLOOKUP(C135,Engagés!$A$11:$L$511,10,FALSE)),VLOOKUP(C135,'Enga manuel'!$G$6:$P$355,8,FALSE),VLOOKUP(C135,Engagés!$A$11:$L$511,10,FALSE)))," ",IF(ISNA(VLOOKUP(C135,Engagés!$A$11:$L$511,10,FALSE)),VLOOKUP(C135,'Enga manuel'!$G$6:$P$355,8,FALSE),VLOOKUP(C135,Engagés!$A$11:$L$511,10,FALSE)))," ")</f>
        <v xml:space="preserve"> </v>
      </c>
      <c r="O135" s="45" t="str">
        <f>IF(C135&gt;0,IF(ISNA(IF(ISNA(VLOOKUP(C135,Engagés!$A$11:$L$511,12,FALSE)),VLOOKUP(C135,'Enga manuel'!$G$6:$P$355,9,FALSE),VLOOKUP(C135,Engagés!$A$11:$L$511,12,FALSE)))," ",IF(ISNA(VLOOKUP(C135,Engagés!$A$11:$L$511,11,FALSE)),VLOOKUP(C135,'Enga manuel'!$G$6:$P$355,9,FALSE),VLOOKUP(C135,Engagés!$A$11:$L$511,11,FALSE)))," ")</f>
        <v xml:space="preserve"> </v>
      </c>
      <c r="P135" s="46" t="str">
        <f t="shared" si="11"/>
        <v/>
      </c>
      <c r="R135" s="34">
        <f t="shared" si="9"/>
        <v>0</v>
      </c>
      <c r="S135" s="34">
        <f>IF(C135&gt;0,CONCATENATE(R135,COUNTIF($R$7:R135,R135)),0)</f>
        <v>0</v>
      </c>
      <c r="T135" s="261">
        <f t="shared" si="8"/>
        <v>129</v>
      </c>
    </row>
    <row r="136" spans="1:20" ht="19.149999999999999" customHeight="1" x14ac:dyDescent="0.2">
      <c r="A136" s="39"/>
      <c r="B136" s="47">
        <v>130</v>
      </c>
      <c r="C136" s="47"/>
      <c r="D136" s="48"/>
      <c r="E136" s="48"/>
      <c r="F136" s="48"/>
      <c r="G136" s="43">
        <f t="shared" si="12"/>
        <v>0</v>
      </c>
      <c r="H136" s="44" t="str">
        <f>IF(C136&gt;0,IF(ISNA(IF(ISNA(VLOOKUP(C136,Engagés!$A$11:$L$511,6,FALSE)),VLOOKUP(C136,'Enga manuel'!$G$6:$P$355,4,FALSE),VLOOKUP(C136,Engagés!$A$11:$L$511,6,FALSE))),"Dossard inconnu ",IF(ISNA(VLOOKUP(C136,Engagés!$A$11:$L$511,6,FALSE)),VLOOKUP(C136,'Enga manuel'!$G$6:$P$355,4,FALSE),VLOOKUP(C136,Engagés!$A$11:$L$511,6,FALSE)))," ")</f>
        <v xml:space="preserve"> </v>
      </c>
      <c r="I136" s="44" t="str">
        <f>IF(C136&gt;0,IF(ISNA(IF(ISNA(VLOOKUP(C136,Engagés!$A$11:$L$511,7,FALSE)),VLOOKUP(C136,'Enga manuel'!$G$6:$P$355,5,FALSE),VLOOKUP(C136,Engagés!$A$11:$L$511,7,FALSE))),"ou non partant ",IF(ISNA(VLOOKUP(C136,Engagés!$A$11:$L$511,7,FALSE)),VLOOKUP(C136,'Enga manuel'!$G$6:$P$355,5,FALSE),VLOOKUP(C136,Engagés!$A$11:$L$511,7,FALSE)))," ")</f>
        <v xml:space="preserve"> </v>
      </c>
      <c r="J136" s="44" t="str">
        <f>IF(C136&gt;0,IF(ISNA(IF(ISNA(VLOOKUP(C136,Engagés!$A$11:$L$511,8,FALSE)),VLOOKUP(C136,'Enga manuel'!$G$6:$P$355,6,FALSE),VLOOKUP(C136,Engagés!$A$11:$L$511,8,FALSE)))," ",IF(ISNA(VLOOKUP(C136,Engagés!$A$11:$L$511,8,FALSE)),VLOOKUP(C136,'Enga manuel'!$G$6:$P$355,6,FALSE),VLOOKUP(C136,Engagés!$A$11:$L$511,8,FALSE)))," ")</f>
        <v xml:space="preserve"> </v>
      </c>
      <c r="K136" s="45" t="str">
        <f>IF(C136&gt;0,IF(ISNA(IF(ISNA(VLOOKUP(C136,Engagés!$A$11:$L$511,5,FALSE)),VLOOKUP(C136,'Enga manuel'!$G$6:$P$355,3,FALSE),VLOOKUP(C136,Engagés!$A$11:$L$511,5,FALSE)))," ",IF(ISNA(VLOOKUP(C136,Engagés!$A$11:$L$511,5,FALSE)),VLOOKUP(C136,'Enga manuel'!$G$6:$P$355,3,FALSE),VLOOKUP(C136,Engagés!$A$11:$L$511,5,FALSE)))," ")</f>
        <v xml:space="preserve"> </v>
      </c>
      <c r="L136" s="45" t="str">
        <f>IF(C136&gt;0,IF(ISNA(IF(ISNA(VLOOKUP(C136,Engagés!$A$11:$L$511,4,FALSE)),VLOOKUP(C136,'Enga manuel'!$G$6:$P$355,2,FALSE),VLOOKUP(C136,Engagés!$A$11:$L$511,4,FALSE)))," ",IF(ISNA(VLOOKUP(C136,Engagés!$A$11:$L$511,4,FALSE)),VLOOKUP(C136,'Enga manuel'!$G$6:$P$355,2,FALSE),VLOOKUP(C136,Engagés!$A$11:$L$511,4,FALSE)))," ")</f>
        <v xml:space="preserve"> </v>
      </c>
      <c r="M136" s="44" t="str">
        <f>IF(C136&gt;0,IF(ISNA(IF(ISNA(VLOOKUP(C136,Engagés!$A$11:$L$511,9,FALSE)),VLOOKUP(C136,'Enga manuel'!$G$6:$P$355,7,FALSE),VLOOKUP(C136,Engagés!$A$11:$L$511,9,FALSE)))," ",IF(ISNA(VLOOKUP(C136,Engagés!$A$11:$L$511,9,FALSE)),VLOOKUP(C136,'Enga manuel'!$G$6:$P$355,7,FALSE),VLOOKUP(C136,Engagés!$A$11:$L$511,9,FALSE)))," ")</f>
        <v xml:space="preserve"> </v>
      </c>
      <c r="N136" s="80" t="str">
        <f>IF(C136&gt;0,IF(ISNA(IF(ISNA(VLOOKUP(C136,Engagés!$A$11:$L$511,10,FALSE)),VLOOKUP(C136,'Enga manuel'!$G$6:$P$355,8,FALSE),VLOOKUP(C136,Engagés!$A$11:$L$511,10,FALSE)))," ",IF(ISNA(VLOOKUP(C136,Engagés!$A$11:$L$511,10,FALSE)),VLOOKUP(C136,'Enga manuel'!$G$6:$P$355,8,FALSE),VLOOKUP(C136,Engagés!$A$11:$L$511,10,FALSE)))," ")</f>
        <v xml:space="preserve"> </v>
      </c>
      <c r="O136" s="45" t="str">
        <f>IF(C136&gt;0,IF(ISNA(IF(ISNA(VLOOKUP(C136,Engagés!$A$11:$L$511,12,FALSE)),VLOOKUP(C136,'Enga manuel'!$G$6:$P$355,9,FALSE),VLOOKUP(C136,Engagés!$A$11:$L$511,12,FALSE)))," ",IF(ISNA(VLOOKUP(C136,Engagés!$A$11:$L$511,11,FALSE)),VLOOKUP(C136,'Enga manuel'!$G$6:$P$355,9,FALSE),VLOOKUP(C136,Engagés!$A$11:$L$511,11,FALSE)))," ")</f>
        <v xml:space="preserve"> </v>
      </c>
      <c r="P136" s="46" t="str">
        <f t="shared" ref="P136:P167" si="13">IF(C136&gt;0,IF((G136-$G$7)&lt;0,"Erreur",IF(G136&lt;G135,G136-G$7,IF(G136=G135,"''",G136-G$7))),"")</f>
        <v/>
      </c>
      <c r="R136" s="34">
        <f t="shared" si="9"/>
        <v>0</v>
      </c>
      <c r="S136" s="34">
        <f>IF(C136&gt;0,CONCATENATE(R136,COUNTIF($R$7:R136,R136)),0)</f>
        <v>0</v>
      </c>
      <c r="T136" s="261">
        <f t="shared" si="8"/>
        <v>130</v>
      </c>
    </row>
    <row r="137" spans="1:20" ht="19.149999999999999" customHeight="1" x14ac:dyDescent="0.2">
      <c r="A137" s="39"/>
      <c r="B137" s="47">
        <v>131</v>
      </c>
      <c r="C137" s="47"/>
      <c r="D137" s="48"/>
      <c r="E137" s="48"/>
      <c r="F137" s="48"/>
      <c r="G137" s="43">
        <f t="shared" si="12"/>
        <v>0</v>
      </c>
      <c r="H137" s="44" t="str">
        <f>IF(C137&gt;0,IF(ISNA(IF(ISNA(VLOOKUP(C137,Engagés!$A$11:$L$511,6,FALSE)),VLOOKUP(C137,'Enga manuel'!$G$6:$P$355,4,FALSE),VLOOKUP(C137,Engagés!$A$11:$L$511,6,FALSE))),"Dossard inconnu ",IF(ISNA(VLOOKUP(C137,Engagés!$A$11:$L$511,6,FALSE)),VLOOKUP(C137,'Enga manuel'!$G$6:$P$355,4,FALSE),VLOOKUP(C137,Engagés!$A$11:$L$511,6,FALSE)))," ")</f>
        <v xml:space="preserve"> </v>
      </c>
      <c r="I137" s="44" t="str">
        <f>IF(C137&gt;0,IF(ISNA(IF(ISNA(VLOOKUP(C137,Engagés!$A$11:$L$511,7,FALSE)),VLOOKUP(C137,'Enga manuel'!$G$6:$P$355,5,FALSE),VLOOKUP(C137,Engagés!$A$11:$L$511,7,FALSE))),"ou non partant ",IF(ISNA(VLOOKUP(C137,Engagés!$A$11:$L$511,7,FALSE)),VLOOKUP(C137,'Enga manuel'!$G$6:$P$355,5,FALSE),VLOOKUP(C137,Engagés!$A$11:$L$511,7,FALSE)))," ")</f>
        <v xml:space="preserve"> </v>
      </c>
      <c r="J137" s="44" t="str">
        <f>IF(C137&gt;0,IF(ISNA(IF(ISNA(VLOOKUP(C137,Engagés!$A$11:$L$511,8,FALSE)),VLOOKUP(C137,'Enga manuel'!$G$6:$P$355,6,FALSE),VLOOKUP(C137,Engagés!$A$11:$L$511,8,FALSE)))," ",IF(ISNA(VLOOKUP(C137,Engagés!$A$11:$L$511,8,FALSE)),VLOOKUP(C137,'Enga manuel'!$G$6:$P$355,6,FALSE),VLOOKUP(C137,Engagés!$A$11:$L$511,8,FALSE)))," ")</f>
        <v xml:space="preserve"> </v>
      </c>
      <c r="K137" s="45" t="str">
        <f>IF(C137&gt;0,IF(ISNA(IF(ISNA(VLOOKUP(C137,Engagés!$A$11:$L$511,5,FALSE)),VLOOKUP(C137,'Enga manuel'!$G$6:$P$355,3,FALSE),VLOOKUP(C137,Engagés!$A$11:$L$511,5,FALSE)))," ",IF(ISNA(VLOOKUP(C137,Engagés!$A$11:$L$511,5,FALSE)),VLOOKUP(C137,'Enga manuel'!$G$6:$P$355,3,FALSE),VLOOKUP(C137,Engagés!$A$11:$L$511,5,FALSE)))," ")</f>
        <v xml:space="preserve"> </v>
      </c>
      <c r="L137" s="45" t="str">
        <f>IF(C137&gt;0,IF(ISNA(IF(ISNA(VLOOKUP(C137,Engagés!$A$11:$L$511,4,FALSE)),VLOOKUP(C137,'Enga manuel'!$G$6:$P$355,2,FALSE),VLOOKUP(C137,Engagés!$A$11:$L$511,4,FALSE)))," ",IF(ISNA(VLOOKUP(C137,Engagés!$A$11:$L$511,4,FALSE)),VLOOKUP(C137,'Enga manuel'!$G$6:$P$355,2,FALSE),VLOOKUP(C137,Engagés!$A$11:$L$511,4,FALSE)))," ")</f>
        <v xml:space="preserve"> </v>
      </c>
      <c r="M137" s="44" t="str">
        <f>IF(C137&gt;0,IF(ISNA(IF(ISNA(VLOOKUP(C137,Engagés!$A$11:$L$511,9,FALSE)),VLOOKUP(C137,'Enga manuel'!$G$6:$P$355,7,FALSE),VLOOKUP(C137,Engagés!$A$11:$L$511,9,FALSE)))," ",IF(ISNA(VLOOKUP(C137,Engagés!$A$11:$L$511,9,FALSE)),VLOOKUP(C137,'Enga manuel'!$G$6:$P$355,7,FALSE),VLOOKUP(C137,Engagés!$A$11:$L$511,9,FALSE)))," ")</f>
        <v xml:space="preserve"> </v>
      </c>
      <c r="N137" s="80" t="str">
        <f>IF(C137&gt;0,IF(ISNA(IF(ISNA(VLOOKUP(C137,Engagés!$A$11:$L$511,10,FALSE)),VLOOKUP(C137,'Enga manuel'!$G$6:$P$355,8,FALSE),VLOOKUP(C137,Engagés!$A$11:$L$511,10,FALSE)))," ",IF(ISNA(VLOOKUP(C137,Engagés!$A$11:$L$511,10,FALSE)),VLOOKUP(C137,'Enga manuel'!$G$6:$P$355,8,FALSE),VLOOKUP(C137,Engagés!$A$11:$L$511,10,FALSE)))," ")</f>
        <v xml:space="preserve"> </v>
      </c>
      <c r="O137" s="45" t="str">
        <f>IF(C137&gt;0,IF(ISNA(IF(ISNA(VLOOKUP(C137,Engagés!$A$11:$L$511,12,FALSE)),VLOOKUP(C137,'Enga manuel'!$G$6:$P$355,9,FALSE),VLOOKUP(C137,Engagés!$A$11:$L$511,12,FALSE)))," ",IF(ISNA(VLOOKUP(C137,Engagés!$A$11:$L$511,11,FALSE)),VLOOKUP(C137,'Enga manuel'!$G$6:$P$355,9,FALSE),VLOOKUP(C137,Engagés!$A$11:$L$511,11,FALSE)))," ")</f>
        <v xml:space="preserve"> </v>
      </c>
      <c r="P137" s="46" t="str">
        <f t="shared" si="13"/>
        <v/>
      </c>
      <c r="R137" s="34">
        <f t="shared" si="9"/>
        <v>0</v>
      </c>
      <c r="S137" s="34">
        <f>IF(C137&gt;0,CONCATENATE(R137,COUNTIF($R$7:R137,R137)),0)</f>
        <v>0</v>
      </c>
      <c r="T137" s="261">
        <f t="shared" ref="T137:T200" si="14">IF(B137=B138,(2*B137+COUNTIF($B$7:$B$207,B137)-1)/2,IF(B137=B136,T136,B137))</f>
        <v>131</v>
      </c>
    </row>
    <row r="138" spans="1:20" ht="19.149999999999999" customHeight="1" x14ac:dyDescent="0.2">
      <c r="A138" s="39"/>
      <c r="B138" s="47">
        <v>132</v>
      </c>
      <c r="C138" s="47"/>
      <c r="D138" s="48"/>
      <c r="E138" s="48"/>
      <c r="F138" s="48"/>
      <c r="G138" s="43">
        <f t="shared" si="12"/>
        <v>0</v>
      </c>
      <c r="H138" s="44" t="str">
        <f>IF(C138&gt;0,IF(ISNA(IF(ISNA(VLOOKUP(C138,Engagés!$A$11:$L$511,6,FALSE)),VLOOKUP(C138,'Enga manuel'!$G$6:$P$355,4,FALSE),VLOOKUP(C138,Engagés!$A$11:$L$511,6,FALSE))),"Dossard inconnu ",IF(ISNA(VLOOKUP(C138,Engagés!$A$11:$L$511,6,FALSE)),VLOOKUP(C138,'Enga manuel'!$G$6:$P$355,4,FALSE),VLOOKUP(C138,Engagés!$A$11:$L$511,6,FALSE)))," ")</f>
        <v xml:space="preserve"> </v>
      </c>
      <c r="I138" s="44" t="str">
        <f>IF(C138&gt;0,IF(ISNA(IF(ISNA(VLOOKUP(C138,Engagés!$A$11:$L$511,7,FALSE)),VLOOKUP(C138,'Enga manuel'!$G$6:$P$355,5,FALSE),VLOOKUP(C138,Engagés!$A$11:$L$511,7,FALSE))),"ou non partant ",IF(ISNA(VLOOKUP(C138,Engagés!$A$11:$L$511,7,FALSE)),VLOOKUP(C138,'Enga manuel'!$G$6:$P$355,5,FALSE),VLOOKUP(C138,Engagés!$A$11:$L$511,7,FALSE)))," ")</f>
        <v xml:space="preserve"> </v>
      </c>
      <c r="J138" s="44" t="str">
        <f>IF(C138&gt;0,IF(ISNA(IF(ISNA(VLOOKUP(C138,Engagés!$A$11:$L$511,8,FALSE)),VLOOKUP(C138,'Enga manuel'!$G$6:$P$355,6,FALSE),VLOOKUP(C138,Engagés!$A$11:$L$511,8,FALSE)))," ",IF(ISNA(VLOOKUP(C138,Engagés!$A$11:$L$511,8,FALSE)),VLOOKUP(C138,'Enga manuel'!$G$6:$P$355,6,FALSE),VLOOKUP(C138,Engagés!$A$11:$L$511,8,FALSE)))," ")</f>
        <v xml:space="preserve"> </v>
      </c>
      <c r="K138" s="45" t="str">
        <f>IF(C138&gt;0,IF(ISNA(IF(ISNA(VLOOKUP(C138,Engagés!$A$11:$L$511,5,FALSE)),VLOOKUP(C138,'Enga manuel'!$G$6:$P$355,3,FALSE),VLOOKUP(C138,Engagés!$A$11:$L$511,5,FALSE)))," ",IF(ISNA(VLOOKUP(C138,Engagés!$A$11:$L$511,5,FALSE)),VLOOKUP(C138,'Enga manuel'!$G$6:$P$355,3,FALSE),VLOOKUP(C138,Engagés!$A$11:$L$511,5,FALSE)))," ")</f>
        <v xml:space="preserve"> </v>
      </c>
      <c r="L138" s="45" t="str">
        <f>IF(C138&gt;0,IF(ISNA(IF(ISNA(VLOOKUP(C138,Engagés!$A$11:$L$511,4,FALSE)),VLOOKUP(C138,'Enga manuel'!$G$6:$P$355,2,FALSE),VLOOKUP(C138,Engagés!$A$11:$L$511,4,FALSE)))," ",IF(ISNA(VLOOKUP(C138,Engagés!$A$11:$L$511,4,FALSE)),VLOOKUP(C138,'Enga manuel'!$G$6:$P$355,2,FALSE),VLOOKUP(C138,Engagés!$A$11:$L$511,4,FALSE)))," ")</f>
        <v xml:space="preserve"> </v>
      </c>
      <c r="M138" s="44" t="str">
        <f>IF(C138&gt;0,IF(ISNA(IF(ISNA(VLOOKUP(C138,Engagés!$A$11:$L$511,9,FALSE)),VLOOKUP(C138,'Enga manuel'!$G$6:$P$355,7,FALSE),VLOOKUP(C138,Engagés!$A$11:$L$511,9,FALSE)))," ",IF(ISNA(VLOOKUP(C138,Engagés!$A$11:$L$511,9,FALSE)),VLOOKUP(C138,'Enga manuel'!$G$6:$P$355,7,FALSE),VLOOKUP(C138,Engagés!$A$11:$L$511,9,FALSE)))," ")</f>
        <v xml:space="preserve"> </v>
      </c>
      <c r="N138" s="80" t="str">
        <f>IF(C138&gt;0,IF(ISNA(IF(ISNA(VLOOKUP(C138,Engagés!$A$11:$L$511,10,FALSE)),VLOOKUP(C138,'Enga manuel'!$G$6:$P$355,8,FALSE),VLOOKUP(C138,Engagés!$A$11:$L$511,10,FALSE)))," ",IF(ISNA(VLOOKUP(C138,Engagés!$A$11:$L$511,10,FALSE)),VLOOKUP(C138,'Enga manuel'!$G$6:$P$355,8,FALSE),VLOOKUP(C138,Engagés!$A$11:$L$511,10,FALSE)))," ")</f>
        <v xml:space="preserve"> </v>
      </c>
      <c r="O138" s="45" t="str">
        <f>IF(C138&gt;0,IF(ISNA(IF(ISNA(VLOOKUP(C138,Engagés!$A$11:$L$511,12,FALSE)),VLOOKUP(C138,'Enga manuel'!$G$6:$P$355,9,FALSE),VLOOKUP(C138,Engagés!$A$11:$L$511,12,FALSE)))," ",IF(ISNA(VLOOKUP(C138,Engagés!$A$11:$L$511,11,FALSE)),VLOOKUP(C138,'Enga manuel'!$G$6:$P$355,9,FALSE),VLOOKUP(C138,Engagés!$A$11:$L$511,11,FALSE)))," ")</f>
        <v xml:space="preserve"> </v>
      </c>
      <c r="P138" s="46" t="str">
        <f t="shared" si="13"/>
        <v/>
      </c>
      <c r="R138" s="34">
        <f t="shared" si="9"/>
        <v>0</v>
      </c>
      <c r="S138" s="34">
        <f>IF(C138&gt;0,CONCATENATE(R138,COUNTIF($R$7:R138,R138)),0)</f>
        <v>0</v>
      </c>
      <c r="T138" s="261">
        <f t="shared" si="14"/>
        <v>132</v>
      </c>
    </row>
    <row r="139" spans="1:20" ht="19.149999999999999" customHeight="1" x14ac:dyDescent="0.2">
      <c r="A139" s="39"/>
      <c r="B139" s="47">
        <v>133</v>
      </c>
      <c r="C139" s="47"/>
      <c r="D139" s="48"/>
      <c r="E139" s="48"/>
      <c r="F139" s="48"/>
      <c r="G139" s="43">
        <f t="shared" si="12"/>
        <v>0</v>
      </c>
      <c r="H139" s="44" t="str">
        <f>IF(C139&gt;0,IF(ISNA(IF(ISNA(VLOOKUP(C139,Engagés!$A$11:$L$511,6,FALSE)),VLOOKUP(C139,'Enga manuel'!$G$6:$P$355,4,FALSE),VLOOKUP(C139,Engagés!$A$11:$L$511,6,FALSE))),"Dossard inconnu ",IF(ISNA(VLOOKUP(C139,Engagés!$A$11:$L$511,6,FALSE)),VLOOKUP(C139,'Enga manuel'!$G$6:$P$355,4,FALSE),VLOOKUP(C139,Engagés!$A$11:$L$511,6,FALSE)))," ")</f>
        <v xml:space="preserve"> </v>
      </c>
      <c r="I139" s="44" t="str">
        <f>IF(C139&gt;0,IF(ISNA(IF(ISNA(VLOOKUP(C139,Engagés!$A$11:$L$511,7,FALSE)),VLOOKUP(C139,'Enga manuel'!$G$6:$P$355,5,FALSE),VLOOKUP(C139,Engagés!$A$11:$L$511,7,FALSE))),"ou non partant ",IF(ISNA(VLOOKUP(C139,Engagés!$A$11:$L$511,7,FALSE)),VLOOKUP(C139,'Enga manuel'!$G$6:$P$355,5,FALSE),VLOOKUP(C139,Engagés!$A$11:$L$511,7,FALSE)))," ")</f>
        <v xml:space="preserve"> </v>
      </c>
      <c r="J139" s="44" t="str">
        <f>IF(C139&gt;0,IF(ISNA(IF(ISNA(VLOOKUP(C139,Engagés!$A$11:$L$511,8,FALSE)),VLOOKUP(C139,'Enga manuel'!$G$6:$P$355,6,FALSE),VLOOKUP(C139,Engagés!$A$11:$L$511,8,FALSE)))," ",IF(ISNA(VLOOKUP(C139,Engagés!$A$11:$L$511,8,FALSE)),VLOOKUP(C139,'Enga manuel'!$G$6:$P$355,6,FALSE),VLOOKUP(C139,Engagés!$A$11:$L$511,8,FALSE)))," ")</f>
        <v xml:space="preserve"> </v>
      </c>
      <c r="K139" s="45" t="str">
        <f>IF(C139&gt;0,IF(ISNA(IF(ISNA(VLOOKUP(C139,Engagés!$A$11:$L$511,5,FALSE)),VLOOKUP(C139,'Enga manuel'!$G$6:$P$355,3,FALSE),VLOOKUP(C139,Engagés!$A$11:$L$511,5,FALSE)))," ",IF(ISNA(VLOOKUP(C139,Engagés!$A$11:$L$511,5,FALSE)),VLOOKUP(C139,'Enga manuel'!$G$6:$P$355,3,FALSE),VLOOKUP(C139,Engagés!$A$11:$L$511,5,FALSE)))," ")</f>
        <v xml:space="preserve"> </v>
      </c>
      <c r="L139" s="45" t="str">
        <f>IF(C139&gt;0,IF(ISNA(IF(ISNA(VLOOKUP(C139,Engagés!$A$11:$L$511,4,FALSE)),VLOOKUP(C139,'Enga manuel'!$G$6:$P$355,2,FALSE),VLOOKUP(C139,Engagés!$A$11:$L$511,4,FALSE)))," ",IF(ISNA(VLOOKUP(C139,Engagés!$A$11:$L$511,4,FALSE)),VLOOKUP(C139,'Enga manuel'!$G$6:$P$355,2,FALSE),VLOOKUP(C139,Engagés!$A$11:$L$511,4,FALSE)))," ")</f>
        <v xml:space="preserve"> </v>
      </c>
      <c r="M139" s="44" t="str">
        <f>IF(C139&gt;0,IF(ISNA(IF(ISNA(VLOOKUP(C139,Engagés!$A$11:$L$511,9,FALSE)),VLOOKUP(C139,'Enga manuel'!$G$6:$P$355,7,FALSE),VLOOKUP(C139,Engagés!$A$11:$L$511,9,FALSE)))," ",IF(ISNA(VLOOKUP(C139,Engagés!$A$11:$L$511,9,FALSE)),VLOOKUP(C139,'Enga manuel'!$G$6:$P$355,7,FALSE),VLOOKUP(C139,Engagés!$A$11:$L$511,9,FALSE)))," ")</f>
        <v xml:space="preserve"> </v>
      </c>
      <c r="N139" s="80" t="str">
        <f>IF(C139&gt;0,IF(ISNA(IF(ISNA(VLOOKUP(C139,Engagés!$A$11:$L$511,10,FALSE)),VLOOKUP(C139,'Enga manuel'!$G$6:$P$355,8,FALSE),VLOOKUP(C139,Engagés!$A$11:$L$511,10,FALSE)))," ",IF(ISNA(VLOOKUP(C139,Engagés!$A$11:$L$511,10,FALSE)),VLOOKUP(C139,'Enga manuel'!$G$6:$P$355,8,FALSE),VLOOKUP(C139,Engagés!$A$11:$L$511,10,FALSE)))," ")</f>
        <v xml:space="preserve"> </v>
      </c>
      <c r="O139" s="45" t="str">
        <f>IF(C139&gt;0,IF(ISNA(IF(ISNA(VLOOKUP(C139,Engagés!$A$11:$L$511,12,FALSE)),VLOOKUP(C139,'Enga manuel'!$G$6:$P$355,9,FALSE),VLOOKUP(C139,Engagés!$A$11:$L$511,12,FALSE)))," ",IF(ISNA(VLOOKUP(C139,Engagés!$A$11:$L$511,11,FALSE)),VLOOKUP(C139,'Enga manuel'!$G$6:$P$355,9,FALSE),VLOOKUP(C139,Engagés!$A$11:$L$511,11,FALSE)))," ")</f>
        <v xml:space="preserve"> </v>
      </c>
      <c r="P139" s="46" t="str">
        <f t="shared" si="13"/>
        <v/>
      </c>
      <c r="R139" s="34">
        <f t="shared" ref="R139:R202" si="15">IF(C139&gt;0,MID(K139,1,7),0)</f>
        <v>0</v>
      </c>
      <c r="S139" s="34">
        <f>IF(C139&gt;0,CONCATENATE(R139,COUNTIF($R$7:R139,R139)),0)</f>
        <v>0</v>
      </c>
      <c r="T139" s="261">
        <f t="shared" si="14"/>
        <v>133</v>
      </c>
    </row>
    <row r="140" spans="1:20" ht="19.149999999999999" customHeight="1" x14ac:dyDescent="0.2">
      <c r="A140" s="39"/>
      <c r="B140" s="47">
        <v>134</v>
      </c>
      <c r="C140" s="47"/>
      <c r="D140" s="48"/>
      <c r="E140" s="48"/>
      <c r="F140" s="48"/>
      <c r="G140" s="43">
        <f t="shared" si="12"/>
        <v>0</v>
      </c>
      <c r="H140" s="44" t="str">
        <f>IF(C140&gt;0,IF(ISNA(IF(ISNA(VLOOKUP(C140,Engagés!$A$11:$L$511,6,FALSE)),VLOOKUP(C140,'Enga manuel'!$G$6:$P$355,4,FALSE),VLOOKUP(C140,Engagés!$A$11:$L$511,6,FALSE))),"Dossard inconnu ",IF(ISNA(VLOOKUP(C140,Engagés!$A$11:$L$511,6,FALSE)),VLOOKUP(C140,'Enga manuel'!$G$6:$P$355,4,FALSE),VLOOKUP(C140,Engagés!$A$11:$L$511,6,FALSE)))," ")</f>
        <v xml:space="preserve"> </v>
      </c>
      <c r="I140" s="44" t="str">
        <f>IF(C140&gt;0,IF(ISNA(IF(ISNA(VLOOKUP(C140,Engagés!$A$11:$L$511,7,FALSE)),VLOOKUP(C140,'Enga manuel'!$G$6:$P$355,5,FALSE),VLOOKUP(C140,Engagés!$A$11:$L$511,7,FALSE))),"ou non partant ",IF(ISNA(VLOOKUP(C140,Engagés!$A$11:$L$511,7,FALSE)),VLOOKUP(C140,'Enga manuel'!$G$6:$P$355,5,FALSE),VLOOKUP(C140,Engagés!$A$11:$L$511,7,FALSE)))," ")</f>
        <v xml:space="preserve"> </v>
      </c>
      <c r="J140" s="44" t="str">
        <f>IF(C140&gt;0,IF(ISNA(IF(ISNA(VLOOKUP(C140,Engagés!$A$11:$L$511,8,FALSE)),VLOOKUP(C140,'Enga manuel'!$G$6:$P$355,6,FALSE),VLOOKUP(C140,Engagés!$A$11:$L$511,8,FALSE)))," ",IF(ISNA(VLOOKUP(C140,Engagés!$A$11:$L$511,8,FALSE)),VLOOKUP(C140,'Enga manuel'!$G$6:$P$355,6,FALSE),VLOOKUP(C140,Engagés!$A$11:$L$511,8,FALSE)))," ")</f>
        <v xml:space="preserve"> </v>
      </c>
      <c r="K140" s="45" t="str">
        <f>IF(C140&gt;0,IF(ISNA(IF(ISNA(VLOOKUP(C140,Engagés!$A$11:$L$511,5,FALSE)),VLOOKUP(C140,'Enga manuel'!$G$6:$P$355,3,FALSE),VLOOKUP(C140,Engagés!$A$11:$L$511,5,FALSE)))," ",IF(ISNA(VLOOKUP(C140,Engagés!$A$11:$L$511,5,FALSE)),VLOOKUP(C140,'Enga manuel'!$G$6:$P$355,3,FALSE),VLOOKUP(C140,Engagés!$A$11:$L$511,5,FALSE)))," ")</f>
        <v xml:space="preserve"> </v>
      </c>
      <c r="L140" s="45" t="str">
        <f>IF(C140&gt;0,IF(ISNA(IF(ISNA(VLOOKUP(C140,Engagés!$A$11:$L$511,4,FALSE)),VLOOKUP(C140,'Enga manuel'!$G$6:$P$355,2,FALSE),VLOOKUP(C140,Engagés!$A$11:$L$511,4,FALSE)))," ",IF(ISNA(VLOOKUP(C140,Engagés!$A$11:$L$511,4,FALSE)),VLOOKUP(C140,'Enga manuel'!$G$6:$P$355,2,FALSE),VLOOKUP(C140,Engagés!$A$11:$L$511,4,FALSE)))," ")</f>
        <v xml:space="preserve"> </v>
      </c>
      <c r="M140" s="44" t="str">
        <f>IF(C140&gt;0,IF(ISNA(IF(ISNA(VLOOKUP(C140,Engagés!$A$11:$L$511,9,FALSE)),VLOOKUP(C140,'Enga manuel'!$G$6:$P$355,7,FALSE),VLOOKUP(C140,Engagés!$A$11:$L$511,9,FALSE)))," ",IF(ISNA(VLOOKUP(C140,Engagés!$A$11:$L$511,9,FALSE)),VLOOKUP(C140,'Enga manuel'!$G$6:$P$355,7,FALSE),VLOOKUP(C140,Engagés!$A$11:$L$511,9,FALSE)))," ")</f>
        <v xml:space="preserve"> </v>
      </c>
      <c r="N140" s="80" t="str">
        <f>IF(C140&gt;0,IF(ISNA(IF(ISNA(VLOOKUP(C140,Engagés!$A$11:$L$511,10,FALSE)),VLOOKUP(C140,'Enga manuel'!$G$6:$P$355,8,FALSE),VLOOKUP(C140,Engagés!$A$11:$L$511,10,FALSE)))," ",IF(ISNA(VLOOKUP(C140,Engagés!$A$11:$L$511,10,FALSE)),VLOOKUP(C140,'Enga manuel'!$G$6:$P$355,8,FALSE),VLOOKUP(C140,Engagés!$A$11:$L$511,10,FALSE)))," ")</f>
        <v xml:space="preserve"> </v>
      </c>
      <c r="O140" s="45" t="str">
        <f>IF(C140&gt;0,IF(ISNA(IF(ISNA(VLOOKUP(C140,Engagés!$A$11:$L$511,12,FALSE)),VLOOKUP(C140,'Enga manuel'!$G$6:$P$355,9,FALSE),VLOOKUP(C140,Engagés!$A$11:$L$511,12,FALSE)))," ",IF(ISNA(VLOOKUP(C140,Engagés!$A$11:$L$511,11,FALSE)),VLOOKUP(C140,'Enga manuel'!$G$6:$P$355,9,FALSE),VLOOKUP(C140,Engagés!$A$11:$L$511,11,FALSE)))," ")</f>
        <v xml:space="preserve"> </v>
      </c>
      <c r="P140" s="46" t="str">
        <f t="shared" si="13"/>
        <v/>
      </c>
      <c r="R140" s="34">
        <f t="shared" si="15"/>
        <v>0</v>
      </c>
      <c r="S140" s="34">
        <f>IF(C140&gt;0,CONCATENATE(R140,COUNTIF($R$7:R140,R140)),0)</f>
        <v>0</v>
      </c>
      <c r="T140" s="261">
        <f t="shared" si="14"/>
        <v>134</v>
      </c>
    </row>
    <row r="141" spans="1:20" ht="19.149999999999999" customHeight="1" x14ac:dyDescent="0.2">
      <c r="A141" s="39"/>
      <c r="B141" s="47">
        <v>135</v>
      </c>
      <c r="C141" s="47"/>
      <c r="D141" s="48"/>
      <c r="E141" s="48"/>
      <c r="F141" s="48"/>
      <c r="G141" s="43">
        <f t="shared" si="12"/>
        <v>0</v>
      </c>
      <c r="H141" s="44" t="str">
        <f>IF(C141&gt;0,IF(ISNA(IF(ISNA(VLOOKUP(C141,Engagés!$A$11:$L$511,6,FALSE)),VLOOKUP(C141,'Enga manuel'!$G$6:$P$355,4,FALSE),VLOOKUP(C141,Engagés!$A$11:$L$511,6,FALSE))),"Dossard inconnu ",IF(ISNA(VLOOKUP(C141,Engagés!$A$11:$L$511,6,FALSE)),VLOOKUP(C141,'Enga manuel'!$G$6:$P$355,4,FALSE),VLOOKUP(C141,Engagés!$A$11:$L$511,6,FALSE)))," ")</f>
        <v xml:space="preserve"> </v>
      </c>
      <c r="I141" s="44" t="str">
        <f>IF(C141&gt;0,IF(ISNA(IF(ISNA(VLOOKUP(C141,Engagés!$A$11:$L$511,7,FALSE)),VLOOKUP(C141,'Enga manuel'!$G$6:$P$355,5,FALSE),VLOOKUP(C141,Engagés!$A$11:$L$511,7,FALSE))),"ou non partant ",IF(ISNA(VLOOKUP(C141,Engagés!$A$11:$L$511,7,FALSE)),VLOOKUP(C141,'Enga manuel'!$G$6:$P$355,5,FALSE),VLOOKUP(C141,Engagés!$A$11:$L$511,7,FALSE)))," ")</f>
        <v xml:space="preserve"> </v>
      </c>
      <c r="J141" s="44" t="str">
        <f>IF(C141&gt;0,IF(ISNA(IF(ISNA(VLOOKUP(C141,Engagés!$A$11:$L$511,8,FALSE)),VLOOKUP(C141,'Enga manuel'!$G$6:$P$355,6,FALSE),VLOOKUP(C141,Engagés!$A$11:$L$511,8,FALSE)))," ",IF(ISNA(VLOOKUP(C141,Engagés!$A$11:$L$511,8,FALSE)),VLOOKUP(C141,'Enga manuel'!$G$6:$P$355,6,FALSE),VLOOKUP(C141,Engagés!$A$11:$L$511,8,FALSE)))," ")</f>
        <v xml:space="preserve"> </v>
      </c>
      <c r="K141" s="45" t="str">
        <f>IF(C141&gt;0,IF(ISNA(IF(ISNA(VLOOKUP(C141,Engagés!$A$11:$L$511,5,FALSE)),VLOOKUP(C141,'Enga manuel'!$G$6:$P$355,3,FALSE),VLOOKUP(C141,Engagés!$A$11:$L$511,5,FALSE)))," ",IF(ISNA(VLOOKUP(C141,Engagés!$A$11:$L$511,5,FALSE)),VLOOKUP(C141,'Enga manuel'!$G$6:$P$355,3,FALSE),VLOOKUP(C141,Engagés!$A$11:$L$511,5,FALSE)))," ")</f>
        <v xml:space="preserve"> </v>
      </c>
      <c r="L141" s="45" t="str">
        <f>IF(C141&gt;0,IF(ISNA(IF(ISNA(VLOOKUP(C141,Engagés!$A$11:$L$511,4,FALSE)),VLOOKUP(C141,'Enga manuel'!$G$6:$P$355,2,FALSE),VLOOKUP(C141,Engagés!$A$11:$L$511,4,FALSE)))," ",IF(ISNA(VLOOKUP(C141,Engagés!$A$11:$L$511,4,FALSE)),VLOOKUP(C141,'Enga manuel'!$G$6:$P$355,2,FALSE),VLOOKUP(C141,Engagés!$A$11:$L$511,4,FALSE)))," ")</f>
        <v xml:space="preserve"> </v>
      </c>
      <c r="M141" s="44" t="str">
        <f>IF(C141&gt;0,IF(ISNA(IF(ISNA(VLOOKUP(C141,Engagés!$A$11:$L$511,9,FALSE)),VLOOKUP(C141,'Enga manuel'!$G$6:$P$355,7,FALSE),VLOOKUP(C141,Engagés!$A$11:$L$511,9,FALSE)))," ",IF(ISNA(VLOOKUP(C141,Engagés!$A$11:$L$511,9,FALSE)),VLOOKUP(C141,'Enga manuel'!$G$6:$P$355,7,FALSE),VLOOKUP(C141,Engagés!$A$11:$L$511,9,FALSE)))," ")</f>
        <v xml:space="preserve"> </v>
      </c>
      <c r="N141" s="80" t="str">
        <f>IF(C141&gt;0,IF(ISNA(IF(ISNA(VLOOKUP(C141,Engagés!$A$11:$L$511,10,FALSE)),VLOOKUP(C141,'Enga manuel'!$G$6:$P$355,8,FALSE),VLOOKUP(C141,Engagés!$A$11:$L$511,10,FALSE)))," ",IF(ISNA(VLOOKUP(C141,Engagés!$A$11:$L$511,10,FALSE)),VLOOKUP(C141,'Enga manuel'!$G$6:$P$355,8,FALSE),VLOOKUP(C141,Engagés!$A$11:$L$511,10,FALSE)))," ")</f>
        <v xml:space="preserve"> </v>
      </c>
      <c r="O141" s="45" t="str">
        <f>IF(C141&gt;0,IF(ISNA(IF(ISNA(VLOOKUP(C141,Engagés!$A$11:$L$511,12,FALSE)),VLOOKUP(C141,'Enga manuel'!$G$6:$P$355,9,FALSE),VLOOKUP(C141,Engagés!$A$11:$L$511,12,FALSE)))," ",IF(ISNA(VLOOKUP(C141,Engagés!$A$11:$L$511,11,FALSE)),VLOOKUP(C141,'Enga manuel'!$G$6:$P$355,9,FALSE),VLOOKUP(C141,Engagés!$A$11:$L$511,11,FALSE)))," ")</f>
        <v xml:space="preserve"> </v>
      </c>
      <c r="P141" s="46" t="str">
        <f t="shared" si="13"/>
        <v/>
      </c>
      <c r="R141" s="34">
        <f t="shared" si="15"/>
        <v>0</v>
      </c>
      <c r="S141" s="34">
        <f>IF(C141&gt;0,CONCATENATE(R141,COUNTIF($R$7:R141,R141)),0)</f>
        <v>0</v>
      </c>
      <c r="T141" s="261">
        <f t="shared" si="14"/>
        <v>135</v>
      </c>
    </row>
    <row r="142" spans="1:20" ht="19.149999999999999" customHeight="1" x14ac:dyDescent="0.2">
      <c r="A142" s="39"/>
      <c r="B142" s="47">
        <v>136</v>
      </c>
      <c r="C142" s="47"/>
      <c r="D142" s="48"/>
      <c r="E142" s="48"/>
      <c r="F142" s="48"/>
      <c r="G142" s="43">
        <f t="shared" si="12"/>
        <v>0</v>
      </c>
      <c r="H142" s="44" t="str">
        <f>IF(C142&gt;0,IF(ISNA(IF(ISNA(VLOOKUP(C142,Engagés!$A$11:$L$511,6,FALSE)),VLOOKUP(C142,'Enga manuel'!$G$6:$P$355,4,FALSE),VLOOKUP(C142,Engagés!$A$11:$L$511,6,FALSE))),"Dossard inconnu ",IF(ISNA(VLOOKUP(C142,Engagés!$A$11:$L$511,6,FALSE)),VLOOKUP(C142,'Enga manuel'!$G$6:$P$355,4,FALSE),VLOOKUP(C142,Engagés!$A$11:$L$511,6,FALSE)))," ")</f>
        <v xml:space="preserve"> </v>
      </c>
      <c r="I142" s="44" t="str">
        <f>IF(C142&gt;0,IF(ISNA(IF(ISNA(VLOOKUP(C142,Engagés!$A$11:$L$511,7,FALSE)),VLOOKUP(C142,'Enga manuel'!$G$6:$P$355,5,FALSE),VLOOKUP(C142,Engagés!$A$11:$L$511,7,FALSE))),"ou non partant ",IF(ISNA(VLOOKUP(C142,Engagés!$A$11:$L$511,7,FALSE)),VLOOKUP(C142,'Enga manuel'!$G$6:$P$355,5,FALSE),VLOOKUP(C142,Engagés!$A$11:$L$511,7,FALSE)))," ")</f>
        <v xml:space="preserve"> </v>
      </c>
      <c r="J142" s="44" t="str">
        <f>IF(C142&gt;0,IF(ISNA(IF(ISNA(VLOOKUP(C142,Engagés!$A$11:$L$511,8,FALSE)),VLOOKUP(C142,'Enga manuel'!$G$6:$P$355,6,FALSE),VLOOKUP(C142,Engagés!$A$11:$L$511,8,FALSE)))," ",IF(ISNA(VLOOKUP(C142,Engagés!$A$11:$L$511,8,FALSE)),VLOOKUP(C142,'Enga manuel'!$G$6:$P$355,6,FALSE),VLOOKUP(C142,Engagés!$A$11:$L$511,8,FALSE)))," ")</f>
        <v xml:space="preserve"> </v>
      </c>
      <c r="K142" s="45" t="str">
        <f>IF(C142&gt;0,IF(ISNA(IF(ISNA(VLOOKUP(C142,Engagés!$A$11:$L$511,5,FALSE)),VLOOKUP(C142,'Enga manuel'!$G$6:$P$355,3,FALSE),VLOOKUP(C142,Engagés!$A$11:$L$511,5,FALSE)))," ",IF(ISNA(VLOOKUP(C142,Engagés!$A$11:$L$511,5,FALSE)),VLOOKUP(C142,'Enga manuel'!$G$6:$P$355,3,FALSE),VLOOKUP(C142,Engagés!$A$11:$L$511,5,FALSE)))," ")</f>
        <v xml:space="preserve"> </v>
      </c>
      <c r="L142" s="45" t="str">
        <f>IF(C142&gt;0,IF(ISNA(IF(ISNA(VLOOKUP(C142,Engagés!$A$11:$L$511,4,FALSE)),VLOOKUP(C142,'Enga manuel'!$G$6:$P$355,2,FALSE),VLOOKUP(C142,Engagés!$A$11:$L$511,4,FALSE)))," ",IF(ISNA(VLOOKUP(C142,Engagés!$A$11:$L$511,4,FALSE)),VLOOKUP(C142,'Enga manuel'!$G$6:$P$355,2,FALSE),VLOOKUP(C142,Engagés!$A$11:$L$511,4,FALSE)))," ")</f>
        <v xml:space="preserve"> </v>
      </c>
      <c r="M142" s="44" t="str">
        <f>IF(C142&gt;0,IF(ISNA(IF(ISNA(VLOOKUP(C142,Engagés!$A$11:$L$511,9,FALSE)),VLOOKUP(C142,'Enga manuel'!$G$6:$P$355,7,FALSE),VLOOKUP(C142,Engagés!$A$11:$L$511,9,FALSE)))," ",IF(ISNA(VLOOKUP(C142,Engagés!$A$11:$L$511,9,FALSE)),VLOOKUP(C142,'Enga manuel'!$G$6:$P$355,7,FALSE),VLOOKUP(C142,Engagés!$A$11:$L$511,9,FALSE)))," ")</f>
        <v xml:space="preserve"> </v>
      </c>
      <c r="N142" s="80" t="str">
        <f>IF(C142&gt;0,IF(ISNA(IF(ISNA(VLOOKUP(C142,Engagés!$A$11:$L$511,10,FALSE)),VLOOKUP(C142,'Enga manuel'!$G$6:$P$355,8,FALSE),VLOOKUP(C142,Engagés!$A$11:$L$511,10,FALSE)))," ",IF(ISNA(VLOOKUP(C142,Engagés!$A$11:$L$511,10,FALSE)),VLOOKUP(C142,'Enga manuel'!$G$6:$P$355,8,FALSE),VLOOKUP(C142,Engagés!$A$11:$L$511,10,FALSE)))," ")</f>
        <v xml:space="preserve"> </v>
      </c>
      <c r="O142" s="45" t="str">
        <f>IF(C142&gt;0,IF(ISNA(IF(ISNA(VLOOKUP(C142,Engagés!$A$11:$L$511,12,FALSE)),VLOOKUP(C142,'Enga manuel'!$G$6:$P$355,9,FALSE),VLOOKUP(C142,Engagés!$A$11:$L$511,12,FALSE)))," ",IF(ISNA(VLOOKUP(C142,Engagés!$A$11:$L$511,11,FALSE)),VLOOKUP(C142,'Enga manuel'!$G$6:$P$355,9,FALSE),VLOOKUP(C142,Engagés!$A$11:$L$511,11,FALSE)))," ")</f>
        <v xml:space="preserve"> </v>
      </c>
      <c r="P142" s="46" t="str">
        <f t="shared" si="13"/>
        <v/>
      </c>
      <c r="R142" s="34">
        <f t="shared" si="15"/>
        <v>0</v>
      </c>
      <c r="S142" s="34">
        <f>IF(C142&gt;0,CONCATENATE(R142,COUNTIF($R$7:R142,R142)),0)</f>
        <v>0</v>
      </c>
      <c r="T142" s="261">
        <f t="shared" si="14"/>
        <v>136</v>
      </c>
    </row>
    <row r="143" spans="1:20" ht="19.149999999999999" customHeight="1" x14ac:dyDescent="0.2">
      <c r="A143" s="39"/>
      <c r="B143" s="47">
        <v>137</v>
      </c>
      <c r="C143" s="47"/>
      <c r="D143" s="48"/>
      <c r="E143" s="48"/>
      <c r="F143" s="48"/>
      <c r="G143" s="43">
        <f t="shared" si="12"/>
        <v>0</v>
      </c>
      <c r="H143" s="44" t="str">
        <f>IF(C143&gt;0,IF(ISNA(IF(ISNA(VLOOKUP(C143,Engagés!$A$11:$L$511,6,FALSE)),VLOOKUP(C143,'Enga manuel'!$G$6:$P$355,4,FALSE),VLOOKUP(C143,Engagés!$A$11:$L$511,6,FALSE))),"Dossard inconnu ",IF(ISNA(VLOOKUP(C143,Engagés!$A$11:$L$511,6,FALSE)),VLOOKUP(C143,'Enga manuel'!$G$6:$P$355,4,FALSE),VLOOKUP(C143,Engagés!$A$11:$L$511,6,FALSE)))," ")</f>
        <v xml:space="preserve"> </v>
      </c>
      <c r="I143" s="44" t="str">
        <f>IF(C143&gt;0,IF(ISNA(IF(ISNA(VLOOKUP(C143,Engagés!$A$11:$L$511,7,FALSE)),VLOOKUP(C143,'Enga manuel'!$G$6:$P$355,5,FALSE),VLOOKUP(C143,Engagés!$A$11:$L$511,7,FALSE))),"ou non partant ",IF(ISNA(VLOOKUP(C143,Engagés!$A$11:$L$511,7,FALSE)),VLOOKUP(C143,'Enga manuel'!$G$6:$P$355,5,FALSE),VLOOKUP(C143,Engagés!$A$11:$L$511,7,FALSE)))," ")</f>
        <v xml:space="preserve"> </v>
      </c>
      <c r="J143" s="44" t="str">
        <f>IF(C143&gt;0,IF(ISNA(IF(ISNA(VLOOKUP(C143,Engagés!$A$11:$L$511,8,FALSE)),VLOOKUP(C143,'Enga manuel'!$G$6:$P$355,6,FALSE),VLOOKUP(C143,Engagés!$A$11:$L$511,8,FALSE)))," ",IF(ISNA(VLOOKUP(C143,Engagés!$A$11:$L$511,8,FALSE)),VLOOKUP(C143,'Enga manuel'!$G$6:$P$355,6,FALSE),VLOOKUP(C143,Engagés!$A$11:$L$511,8,FALSE)))," ")</f>
        <v xml:space="preserve"> </v>
      </c>
      <c r="K143" s="45" t="str">
        <f>IF(C143&gt;0,IF(ISNA(IF(ISNA(VLOOKUP(C143,Engagés!$A$11:$L$511,5,FALSE)),VLOOKUP(C143,'Enga manuel'!$G$6:$P$355,3,FALSE),VLOOKUP(C143,Engagés!$A$11:$L$511,5,FALSE)))," ",IF(ISNA(VLOOKUP(C143,Engagés!$A$11:$L$511,5,FALSE)),VLOOKUP(C143,'Enga manuel'!$G$6:$P$355,3,FALSE),VLOOKUP(C143,Engagés!$A$11:$L$511,5,FALSE)))," ")</f>
        <v xml:space="preserve"> </v>
      </c>
      <c r="L143" s="45" t="str">
        <f>IF(C143&gt;0,IF(ISNA(IF(ISNA(VLOOKUP(C143,Engagés!$A$11:$L$511,4,FALSE)),VLOOKUP(C143,'Enga manuel'!$G$6:$P$355,2,FALSE),VLOOKUP(C143,Engagés!$A$11:$L$511,4,FALSE)))," ",IF(ISNA(VLOOKUP(C143,Engagés!$A$11:$L$511,4,FALSE)),VLOOKUP(C143,'Enga manuel'!$G$6:$P$355,2,FALSE),VLOOKUP(C143,Engagés!$A$11:$L$511,4,FALSE)))," ")</f>
        <v xml:space="preserve"> </v>
      </c>
      <c r="M143" s="44" t="str">
        <f>IF(C143&gt;0,IF(ISNA(IF(ISNA(VLOOKUP(C143,Engagés!$A$11:$L$511,9,FALSE)),VLOOKUP(C143,'Enga manuel'!$G$6:$P$355,7,FALSE),VLOOKUP(C143,Engagés!$A$11:$L$511,9,FALSE)))," ",IF(ISNA(VLOOKUP(C143,Engagés!$A$11:$L$511,9,FALSE)),VLOOKUP(C143,'Enga manuel'!$G$6:$P$355,7,FALSE),VLOOKUP(C143,Engagés!$A$11:$L$511,9,FALSE)))," ")</f>
        <v xml:space="preserve"> </v>
      </c>
      <c r="N143" s="80" t="str">
        <f>IF(C143&gt;0,IF(ISNA(IF(ISNA(VLOOKUP(C143,Engagés!$A$11:$L$511,10,FALSE)),VLOOKUP(C143,'Enga manuel'!$G$6:$P$355,8,FALSE),VLOOKUP(C143,Engagés!$A$11:$L$511,10,FALSE)))," ",IF(ISNA(VLOOKUP(C143,Engagés!$A$11:$L$511,10,FALSE)),VLOOKUP(C143,'Enga manuel'!$G$6:$P$355,8,FALSE),VLOOKUP(C143,Engagés!$A$11:$L$511,10,FALSE)))," ")</f>
        <v xml:space="preserve"> </v>
      </c>
      <c r="O143" s="45" t="str">
        <f>IF(C143&gt;0,IF(ISNA(IF(ISNA(VLOOKUP(C143,Engagés!$A$11:$L$511,12,FALSE)),VLOOKUP(C143,'Enga manuel'!$G$6:$P$355,9,FALSE),VLOOKUP(C143,Engagés!$A$11:$L$511,12,FALSE)))," ",IF(ISNA(VLOOKUP(C143,Engagés!$A$11:$L$511,11,FALSE)),VLOOKUP(C143,'Enga manuel'!$G$6:$P$355,9,FALSE),VLOOKUP(C143,Engagés!$A$11:$L$511,11,FALSE)))," ")</f>
        <v xml:space="preserve"> </v>
      </c>
      <c r="P143" s="46" t="str">
        <f t="shared" si="13"/>
        <v/>
      </c>
      <c r="R143" s="34">
        <f t="shared" si="15"/>
        <v>0</v>
      </c>
      <c r="S143" s="34">
        <f>IF(C143&gt;0,CONCATENATE(R143,COUNTIF($R$7:R143,R143)),0)</f>
        <v>0</v>
      </c>
      <c r="T143" s="261">
        <f t="shared" si="14"/>
        <v>137</v>
      </c>
    </row>
    <row r="144" spans="1:20" ht="19.149999999999999" customHeight="1" x14ac:dyDescent="0.2">
      <c r="A144" s="39"/>
      <c r="B144" s="47">
        <v>138</v>
      </c>
      <c r="C144" s="47"/>
      <c r="D144" s="48"/>
      <c r="E144" s="48"/>
      <c r="F144" s="48"/>
      <c r="G144" s="43">
        <f t="shared" si="12"/>
        <v>0</v>
      </c>
      <c r="H144" s="44" t="str">
        <f>IF(C144&gt;0,IF(ISNA(IF(ISNA(VLOOKUP(C144,Engagés!$A$11:$L$511,6,FALSE)),VLOOKUP(C144,'Enga manuel'!$G$6:$P$355,4,FALSE),VLOOKUP(C144,Engagés!$A$11:$L$511,6,FALSE))),"Dossard inconnu ",IF(ISNA(VLOOKUP(C144,Engagés!$A$11:$L$511,6,FALSE)),VLOOKUP(C144,'Enga manuel'!$G$6:$P$355,4,FALSE),VLOOKUP(C144,Engagés!$A$11:$L$511,6,FALSE)))," ")</f>
        <v xml:space="preserve"> </v>
      </c>
      <c r="I144" s="44" t="str">
        <f>IF(C144&gt;0,IF(ISNA(IF(ISNA(VLOOKUP(C144,Engagés!$A$11:$L$511,7,FALSE)),VLOOKUP(C144,'Enga manuel'!$G$6:$P$355,5,FALSE),VLOOKUP(C144,Engagés!$A$11:$L$511,7,FALSE))),"ou non partant ",IF(ISNA(VLOOKUP(C144,Engagés!$A$11:$L$511,7,FALSE)),VLOOKUP(C144,'Enga manuel'!$G$6:$P$355,5,FALSE),VLOOKUP(C144,Engagés!$A$11:$L$511,7,FALSE)))," ")</f>
        <v xml:space="preserve"> </v>
      </c>
      <c r="J144" s="44" t="str">
        <f>IF(C144&gt;0,IF(ISNA(IF(ISNA(VLOOKUP(C144,Engagés!$A$11:$L$511,8,FALSE)),VLOOKUP(C144,'Enga manuel'!$G$6:$P$355,6,FALSE),VLOOKUP(C144,Engagés!$A$11:$L$511,8,FALSE)))," ",IF(ISNA(VLOOKUP(C144,Engagés!$A$11:$L$511,8,FALSE)),VLOOKUP(C144,'Enga manuel'!$G$6:$P$355,6,FALSE),VLOOKUP(C144,Engagés!$A$11:$L$511,8,FALSE)))," ")</f>
        <v xml:space="preserve"> </v>
      </c>
      <c r="K144" s="45" t="str">
        <f>IF(C144&gt;0,IF(ISNA(IF(ISNA(VLOOKUP(C144,Engagés!$A$11:$L$511,5,FALSE)),VLOOKUP(C144,'Enga manuel'!$G$6:$P$355,3,FALSE),VLOOKUP(C144,Engagés!$A$11:$L$511,5,FALSE)))," ",IF(ISNA(VLOOKUP(C144,Engagés!$A$11:$L$511,5,FALSE)),VLOOKUP(C144,'Enga manuel'!$G$6:$P$355,3,FALSE),VLOOKUP(C144,Engagés!$A$11:$L$511,5,FALSE)))," ")</f>
        <v xml:space="preserve"> </v>
      </c>
      <c r="L144" s="45" t="str">
        <f>IF(C144&gt;0,IF(ISNA(IF(ISNA(VLOOKUP(C144,Engagés!$A$11:$L$511,4,FALSE)),VLOOKUP(C144,'Enga manuel'!$G$6:$P$355,2,FALSE),VLOOKUP(C144,Engagés!$A$11:$L$511,4,FALSE)))," ",IF(ISNA(VLOOKUP(C144,Engagés!$A$11:$L$511,4,FALSE)),VLOOKUP(C144,'Enga manuel'!$G$6:$P$355,2,FALSE),VLOOKUP(C144,Engagés!$A$11:$L$511,4,FALSE)))," ")</f>
        <v xml:space="preserve"> </v>
      </c>
      <c r="M144" s="44" t="str">
        <f>IF(C144&gt;0,IF(ISNA(IF(ISNA(VLOOKUP(C144,Engagés!$A$11:$L$511,9,FALSE)),VLOOKUP(C144,'Enga manuel'!$G$6:$P$355,7,FALSE),VLOOKUP(C144,Engagés!$A$11:$L$511,9,FALSE)))," ",IF(ISNA(VLOOKUP(C144,Engagés!$A$11:$L$511,9,FALSE)),VLOOKUP(C144,'Enga manuel'!$G$6:$P$355,7,FALSE),VLOOKUP(C144,Engagés!$A$11:$L$511,9,FALSE)))," ")</f>
        <v xml:space="preserve"> </v>
      </c>
      <c r="N144" s="80" t="str">
        <f>IF(C144&gt;0,IF(ISNA(IF(ISNA(VLOOKUP(C144,Engagés!$A$11:$L$511,10,FALSE)),VLOOKUP(C144,'Enga manuel'!$G$6:$P$355,8,FALSE),VLOOKUP(C144,Engagés!$A$11:$L$511,10,FALSE)))," ",IF(ISNA(VLOOKUP(C144,Engagés!$A$11:$L$511,10,FALSE)),VLOOKUP(C144,'Enga manuel'!$G$6:$P$355,8,FALSE),VLOOKUP(C144,Engagés!$A$11:$L$511,10,FALSE)))," ")</f>
        <v xml:space="preserve"> </v>
      </c>
      <c r="O144" s="45" t="str">
        <f>IF(C144&gt;0,IF(ISNA(IF(ISNA(VLOOKUP(C144,Engagés!$A$11:$L$511,12,FALSE)),VLOOKUP(C144,'Enga manuel'!$G$6:$P$355,9,FALSE),VLOOKUP(C144,Engagés!$A$11:$L$511,12,FALSE)))," ",IF(ISNA(VLOOKUP(C144,Engagés!$A$11:$L$511,11,FALSE)),VLOOKUP(C144,'Enga manuel'!$G$6:$P$355,9,FALSE),VLOOKUP(C144,Engagés!$A$11:$L$511,11,FALSE)))," ")</f>
        <v xml:space="preserve"> </v>
      </c>
      <c r="P144" s="46" t="str">
        <f t="shared" si="13"/>
        <v/>
      </c>
      <c r="R144" s="34">
        <f t="shared" si="15"/>
        <v>0</v>
      </c>
      <c r="S144" s="34">
        <f>IF(C144&gt;0,CONCATENATE(R144,COUNTIF($R$7:R144,R144)),0)</f>
        <v>0</v>
      </c>
      <c r="T144" s="261">
        <f t="shared" si="14"/>
        <v>138</v>
      </c>
    </row>
    <row r="145" spans="1:20" ht="19.149999999999999" customHeight="1" x14ac:dyDescent="0.2">
      <c r="A145" s="39"/>
      <c r="B145" s="47">
        <v>139</v>
      </c>
      <c r="C145" s="47"/>
      <c r="D145" s="48"/>
      <c r="E145" s="48"/>
      <c r="F145" s="48"/>
      <c r="G145" s="43">
        <f t="shared" si="12"/>
        <v>0</v>
      </c>
      <c r="H145" s="44" t="str">
        <f>IF(C145&gt;0,IF(ISNA(IF(ISNA(VLOOKUP(C145,Engagés!$A$11:$L$511,6,FALSE)),VLOOKUP(C145,'Enga manuel'!$G$6:$P$355,4,FALSE),VLOOKUP(C145,Engagés!$A$11:$L$511,6,FALSE))),"Dossard inconnu ",IF(ISNA(VLOOKUP(C145,Engagés!$A$11:$L$511,6,FALSE)),VLOOKUP(C145,'Enga manuel'!$G$6:$P$355,4,FALSE),VLOOKUP(C145,Engagés!$A$11:$L$511,6,FALSE)))," ")</f>
        <v xml:space="preserve"> </v>
      </c>
      <c r="I145" s="44" t="str">
        <f>IF(C145&gt;0,IF(ISNA(IF(ISNA(VLOOKUP(C145,Engagés!$A$11:$L$511,7,FALSE)),VLOOKUP(C145,'Enga manuel'!$G$6:$P$355,5,FALSE),VLOOKUP(C145,Engagés!$A$11:$L$511,7,FALSE))),"ou non partant ",IF(ISNA(VLOOKUP(C145,Engagés!$A$11:$L$511,7,FALSE)),VLOOKUP(C145,'Enga manuel'!$G$6:$P$355,5,FALSE),VLOOKUP(C145,Engagés!$A$11:$L$511,7,FALSE)))," ")</f>
        <v xml:space="preserve"> </v>
      </c>
      <c r="J145" s="44" t="str">
        <f>IF(C145&gt;0,IF(ISNA(IF(ISNA(VLOOKUP(C145,Engagés!$A$11:$L$511,8,FALSE)),VLOOKUP(C145,'Enga manuel'!$G$6:$P$355,6,FALSE),VLOOKUP(C145,Engagés!$A$11:$L$511,8,FALSE)))," ",IF(ISNA(VLOOKUP(C145,Engagés!$A$11:$L$511,8,FALSE)),VLOOKUP(C145,'Enga manuel'!$G$6:$P$355,6,FALSE),VLOOKUP(C145,Engagés!$A$11:$L$511,8,FALSE)))," ")</f>
        <v xml:space="preserve"> </v>
      </c>
      <c r="K145" s="45" t="str">
        <f>IF(C145&gt;0,IF(ISNA(IF(ISNA(VLOOKUP(C145,Engagés!$A$11:$L$511,5,FALSE)),VLOOKUP(C145,'Enga manuel'!$G$6:$P$355,3,FALSE),VLOOKUP(C145,Engagés!$A$11:$L$511,5,FALSE)))," ",IF(ISNA(VLOOKUP(C145,Engagés!$A$11:$L$511,5,FALSE)),VLOOKUP(C145,'Enga manuel'!$G$6:$P$355,3,FALSE),VLOOKUP(C145,Engagés!$A$11:$L$511,5,FALSE)))," ")</f>
        <v xml:space="preserve"> </v>
      </c>
      <c r="L145" s="45" t="str">
        <f>IF(C145&gt;0,IF(ISNA(IF(ISNA(VLOOKUP(C145,Engagés!$A$11:$L$511,4,FALSE)),VLOOKUP(C145,'Enga manuel'!$G$6:$P$355,2,FALSE),VLOOKUP(C145,Engagés!$A$11:$L$511,4,FALSE)))," ",IF(ISNA(VLOOKUP(C145,Engagés!$A$11:$L$511,4,FALSE)),VLOOKUP(C145,'Enga manuel'!$G$6:$P$355,2,FALSE),VLOOKUP(C145,Engagés!$A$11:$L$511,4,FALSE)))," ")</f>
        <v xml:space="preserve"> </v>
      </c>
      <c r="M145" s="44" t="str">
        <f>IF(C145&gt;0,IF(ISNA(IF(ISNA(VLOOKUP(C145,Engagés!$A$11:$L$511,9,FALSE)),VLOOKUP(C145,'Enga manuel'!$G$6:$P$355,7,FALSE),VLOOKUP(C145,Engagés!$A$11:$L$511,9,FALSE)))," ",IF(ISNA(VLOOKUP(C145,Engagés!$A$11:$L$511,9,FALSE)),VLOOKUP(C145,'Enga manuel'!$G$6:$P$355,7,FALSE),VLOOKUP(C145,Engagés!$A$11:$L$511,9,FALSE)))," ")</f>
        <v xml:space="preserve"> </v>
      </c>
      <c r="N145" s="80" t="str">
        <f>IF(C145&gt;0,IF(ISNA(IF(ISNA(VLOOKUP(C145,Engagés!$A$11:$L$511,10,FALSE)),VLOOKUP(C145,'Enga manuel'!$G$6:$P$355,8,FALSE),VLOOKUP(C145,Engagés!$A$11:$L$511,10,FALSE)))," ",IF(ISNA(VLOOKUP(C145,Engagés!$A$11:$L$511,10,FALSE)),VLOOKUP(C145,'Enga manuel'!$G$6:$P$355,8,FALSE),VLOOKUP(C145,Engagés!$A$11:$L$511,10,FALSE)))," ")</f>
        <v xml:space="preserve"> </v>
      </c>
      <c r="O145" s="45" t="str">
        <f>IF(C145&gt;0,IF(ISNA(IF(ISNA(VLOOKUP(C145,Engagés!$A$11:$L$511,12,FALSE)),VLOOKUP(C145,'Enga manuel'!$G$6:$P$355,9,FALSE),VLOOKUP(C145,Engagés!$A$11:$L$511,12,FALSE)))," ",IF(ISNA(VLOOKUP(C145,Engagés!$A$11:$L$511,11,FALSE)),VLOOKUP(C145,'Enga manuel'!$G$6:$P$355,9,FALSE),VLOOKUP(C145,Engagés!$A$11:$L$511,11,FALSE)))," ")</f>
        <v xml:space="preserve"> </v>
      </c>
      <c r="P145" s="46" t="str">
        <f t="shared" si="13"/>
        <v/>
      </c>
      <c r="R145" s="34">
        <f t="shared" si="15"/>
        <v>0</v>
      </c>
      <c r="S145" s="34">
        <f>IF(C145&gt;0,CONCATENATE(R145,COUNTIF($R$7:R145,R145)),0)</f>
        <v>0</v>
      </c>
      <c r="T145" s="261">
        <f t="shared" si="14"/>
        <v>139</v>
      </c>
    </row>
    <row r="146" spans="1:20" ht="19.149999999999999" customHeight="1" x14ac:dyDescent="0.2">
      <c r="A146" s="39"/>
      <c r="B146" s="47">
        <v>140</v>
      </c>
      <c r="C146" s="47"/>
      <c r="D146" s="48"/>
      <c r="E146" s="48"/>
      <c r="F146" s="48"/>
      <c r="G146" s="43">
        <f t="shared" si="12"/>
        <v>0</v>
      </c>
      <c r="H146" s="44" t="str">
        <f>IF(C146&gt;0,IF(ISNA(IF(ISNA(VLOOKUP(C146,Engagés!$A$11:$L$511,6,FALSE)),VLOOKUP(C146,'Enga manuel'!$G$6:$P$355,4,FALSE),VLOOKUP(C146,Engagés!$A$11:$L$511,6,FALSE))),"Dossard inconnu ",IF(ISNA(VLOOKUP(C146,Engagés!$A$11:$L$511,6,FALSE)),VLOOKUP(C146,'Enga manuel'!$G$6:$P$355,4,FALSE),VLOOKUP(C146,Engagés!$A$11:$L$511,6,FALSE)))," ")</f>
        <v xml:space="preserve"> </v>
      </c>
      <c r="I146" s="44" t="str">
        <f>IF(C146&gt;0,IF(ISNA(IF(ISNA(VLOOKUP(C146,Engagés!$A$11:$L$511,7,FALSE)),VLOOKUP(C146,'Enga manuel'!$G$6:$P$355,5,FALSE),VLOOKUP(C146,Engagés!$A$11:$L$511,7,FALSE))),"ou non partant ",IF(ISNA(VLOOKUP(C146,Engagés!$A$11:$L$511,7,FALSE)),VLOOKUP(C146,'Enga manuel'!$G$6:$P$355,5,FALSE),VLOOKUP(C146,Engagés!$A$11:$L$511,7,FALSE)))," ")</f>
        <v xml:space="preserve"> </v>
      </c>
      <c r="J146" s="44" t="str">
        <f>IF(C146&gt;0,IF(ISNA(IF(ISNA(VLOOKUP(C146,Engagés!$A$11:$L$511,8,FALSE)),VLOOKUP(C146,'Enga manuel'!$G$6:$P$355,6,FALSE),VLOOKUP(C146,Engagés!$A$11:$L$511,8,FALSE)))," ",IF(ISNA(VLOOKUP(C146,Engagés!$A$11:$L$511,8,FALSE)),VLOOKUP(C146,'Enga manuel'!$G$6:$P$355,6,FALSE),VLOOKUP(C146,Engagés!$A$11:$L$511,8,FALSE)))," ")</f>
        <v xml:space="preserve"> </v>
      </c>
      <c r="K146" s="45" t="str">
        <f>IF(C146&gt;0,IF(ISNA(IF(ISNA(VLOOKUP(C146,Engagés!$A$11:$L$511,5,FALSE)),VLOOKUP(C146,'Enga manuel'!$G$6:$P$355,3,FALSE),VLOOKUP(C146,Engagés!$A$11:$L$511,5,FALSE)))," ",IF(ISNA(VLOOKUP(C146,Engagés!$A$11:$L$511,5,FALSE)),VLOOKUP(C146,'Enga manuel'!$G$6:$P$355,3,FALSE),VLOOKUP(C146,Engagés!$A$11:$L$511,5,FALSE)))," ")</f>
        <v xml:space="preserve"> </v>
      </c>
      <c r="L146" s="45" t="str">
        <f>IF(C146&gt;0,IF(ISNA(IF(ISNA(VLOOKUP(C146,Engagés!$A$11:$L$511,4,FALSE)),VLOOKUP(C146,'Enga manuel'!$G$6:$P$355,2,FALSE),VLOOKUP(C146,Engagés!$A$11:$L$511,4,FALSE)))," ",IF(ISNA(VLOOKUP(C146,Engagés!$A$11:$L$511,4,FALSE)),VLOOKUP(C146,'Enga manuel'!$G$6:$P$355,2,FALSE),VLOOKUP(C146,Engagés!$A$11:$L$511,4,FALSE)))," ")</f>
        <v xml:space="preserve"> </v>
      </c>
      <c r="M146" s="44" t="str">
        <f>IF(C146&gt;0,IF(ISNA(IF(ISNA(VLOOKUP(C146,Engagés!$A$11:$L$511,9,FALSE)),VLOOKUP(C146,'Enga manuel'!$G$6:$P$355,7,FALSE),VLOOKUP(C146,Engagés!$A$11:$L$511,9,FALSE)))," ",IF(ISNA(VLOOKUP(C146,Engagés!$A$11:$L$511,9,FALSE)),VLOOKUP(C146,'Enga manuel'!$G$6:$P$355,7,FALSE),VLOOKUP(C146,Engagés!$A$11:$L$511,9,FALSE)))," ")</f>
        <v xml:space="preserve"> </v>
      </c>
      <c r="N146" s="80" t="str">
        <f>IF(C146&gt;0,IF(ISNA(IF(ISNA(VLOOKUP(C146,Engagés!$A$11:$L$511,10,FALSE)),VLOOKUP(C146,'Enga manuel'!$G$6:$P$355,8,FALSE),VLOOKUP(C146,Engagés!$A$11:$L$511,10,FALSE)))," ",IF(ISNA(VLOOKUP(C146,Engagés!$A$11:$L$511,10,FALSE)),VLOOKUP(C146,'Enga manuel'!$G$6:$P$355,8,FALSE),VLOOKUP(C146,Engagés!$A$11:$L$511,10,FALSE)))," ")</f>
        <v xml:space="preserve"> </v>
      </c>
      <c r="O146" s="45" t="str">
        <f>IF(C146&gt;0,IF(ISNA(IF(ISNA(VLOOKUP(C146,Engagés!$A$11:$L$511,12,FALSE)),VLOOKUP(C146,'Enga manuel'!$G$6:$P$355,9,FALSE),VLOOKUP(C146,Engagés!$A$11:$L$511,12,FALSE)))," ",IF(ISNA(VLOOKUP(C146,Engagés!$A$11:$L$511,11,FALSE)),VLOOKUP(C146,'Enga manuel'!$G$6:$P$355,9,FALSE),VLOOKUP(C146,Engagés!$A$11:$L$511,11,FALSE)))," ")</f>
        <v xml:space="preserve"> </v>
      </c>
      <c r="P146" s="46" t="str">
        <f t="shared" si="13"/>
        <v/>
      </c>
      <c r="R146" s="34">
        <f t="shared" si="15"/>
        <v>0</v>
      </c>
      <c r="S146" s="34">
        <f>IF(C146&gt;0,CONCATENATE(R146,COUNTIF($R$7:R146,R146)),0)</f>
        <v>0</v>
      </c>
      <c r="T146" s="261">
        <f t="shared" si="14"/>
        <v>140</v>
      </c>
    </row>
    <row r="147" spans="1:20" ht="19.149999999999999" customHeight="1" x14ac:dyDescent="0.2">
      <c r="A147" s="39"/>
      <c r="B147" s="47">
        <v>141</v>
      </c>
      <c r="C147" s="47"/>
      <c r="D147" s="48"/>
      <c r="E147" s="48"/>
      <c r="F147" s="48"/>
      <c r="G147" s="43">
        <f t="shared" si="12"/>
        <v>0</v>
      </c>
      <c r="H147" s="44" t="str">
        <f>IF(C147&gt;0,IF(ISNA(IF(ISNA(VLOOKUP(C147,Engagés!$A$11:$L$511,6,FALSE)),VLOOKUP(C147,'Enga manuel'!$G$6:$P$355,4,FALSE),VLOOKUP(C147,Engagés!$A$11:$L$511,6,FALSE))),"Dossard inconnu ",IF(ISNA(VLOOKUP(C147,Engagés!$A$11:$L$511,6,FALSE)),VLOOKUP(C147,'Enga manuel'!$G$6:$P$355,4,FALSE),VLOOKUP(C147,Engagés!$A$11:$L$511,6,FALSE)))," ")</f>
        <v xml:space="preserve"> </v>
      </c>
      <c r="I147" s="44" t="str">
        <f>IF(C147&gt;0,IF(ISNA(IF(ISNA(VLOOKUP(C147,Engagés!$A$11:$L$511,7,FALSE)),VLOOKUP(C147,'Enga manuel'!$G$6:$P$355,5,FALSE),VLOOKUP(C147,Engagés!$A$11:$L$511,7,FALSE))),"ou non partant ",IF(ISNA(VLOOKUP(C147,Engagés!$A$11:$L$511,7,FALSE)),VLOOKUP(C147,'Enga manuel'!$G$6:$P$355,5,FALSE),VLOOKUP(C147,Engagés!$A$11:$L$511,7,FALSE)))," ")</f>
        <v xml:space="preserve"> </v>
      </c>
      <c r="J147" s="44" t="str">
        <f>IF(C147&gt;0,IF(ISNA(IF(ISNA(VLOOKUP(C147,Engagés!$A$11:$L$511,8,FALSE)),VLOOKUP(C147,'Enga manuel'!$G$6:$P$355,6,FALSE),VLOOKUP(C147,Engagés!$A$11:$L$511,8,FALSE)))," ",IF(ISNA(VLOOKUP(C147,Engagés!$A$11:$L$511,8,FALSE)),VLOOKUP(C147,'Enga manuel'!$G$6:$P$355,6,FALSE),VLOOKUP(C147,Engagés!$A$11:$L$511,8,FALSE)))," ")</f>
        <v xml:space="preserve"> </v>
      </c>
      <c r="K147" s="45" t="str">
        <f>IF(C147&gt;0,IF(ISNA(IF(ISNA(VLOOKUP(C147,Engagés!$A$11:$L$511,5,FALSE)),VLOOKUP(C147,'Enga manuel'!$G$6:$P$355,3,FALSE),VLOOKUP(C147,Engagés!$A$11:$L$511,5,FALSE)))," ",IF(ISNA(VLOOKUP(C147,Engagés!$A$11:$L$511,5,FALSE)),VLOOKUP(C147,'Enga manuel'!$G$6:$P$355,3,FALSE),VLOOKUP(C147,Engagés!$A$11:$L$511,5,FALSE)))," ")</f>
        <v xml:space="preserve"> </v>
      </c>
      <c r="L147" s="45" t="str">
        <f>IF(C147&gt;0,IF(ISNA(IF(ISNA(VLOOKUP(C147,Engagés!$A$11:$L$511,4,FALSE)),VLOOKUP(C147,'Enga manuel'!$G$6:$P$355,2,FALSE),VLOOKUP(C147,Engagés!$A$11:$L$511,4,FALSE)))," ",IF(ISNA(VLOOKUP(C147,Engagés!$A$11:$L$511,4,FALSE)),VLOOKUP(C147,'Enga manuel'!$G$6:$P$355,2,FALSE),VLOOKUP(C147,Engagés!$A$11:$L$511,4,FALSE)))," ")</f>
        <v xml:space="preserve"> </v>
      </c>
      <c r="M147" s="44" t="str">
        <f>IF(C147&gt;0,IF(ISNA(IF(ISNA(VLOOKUP(C147,Engagés!$A$11:$L$511,9,FALSE)),VLOOKUP(C147,'Enga manuel'!$G$6:$P$355,7,FALSE),VLOOKUP(C147,Engagés!$A$11:$L$511,9,FALSE)))," ",IF(ISNA(VLOOKUP(C147,Engagés!$A$11:$L$511,9,FALSE)),VLOOKUP(C147,'Enga manuel'!$G$6:$P$355,7,FALSE),VLOOKUP(C147,Engagés!$A$11:$L$511,9,FALSE)))," ")</f>
        <v xml:space="preserve"> </v>
      </c>
      <c r="N147" s="80" t="str">
        <f>IF(C147&gt;0,IF(ISNA(IF(ISNA(VLOOKUP(C147,Engagés!$A$11:$L$511,10,FALSE)),VLOOKUP(C147,'Enga manuel'!$G$6:$P$355,8,FALSE),VLOOKUP(C147,Engagés!$A$11:$L$511,10,FALSE)))," ",IF(ISNA(VLOOKUP(C147,Engagés!$A$11:$L$511,10,FALSE)),VLOOKUP(C147,'Enga manuel'!$G$6:$P$355,8,FALSE),VLOOKUP(C147,Engagés!$A$11:$L$511,10,FALSE)))," ")</f>
        <v xml:space="preserve"> </v>
      </c>
      <c r="O147" s="45" t="str">
        <f>IF(C147&gt;0,IF(ISNA(IF(ISNA(VLOOKUP(C147,Engagés!$A$11:$L$511,12,FALSE)),VLOOKUP(C147,'Enga manuel'!$G$6:$P$355,9,FALSE),VLOOKUP(C147,Engagés!$A$11:$L$511,12,FALSE)))," ",IF(ISNA(VLOOKUP(C147,Engagés!$A$11:$L$511,11,FALSE)),VLOOKUP(C147,'Enga manuel'!$G$6:$P$355,9,FALSE),VLOOKUP(C147,Engagés!$A$11:$L$511,11,FALSE)))," ")</f>
        <v xml:space="preserve"> </v>
      </c>
      <c r="P147" s="46" t="str">
        <f t="shared" si="13"/>
        <v/>
      </c>
      <c r="R147" s="34">
        <f t="shared" si="15"/>
        <v>0</v>
      </c>
      <c r="S147" s="34">
        <f>IF(C147&gt;0,CONCATENATE(R147,COUNTIF($R$7:R147,R147)),0)</f>
        <v>0</v>
      </c>
      <c r="T147" s="261">
        <f t="shared" si="14"/>
        <v>141</v>
      </c>
    </row>
    <row r="148" spans="1:20" ht="19.149999999999999" customHeight="1" x14ac:dyDescent="0.2">
      <c r="A148" s="39"/>
      <c r="B148" s="47">
        <v>142</v>
      </c>
      <c r="C148" s="47"/>
      <c r="D148" s="48"/>
      <c r="E148" s="48"/>
      <c r="F148" s="48"/>
      <c r="G148" s="43">
        <f t="shared" si="12"/>
        <v>0</v>
      </c>
      <c r="H148" s="44" t="str">
        <f>IF(C148&gt;0,IF(ISNA(IF(ISNA(VLOOKUP(C148,Engagés!$A$11:$L$511,6,FALSE)),VLOOKUP(C148,'Enga manuel'!$G$6:$P$355,4,FALSE),VLOOKUP(C148,Engagés!$A$11:$L$511,6,FALSE))),"Dossard inconnu ",IF(ISNA(VLOOKUP(C148,Engagés!$A$11:$L$511,6,FALSE)),VLOOKUP(C148,'Enga manuel'!$G$6:$P$355,4,FALSE),VLOOKUP(C148,Engagés!$A$11:$L$511,6,FALSE)))," ")</f>
        <v xml:space="preserve"> </v>
      </c>
      <c r="I148" s="44" t="str">
        <f>IF(C148&gt;0,IF(ISNA(IF(ISNA(VLOOKUP(C148,Engagés!$A$11:$L$511,7,FALSE)),VLOOKUP(C148,'Enga manuel'!$G$6:$P$355,5,FALSE),VLOOKUP(C148,Engagés!$A$11:$L$511,7,FALSE))),"ou non partant ",IF(ISNA(VLOOKUP(C148,Engagés!$A$11:$L$511,7,FALSE)),VLOOKUP(C148,'Enga manuel'!$G$6:$P$355,5,FALSE),VLOOKUP(C148,Engagés!$A$11:$L$511,7,FALSE)))," ")</f>
        <v xml:space="preserve"> </v>
      </c>
      <c r="J148" s="44" t="str">
        <f>IF(C148&gt;0,IF(ISNA(IF(ISNA(VLOOKUP(C148,Engagés!$A$11:$L$511,8,FALSE)),VLOOKUP(C148,'Enga manuel'!$G$6:$P$355,6,FALSE),VLOOKUP(C148,Engagés!$A$11:$L$511,8,FALSE)))," ",IF(ISNA(VLOOKUP(C148,Engagés!$A$11:$L$511,8,FALSE)),VLOOKUP(C148,'Enga manuel'!$G$6:$P$355,6,FALSE),VLOOKUP(C148,Engagés!$A$11:$L$511,8,FALSE)))," ")</f>
        <v xml:space="preserve"> </v>
      </c>
      <c r="K148" s="45" t="str">
        <f>IF(C148&gt;0,IF(ISNA(IF(ISNA(VLOOKUP(C148,Engagés!$A$11:$L$511,5,FALSE)),VLOOKUP(C148,'Enga manuel'!$G$6:$P$355,3,FALSE),VLOOKUP(C148,Engagés!$A$11:$L$511,5,FALSE)))," ",IF(ISNA(VLOOKUP(C148,Engagés!$A$11:$L$511,5,FALSE)),VLOOKUP(C148,'Enga manuel'!$G$6:$P$355,3,FALSE),VLOOKUP(C148,Engagés!$A$11:$L$511,5,FALSE)))," ")</f>
        <v xml:space="preserve"> </v>
      </c>
      <c r="L148" s="45" t="str">
        <f>IF(C148&gt;0,IF(ISNA(IF(ISNA(VLOOKUP(C148,Engagés!$A$11:$L$511,4,FALSE)),VLOOKUP(C148,'Enga manuel'!$G$6:$P$355,2,FALSE),VLOOKUP(C148,Engagés!$A$11:$L$511,4,FALSE)))," ",IF(ISNA(VLOOKUP(C148,Engagés!$A$11:$L$511,4,FALSE)),VLOOKUP(C148,'Enga manuel'!$G$6:$P$355,2,FALSE),VLOOKUP(C148,Engagés!$A$11:$L$511,4,FALSE)))," ")</f>
        <v xml:space="preserve"> </v>
      </c>
      <c r="M148" s="44" t="str">
        <f>IF(C148&gt;0,IF(ISNA(IF(ISNA(VLOOKUP(C148,Engagés!$A$11:$L$511,9,FALSE)),VLOOKUP(C148,'Enga manuel'!$G$6:$P$355,7,FALSE),VLOOKUP(C148,Engagés!$A$11:$L$511,9,FALSE)))," ",IF(ISNA(VLOOKUP(C148,Engagés!$A$11:$L$511,9,FALSE)),VLOOKUP(C148,'Enga manuel'!$G$6:$P$355,7,FALSE),VLOOKUP(C148,Engagés!$A$11:$L$511,9,FALSE)))," ")</f>
        <v xml:space="preserve"> </v>
      </c>
      <c r="N148" s="80" t="str">
        <f>IF(C148&gt;0,IF(ISNA(IF(ISNA(VLOOKUP(C148,Engagés!$A$11:$L$511,10,FALSE)),VLOOKUP(C148,'Enga manuel'!$G$6:$P$355,8,FALSE),VLOOKUP(C148,Engagés!$A$11:$L$511,10,FALSE)))," ",IF(ISNA(VLOOKUP(C148,Engagés!$A$11:$L$511,10,FALSE)),VLOOKUP(C148,'Enga manuel'!$G$6:$P$355,8,FALSE),VLOOKUP(C148,Engagés!$A$11:$L$511,10,FALSE)))," ")</f>
        <v xml:space="preserve"> </v>
      </c>
      <c r="O148" s="45" t="str">
        <f>IF(C148&gt;0,IF(ISNA(IF(ISNA(VLOOKUP(C148,Engagés!$A$11:$L$511,12,FALSE)),VLOOKUP(C148,'Enga manuel'!$G$6:$P$355,9,FALSE),VLOOKUP(C148,Engagés!$A$11:$L$511,12,FALSE)))," ",IF(ISNA(VLOOKUP(C148,Engagés!$A$11:$L$511,11,FALSE)),VLOOKUP(C148,'Enga manuel'!$G$6:$P$355,9,FALSE),VLOOKUP(C148,Engagés!$A$11:$L$511,11,FALSE)))," ")</f>
        <v xml:space="preserve"> </v>
      </c>
      <c r="P148" s="46" t="str">
        <f t="shared" si="13"/>
        <v/>
      </c>
      <c r="R148" s="34">
        <f t="shared" si="15"/>
        <v>0</v>
      </c>
      <c r="S148" s="34">
        <f>IF(C148&gt;0,CONCATENATE(R148,COUNTIF($R$7:R148,R148)),0)</f>
        <v>0</v>
      </c>
      <c r="T148" s="261">
        <f t="shared" si="14"/>
        <v>142</v>
      </c>
    </row>
    <row r="149" spans="1:20" ht="19.149999999999999" customHeight="1" x14ac:dyDescent="0.2">
      <c r="A149" s="39"/>
      <c r="B149" s="47">
        <v>143</v>
      </c>
      <c r="C149" s="47"/>
      <c r="D149" s="48"/>
      <c r="E149" s="48"/>
      <c r="F149" s="48"/>
      <c r="G149" s="43">
        <f t="shared" si="12"/>
        <v>0</v>
      </c>
      <c r="H149" s="44" t="str">
        <f>IF(C149&gt;0,IF(ISNA(IF(ISNA(VLOOKUP(C149,Engagés!$A$11:$L$511,6,FALSE)),VLOOKUP(C149,'Enga manuel'!$G$6:$P$355,4,FALSE),VLOOKUP(C149,Engagés!$A$11:$L$511,6,FALSE))),"Dossard inconnu ",IF(ISNA(VLOOKUP(C149,Engagés!$A$11:$L$511,6,FALSE)),VLOOKUP(C149,'Enga manuel'!$G$6:$P$355,4,FALSE),VLOOKUP(C149,Engagés!$A$11:$L$511,6,FALSE)))," ")</f>
        <v xml:space="preserve"> </v>
      </c>
      <c r="I149" s="44" t="str">
        <f>IF(C149&gt;0,IF(ISNA(IF(ISNA(VLOOKUP(C149,Engagés!$A$11:$L$511,7,FALSE)),VLOOKUP(C149,'Enga manuel'!$G$6:$P$355,5,FALSE),VLOOKUP(C149,Engagés!$A$11:$L$511,7,FALSE))),"ou non partant ",IF(ISNA(VLOOKUP(C149,Engagés!$A$11:$L$511,7,FALSE)),VLOOKUP(C149,'Enga manuel'!$G$6:$P$355,5,FALSE),VLOOKUP(C149,Engagés!$A$11:$L$511,7,FALSE)))," ")</f>
        <v xml:space="preserve"> </v>
      </c>
      <c r="J149" s="44" t="str">
        <f>IF(C149&gt;0,IF(ISNA(IF(ISNA(VLOOKUP(C149,Engagés!$A$11:$L$511,8,FALSE)),VLOOKUP(C149,'Enga manuel'!$G$6:$P$355,6,FALSE),VLOOKUP(C149,Engagés!$A$11:$L$511,8,FALSE)))," ",IF(ISNA(VLOOKUP(C149,Engagés!$A$11:$L$511,8,FALSE)),VLOOKUP(C149,'Enga manuel'!$G$6:$P$355,6,FALSE),VLOOKUP(C149,Engagés!$A$11:$L$511,8,FALSE)))," ")</f>
        <v xml:space="preserve"> </v>
      </c>
      <c r="K149" s="45" t="str">
        <f>IF(C149&gt;0,IF(ISNA(IF(ISNA(VLOOKUP(C149,Engagés!$A$11:$L$511,5,FALSE)),VLOOKUP(C149,'Enga manuel'!$G$6:$P$355,3,FALSE),VLOOKUP(C149,Engagés!$A$11:$L$511,5,FALSE)))," ",IF(ISNA(VLOOKUP(C149,Engagés!$A$11:$L$511,5,FALSE)),VLOOKUP(C149,'Enga manuel'!$G$6:$P$355,3,FALSE),VLOOKUP(C149,Engagés!$A$11:$L$511,5,FALSE)))," ")</f>
        <v xml:space="preserve"> </v>
      </c>
      <c r="L149" s="45" t="str">
        <f>IF(C149&gt;0,IF(ISNA(IF(ISNA(VLOOKUP(C149,Engagés!$A$11:$L$511,4,FALSE)),VLOOKUP(C149,'Enga manuel'!$G$6:$P$355,2,FALSE),VLOOKUP(C149,Engagés!$A$11:$L$511,4,FALSE)))," ",IF(ISNA(VLOOKUP(C149,Engagés!$A$11:$L$511,4,FALSE)),VLOOKUP(C149,'Enga manuel'!$G$6:$P$355,2,FALSE),VLOOKUP(C149,Engagés!$A$11:$L$511,4,FALSE)))," ")</f>
        <v xml:space="preserve"> </v>
      </c>
      <c r="M149" s="44" t="str">
        <f>IF(C149&gt;0,IF(ISNA(IF(ISNA(VLOOKUP(C149,Engagés!$A$11:$L$511,9,FALSE)),VLOOKUP(C149,'Enga manuel'!$G$6:$P$355,7,FALSE),VLOOKUP(C149,Engagés!$A$11:$L$511,9,FALSE)))," ",IF(ISNA(VLOOKUP(C149,Engagés!$A$11:$L$511,9,FALSE)),VLOOKUP(C149,'Enga manuel'!$G$6:$P$355,7,FALSE),VLOOKUP(C149,Engagés!$A$11:$L$511,9,FALSE)))," ")</f>
        <v xml:space="preserve"> </v>
      </c>
      <c r="N149" s="80" t="str">
        <f>IF(C149&gt;0,IF(ISNA(IF(ISNA(VLOOKUP(C149,Engagés!$A$11:$L$511,10,FALSE)),VLOOKUP(C149,'Enga manuel'!$G$6:$P$355,8,FALSE),VLOOKUP(C149,Engagés!$A$11:$L$511,10,FALSE)))," ",IF(ISNA(VLOOKUP(C149,Engagés!$A$11:$L$511,10,FALSE)),VLOOKUP(C149,'Enga manuel'!$G$6:$P$355,8,FALSE),VLOOKUP(C149,Engagés!$A$11:$L$511,10,FALSE)))," ")</f>
        <v xml:space="preserve"> </v>
      </c>
      <c r="O149" s="45" t="str">
        <f>IF(C149&gt;0,IF(ISNA(IF(ISNA(VLOOKUP(C149,Engagés!$A$11:$L$511,12,FALSE)),VLOOKUP(C149,'Enga manuel'!$G$6:$P$355,9,FALSE),VLOOKUP(C149,Engagés!$A$11:$L$511,12,FALSE)))," ",IF(ISNA(VLOOKUP(C149,Engagés!$A$11:$L$511,11,FALSE)),VLOOKUP(C149,'Enga manuel'!$G$6:$P$355,9,FALSE),VLOOKUP(C149,Engagés!$A$11:$L$511,11,FALSE)))," ")</f>
        <v xml:space="preserve"> </v>
      </c>
      <c r="P149" s="46" t="str">
        <f t="shared" si="13"/>
        <v/>
      </c>
      <c r="R149" s="34">
        <f t="shared" si="15"/>
        <v>0</v>
      </c>
      <c r="S149" s="34">
        <f>IF(C149&gt;0,CONCATENATE(R149,COUNTIF($R$7:R149,R149)),0)</f>
        <v>0</v>
      </c>
      <c r="T149" s="261">
        <f t="shared" si="14"/>
        <v>143</v>
      </c>
    </row>
    <row r="150" spans="1:20" ht="19.149999999999999" customHeight="1" x14ac:dyDescent="0.2">
      <c r="A150" s="39"/>
      <c r="B150" s="47">
        <v>144</v>
      </c>
      <c r="C150" s="47"/>
      <c r="D150" s="48"/>
      <c r="E150" s="48"/>
      <c r="F150" s="48"/>
      <c r="G150" s="43">
        <f t="shared" si="12"/>
        <v>0</v>
      </c>
      <c r="H150" s="44" t="str">
        <f>IF(C150&gt;0,IF(ISNA(IF(ISNA(VLOOKUP(C150,Engagés!$A$11:$L$511,6,FALSE)),VLOOKUP(C150,'Enga manuel'!$G$6:$P$355,4,FALSE),VLOOKUP(C150,Engagés!$A$11:$L$511,6,FALSE))),"Dossard inconnu ",IF(ISNA(VLOOKUP(C150,Engagés!$A$11:$L$511,6,FALSE)),VLOOKUP(C150,'Enga manuel'!$G$6:$P$355,4,FALSE),VLOOKUP(C150,Engagés!$A$11:$L$511,6,FALSE)))," ")</f>
        <v xml:space="preserve"> </v>
      </c>
      <c r="I150" s="44" t="str">
        <f>IF(C150&gt;0,IF(ISNA(IF(ISNA(VLOOKUP(C150,Engagés!$A$11:$L$511,7,FALSE)),VLOOKUP(C150,'Enga manuel'!$G$6:$P$355,5,FALSE),VLOOKUP(C150,Engagés!$A$11:$L$511,7,FALSE))),"ou non partant ",IF(ISNA(VLOOKUP(C150,Engagés!$A$11:$L$511,7,FALSE)),VLOOKUP(C150,'Enga manuel'!$G$6:$P$355,5,FALSE),VLOOKUP(C150,Engagés!$A$11:$L$511,7,FALSE)))," ")</f>
        <v xml:space="preserve"> </v>
      </c>
      <c r="J150" s="44" t="str">
        <f>IF(C150&gt;0,IF(ISNA(IF(ISNA(VLOOKUP(C150,Engagés!$A$11:$L$511,8,FALSE)),VLOOKUP(C150,'Enga manuel'!$G$6:$P$355,6,FALSE),VLOOKUP(C150,Engagés!$A$11:$L$511,8,FALSE)))," ",IF(ISNA(VLOOKUP(C150,Engagés!$A$11:$L$511,8,FALSE)),VLOOKUP(C150,'Enga manuel'!$G$6:$P$355,6,FALSE),VLOOKUP(C150,Engagés!$A$11:$L$511,8,FALSE)))," ")</f>
        <v xml:space="preserve"> </v>
      </c>
      <c r="K150" s="45" t="str">
        <f>IF(C150&gt;0,IF(ISNA(IF(ISNA(VLOOKUP(C150,Engagés!$A$11:$L$511,5,FALSE)),VLOOKUP(C150,'Enga manuel'!$G$6:$P$355,3,FALSE),VLOOKUP(C150,Engagés!$A$11:$L$511,5,FALSE)))," ",IF(ISNA(VLOOKUP(C150,Engagés!$A$11:$L$511,5,FALSE)),VLOOKUP(C150,'Enga manuel'!$G$6:$P$355,3,FALSE),VLOOKUP(C150,Engagés!$A$11:$L$511,5,FALSE)))," ")</f>
        <v xml:space="preserve"> </v>
      </c>
      <c r="L150" s="45" t="str">
        <f>IF(C150&gt;0,IF(ISNA(IF(ISNA(VLOOKUP(C150,Engagés!$A$11:$L$511,4,FALSE)),VLOOKUP(C150,'Enga manuel'!$G$6:$P$355,2,FALSE),VLOOKUP(C150,Engagés!$A$11:$L$511,4,FALSE)))," ",IF(ISNA(VLOOKUP(C150,Engagés!$A$11:$L$511,4,FALSE)),VLOOKUP(C150,'Enga manuel'!$G$6:$P$355,2,FALSE),VLOOKUP(C150,Engagés!$A$11:$L$511,4,FALSE)))," ")</f>
        <v xml:space="preserve"> </v>
      </c>
      <c r="M150" s="44" t="str">
        <f>IF(C150&gt;0,IF(ISNA(IF(ISNA(VLOOKUP(C150,Engagés!$A$11:$L$511,9,FALSE)),VLOOKUP(C150,'Enga manuel'!$G$6:$P$355,7,FALSE),VLOOKUP(C150,Engagés!$A$11:$L$511,9,FALSE)))," ",IF(ISNA(VLOOKUP(C150,Engagés!$A$11:$L$511,9,FALSE)),VLOOKUP(C150,'Enga manuel'!$G$6:$P$355,7,FALSE),VLOOKUP(C150,Engagés!$A$11:$L$511,9,FALSE)))," ")</f>
        <v xml:space="preserve"> </v>
      </c>
      <c r="N150" s="80" t="str">
        <f>IF(C150&gt;0,IF(ISNA(IF(ISNA(VLOOKUP(C150,Engagés!$A$11:$L$511,10,FALSE)),VLOOKUP(C150,'Enga manuel'!$G$6:$P$355,8,FALSE),VLOOKUP(C150,Engagés!$A$11:$L$511,10,FALSE)))," ",IF(ISNA(VLOOKUP(C150,Engagés!$A$11:$L$511,10,FALSE)),VLOOKUP(C150,'Enga manuel'!$G$6:$P$355,8,FALSE),VLOOKUP(C150,Engagés!$A$11:$L$511,10,FALSE)))," ")</f>
        <v xml:space="preserve"> </v>
      </c>
      <c r="O150" s="45" t="str">
        <f>IF(C150&gt;0,IF(ISNA(IF(ISNA(VLOOKUP(C150,Engagés!$A$11:$L$511,12,FALSE)),VLOOKUP(C150,'Enga manuel'!$G$6:$P$355,9,FALSE),VLOOKUP(C150,Engagés!$A$11:$L$511,12,FALSE)))," ",IF(ISNA(VLOOKUP(C150,Engagés!$A$11:$L$511,11,FALSE)),VLOOKUP(C150,'Enga manuel'!$G$6:$P$355,9,FALSE),VLOOKUP(C150,Engagés!$A$11:$L$511,11,FALSE)))," ")</f>
        <v xml:space="preserve"> </v>
      </c>
      <c r="P150" s="46" t="str">
        <f t="shared" si="13"/>
        <v/>
      </c>
      <c r="R150" s="34">
        <f t="shared" si="15"/>
        <v>0</v>
      </c>
      <c r="S150" s="34">
        <f>IF(C150&gt;0,CONCATENATE(R150,COUNTIF($R$7:R150,R150)),0)</f>
        <v>0</v>
      </c>
      <c r="T150" s="261">
        <f t="shared" si="14"/>
        <v>144</v>
      </c>
    </row>
    <row r="151" spans="1:20" ht="19.149999999999999" customHeight="1" x14ac:dyDescent="0.2">
      <c r="A151" s="39"/>
      <c r="B151" s="47">
        <v>145</v>
      </c>
      <c r="C151" s="47"/>
      <c r="D151" s="48"/>
      <c r="E151" s="48"/>
      <c r="F151" s="48"/>
      <c r="G151" s="43">
        <f t="shared" si="12"/>
        <v>0</v>
      </c>
      <c r="H151" s="44" t="str">
        <f>IF(C151&gt;0,IF(ISNA(IF(ISNA(VLOOKUP(C151,Engagés!$A$11:$L$511,6,FALSE)),VLOOKUP(C151,'Enga manuel'!$G$6:$P$355,4,FALSE),VLOOKUP(C151,Engagés!$A$11:$L$511,6,FALSE))),"Dossard inconnu ",IF(ISNA(VLOOKUP(C151,Engagés!$A$11:$L$511,6,FALSE)),VLOOKUP(C151,'Enga manuel'!$G$6:$P$355,4,FALSE),VLOOKUP(C151,Engagés!$A$11:$L$511,6,FALSE)))," ")</f>
        <v xml:space="preserve"> </v>
      </c>
      <c r="I151" s="44" t="str">
        <f>IF(C151&gt;0,IF(ISNA(IF(ISNA(VLOOKUP(C151,Engagés!$A$11:$L$511,7,FALSE)),VLOOKUP(C151,'Enga manuel'!$G$6:$P$355,5,FALSE),VLOOKUP(C151,Engagés!$A$11:$L$511,7,FALSE))),"ou non partant ",IF(ISNA(VLOOKUP(C151,Engagés!$A$11:$L$511,7,FALSE)),VLOOKUP(C151,'Enga manuel'!$G$6:$P$355,5,FALSE),VLOOKUP(C151,Engagés!$A$11:$L$511,7,FALSE)))," ")</f>
        <v xml:space="preserve"> </v>
      </c>
      <c r="J151" s="44" t="str">
        <f>IF(C151&gt;0,IF(ISNA(IF(ISNA(VLOOKUP(C151,Engagés!$A$11:$L$511,8,FALSE)),VLOOKUP(C151,'Enga manuel'!$G$6:$P$355,6,FALSE),VLOOKUP(C151,Engagés!$A$11:$L$511,8,FALSE)))," ",IF(ISNA(VLOOKUP(C151,Engagés!$A$11:$L$511,8,FALSE)),VLOOKUP(C151,'Enga manuel'!$G$6:$P$355,6,FALSE),VLOOKUP(C151,Engagés!$A$11:$L$511,8,FALSE)))," ")</f>
        <v xml:space="preserve"> </v>
      </c>
      <c r="K151" s="45" t="str">
        <f>IF(C151&gt;0,IF(ISNA(IF(ISNA(VLOOKUP(C151,Engagés!$A$11:$L$511,5,FALSE)),VLOOKUP(C151,'Enga manuel'!$G$6:$P$355,3,FALSE),VLOOKUP(C151,Engagés!$A$11:$L$511,5,FALSE)))," ",IF(ISNA(VLOOKUP(C151,Engagés!$A$11:$L$511,5,FALSE)),VLOOKUP(C151,'Enga manuel'!$G$6:$P$355,3,FALSE),VLOOKUP(C151,Engagés!$A$11:$L$511,5,FALSE)))," ")</f>
        <v xml:space="preserve"> </v>
      </c>
      <c r="L151" s="45" t="str">
        <f>IF(C151&gt;0,IF(ISNA(IF(ISNA(VLOOKUP(C151,Engagés!$A$11:$L$511,4,FALSE)),VLOOKUP(C151,'Enga manuel'!$G$6:$P$355,2,FALSE),VLOOKUP(C151,Engagés!$A$11:$L$511,4,FALSE)))," ",IF(ISNA(VLOOKUP(C151,Engagés!$A$11:$L$511,4,FALSE)),VLOOKUP(C151,'Enga manuel'!$G$6:$P$355,2,FALSE),VLOOKUP(C151,Engagés!$A$11:$L$511,4,FALSE)))," ")</f>
        <v xml:space="preserve"> </v>
      </c>
      <c r="M151" s="44" t="str">
        <f>IF(C151&gt;0,IF(ISNA(IF(ISNA(VLOOKUP(C151,Engagés!$A$11:$L$511,9,FALSE)),VLOOKUP(C151,'Enga manuel'!$G$6:$P$355,7,FALSE),VLOOKUP(C151,Engagés!$A$11:$L$511,9,FALSE)))," ",IF(ISNA(VLOOKUP(C151,Engagés!$A$11:$L$511,9,FALSE)),VLOOKUP(C151,'Enga manuel'!$G$6:$P$355,7,FALSE),VLOOKUP(C151,Engagés!$A$11:$L$511,9,FALSE)))," ")</f>
        <v xml:space="preserve"> </v>
      </c>
      <c r="N151" s="80" t="str">
        <f>IF(C151&gt;0,IF(ISNA(IF(ISNA(VLOOKUP(C151,Engagés!$A$11:$L$511,10,FALSE)),VLOOKUP(C151,'Enga manuel'!$G$6:$P$355,8,FALSE),VLOOKUP(C151,Engagés!$A$11:$L$511,10,FALSE)))," ",IF(ISNA(VLOOKUP(C151,Engagés!$A$11:$L$511,10,FALSE)),VLOOKUP(C151,'Enga manuel'!$G$6:$P$355,8,FALSE),VLOOKUP(C151,Engagés!$A$11:$L$511,10,FALSE)))," ")</f>
        <v xml:space="preserve"> </v>
      </c>
      <c r="O151" s="45" t="str">
        <f>IF(C151&gt;0,IF(ISNA(IF(ISNA(VLOOKUP(C151,Engagés!$A$11:$L$511,12,FALSE)),VLOOKUP(C151,'Enga manuel'!$G$6:$P$355,9,FALSE),VLOOKUP(C151,Engagés!$A$11:$L$511,12,FALSE)))," ",IF(ISNA(VLOOKUP(C151,Engagés!$A$11:$L$511,11,FALSE)),VLOOKUP(C151,'Enga manuel'!$G$6:$P$355,9,FALSE),VLOOKUP(C151,Engagés!$A$11:$L$511,11,FALSE)))," ")</f>
        <v xml:space="preserve"> </v>
      </c>
      <c r="P151" s="46" t="str">
        <f t="shared" si="13"/>
        <v/>
      </c>
      <c r="R151" s="34">
        <f t="shared" si="15"/>
        <v>0</v>
      </c>
      <c r="S151" s="34">
        <f>IF(C151&gt;0,CONCATENATE(R151,COUNTIF($R$7:R151,R151)),0)</f>
        <v>0</v>
      </c>
      <c r="T151" s="261">
        <f t="shared" si="14"/>
        <v>145</v>
      </c>
    </row>
    <row r="152" spans="1:20" ht="19.149999999999999" customHeight="1" x14ac:dyDescent="0.2">
      <c r="A152" s="39"/>
      <c r="B152" s="47">
        <v>146</v>
      </c>
      <c r="C152" s="47"/>
      <c r="D152" s="48"/>
      <c r="E152" s="48"/>
      <c r="F152" s="48"/>
      <c r="G152" s="43">
        <f t="shared" si="12"/>
        <v>0</v>
      </c>
      <c r="H152" s="44" t="str">
        <f>IF(C152&gt;0,IF(ISNA(IF(ISNA(VLOOKUP(C152,Engagés!$A$11:$L$511,6,FALSE)),VLOOKUP(C152,'Enga manuel'!$G$6:$P$355,4,FALSE),VLOOKUP(C152,Engagés!$A$11:$L$511,6,FALSE))),"Dossard inconnu ",IF(ISNA(VLOOKUP(C152,Engagés!$A$11:$L$511,6,FALSE)),VLOOKUP(C152,'Enga manuel'!$G$6:$P$355,4,FALSE),VLOOKUP(C152,Engagés!$A$11:$L$511,6,FALSE)))," ")</f>
        <v xml:space="preserve"> </v>
      </c>
      <c r="I152" s="44" t="str">
        <f>IF(C152&gt;0,IF(ISNA(IF(ISNA(VLOOKUP(C152,Engagés!$A$11:$L$511,7,FALSE)),VLOOKUP(C152,'Enga manuel'!$G$6:$P$355,5,FALSE),VLOOKUP(C152,Engagés!$A$11:$L$511,7,FALSE))),"ou non partant ",IF(ISNA(VLOOKUP(C152,Engagés!$A$11:$L$511,7,FALSE)),VLOOKUP(C152,'Enga manuel'!$G$6:$P$355,5,FALSE),VLOOKUP(C152,Engagés!$A$11:$L$511,7,FALSE)))," ")</f>
        <v xml:space="preserve"> </v>
      </c>
      <c r="J152" s="44" t="str">
        <f>IF(C152&gt;0,IF(ISNA(IF(ISNA(VLOOKUP(C152,Engagés!$A$11:$L$511,8,FALSE)),VLOOKUP(C152,'Enga manuel'!$G$6:$P$355,6,FALSE),VLOOKUP(C152,Engagés!$A$11:$L$511,8,FALSE)))," ",IF(ISNA(VLOOKUP(C152,Engagés!$A$11:$L$511,8,FALSE)),VLOOKUP(C152,'Enga manuel'!$G$6:$P$355,6,FALSE),VLOOKUP(C152,Engagés!$A$11:$L$511,8,FALSE)))," ")</f>
        <v xml:space="preserve"> </v>
      </c>
      <c r="K152" s="45" t="str">
        <f>IF(C152&gt;0,IF(ISNA(IF(ISNA(VLOOKUP(C152,Engagés!$A$11:$L$511,5,FALSE)),VLOOKUP(C152,'Enga manuel'!$G$6:$P$355,3,FALSE),VLOOKUP(C152,Engagés!$A$11:$L$511,5,FALSE)))," ",IF(ISNA(VLOOKUP(C152,Engagés!$A$11:$L$511,5,FALSE)),VLOOKUP(C152,'Enga manuel'!$G$6:$P$355,3,FALSE),VLOOKUP(C152,Engagés!$A$11:$L$511,5,FALSE)))," ")</f>
        <v xml:space="preserve"> </v>
      </c>
      <c r="L152" s="45" t="str">
        <f>IF(C152&gt;0,IF(ISNA(IF(ISNA(VLOOKUP(C152,Engagés!$A$11:$L$511,4,FALSE)),VLOOKUP(C152,'Enga manuel'!$G$6:$P$355,2,FALSE),VLOOKUP(C152,Engagés!$A$11:$L$511,4,FALSE)))," ",IF(ISNA(VLOOKUP(C152,Engagés!$A$11:$L$511,4,FALSE)),VLOOKUP(C152,'Enga manuel'!$G$6:$P$355,2,FALSE),VLOOKUP(C152,Engagés!$A$11:$L$511,4,FALSE)))," ")</f>
        <v xml:space="preserve"> </v>
      </c>
      <c r="M152" s="44" t="str">
        <f>IF(C152&gt;0,IF(ISNA(IF(ISNA(VLOOKUP(C152,Engagés!$A$11:$L$511,9,FALSE)),VLOOKUP(C152,'Enga manuel'!$G$6:$P$355,7,FALSE),VLOOKUP(C152,Engagés!$A$11:$L$511,9,FALSE)))," ",IF(ISNA(VLOOKUP(C152,Engagés!$A$11:$L$511,9,FALSE)),VLOOKUP(C152,'Enga manuel'!$G$6:$P$355,7,FALSE),VLOOKUP(C152,Engagés!$A$11:$L$511,9,FALSE)))," ")</f>
        <v xml:space="preserve"> </v>
      </c>
      <c r="N152" s="80" t="str">
        <f>IF(C152&gt;0,IF(ISNA(IF(ISNA(VLOOKUP(C152,Engagés!$A$11:$L$511,10,FALSE)),VLOOKUP(C152,'Enga manuel'!$G$6:$P$355,8,FALSE),VLOOKUP(C152,Engagés!$A$11:$L$511,10,FALSE)))," ",IF(ISNA(VLOOKUP(C152,Engagés!$A$11:$L$511,10,FALSE)),VLOOKUP(C152,'Enga manuel'!$G$6:$P$355,8,FALSE),VLOOKUP(C152,Engagés!$A$11:$L$511,10,FALSE)))," ")</f>
        <v xml:space="preserve"> </v>
      </c>
      <c r="O152" s="45" t="str">
        <f>IF(C152&gt;0,IF(ISNA(IF(ISNA(VLOOKUP(C152,Engagés!$A$11:$L$511,12,FALSE)),VLOOKUP(C152,'Enga manuel'!$G$6:$P$355,9,FALSE),VLOOKUP(C152,Engagés!$A$11:$L$511,12,FALSE)))," ",IF(ISNA(VLOOKUP(C152,Engagés!$A$11:$L$511,11,FALSE)),VLOOKUP(C152,'Enga manuel'!$G$6:$P$355,9,FALSE),VLOOKUP(C152,Engagés!$A$11:$L$511,11,FALSE)))," ")</f>
        <v xml:space="preserve"> </v>
      </c>
      <c r="P152" s="46" t="str">
        <f t="shared" si="13"/>
        <v/>
      </c>
      <c r="R152" s="34">
        <f t="shared" si="15"/>
        <v>0</v>
      </c>
      <c r="S152" s="34">
        <f>IF(C152&gt;0,CONCATENATE(R152,COUNTIF($R$7:R152,R152)),0)</f>
        <v>0</v>
      </c>
      <c r="T152" s="261">
        <f t="shared" si="14"/>
        <v>146</v>
      </c>
    </row>
    <row r="153" spans="1:20" ht="19.149999999999999" customHeight="1" x14ac:dyDescent="0.2">
      <c r="A153" s="39"/>
      <c r="B153" s="47">
        <v>147</v>
      </c>
      <c r="C153" s="47"/>
      <c r="D153" s="48"/>
      <c r="E153" s="48"/>
      <c r="F153" s="48"/>
      <c r="G153" s="43">
        <f t="shared" si="12"/>
        <v>0</v>
      </c>
      <c r="H153" s="44" t="str">
        <f>IF(C153&gt;0,IF(ISNA(IF(ISNA(VLOOKUP(C153,Engagés!$A$11:$L$511,6,FALSE)),VLOOKUP(C153,'Enga manuel'!$G$6:$P$355,4,FALSE),VLOOKUP(C153,Engagés!$A$11:$L$511,6,FALSE))),"Dossard inconnu ",IF(ISNA(VLOOKUP(C153,Engagés!$A$11:$L$511,6,FALSE)),VLOOKUP(C153,'Enga manuel'!$G$6:$P$355,4,FALSE),VLOOKUP(C153,Engagés!$A$11:$L$511,6,FALSE)))," ")</f>
        <v xml:space="preserve"> </v>
      </c>
      <c r="I153" s="44" t="str">
        <f>IF(C153&gt;0,IF(ISNA(IF(ISNA(VLOOKUP(C153,Engagés!$A$11:$L$511,7,FALSE)),VLOOKUP(C153,'Enga manuel'!$G$6:$P$355,5,FALSE),VLOOKUP(C153,Engagés!$A$11:$L$511,7,FALSE))),"ou non partant ",IF(ISNA(VLOOKUP(C153,Engagés!$A$11:$L$511,7,FALSE)),VLOOKUP(C153,'Enga manuel'!$G$6:$P$355,5,FALSE),VLOOKUP(C153,Engagés!$A$11:$L$511,7,FALSE)))," ")</f>
        <v xml:space="preserve"> </v>
      </c>
      <c r="J153" s="44" t="str">
        <f>IF(C153&gt;0,IF(ISNA(IF(ISNA(VLOOKUP(C153,Engagés!$A$11:$L$511,8,FALSE)),VLOOKUP(C153,'Enga manuel'!$G$6:$P$355,6,FALSE),VLOOKUP(C153,Engagés!$A$11:$L$511,8,FALSE)))," ",IF(ISNA(VLOOKUP(C153,Engagés!$A$11:$L$511,8,FALSE)),VLOOKUP(C153,'Enga manuel'!$G$6:$P$355,6,FALSE),VLOOKUP(C153,Engagés!$A$11:$L$511,8,FALSE)))," ")</f>
        <v xml:space="preserve"> </v>
      </c>
      <c r="K153" s="45" t="str">
        <f>IF(C153&gt;0,IF(ISNA(IF(ISNA(VLOOKUP(C153,Engagés!$A$11:$L$511,5,FALSE)),VLOOKUP(C153,'Enga manuel'!$G$6:$P$355,3,FALSE),VLOOKUP(C153,Engagés!$A$11:$L$511,5,FALSE)))," ",IF(ISNA(VLOOKUP(C153,Engagés!$A$11:$L$511,5,FALSE)),VLOOKUP(C153,'Enga manuel'!$G$6:$P$355,3,FALSE),VLOOKUP(C153,Engagés!$A$11:$L$511,5,FALSE)))," ")</f>
        <v xml:space="preserve"> </v>
      </c>
      <c r="L153" s="45" t="str">
        <f>IF(C153&gt;0,IF(ISNA(IF(ISNA(VLOOKUP(C153,Engagés!$A$11:$L$511,4,FALSE)),VLOOKUP(C153,'Enga manuel'!$G$6:$P$355,2,FALSE),VLOOKUP(C153,Engagés!$A$11:$L$511,4,FALSE)))," ",IF(ISNA(VLOOKUP(C153,Engagés!$A$11:$L$511,4,FALSE)),VLOOKUP(C153,'Enga manuel'!$G$6:$P$355,2,FALSE),VLOOKUP(C153,Engagés!$A$11:$L$511,4,FALSE)))," ")</f>
        <v xml:space="preserve"> </v>
      </c>
      <c r="M153" s="44" t="str">
        <f>IF(C153&gt;0,IF(ISNA(IF(ISNA(VLOOKUP(C153,Engagés!$A$11:$L$511,9,FALSE)),VLOOKUP(C153,'Enga manuel'!$G$6:$P$355,7,FALSE),VLOOKUP(C153,Engagés!$A$11:$L$511,9,FALSE)))," ",IF(ISNA(VLOOKUP(C153,Engagés!$A$11:$L$511,9,FALSE)),VLOOKUP(C153,'Enga manuel'!$G$6:$P$355,7,FALSE),VLOOKUP(C153,Engagés!$A$11:$L$511,9,FALSE)))," ")</f>
        <v xml:space="preserve"> </v>
      </c>
      <c r="N153" s="80" t="str">
        <f>IF(C153&gt;0,IF(ISNA(IF(ISNA(VLOOKUP(C153,Engagés!$A$11:$L$511,10,FALSE)),VLOOKUP(C153,'Enga manuel'!$G$6:$P$355,8,FALSE),VLOOKUP(C153,Engagés!$A$11:$L$511,10,FALSE)))," ",IF(ISNA(VLOOKUP(C153,Engagés!$A$11:$L$511,10,FALSE)),VLOOKUP(C153,'Enga manuel'!$G$6:$P$355,8,FALSE),VLOOKUP(C153,Engagés!$A$11:$L$511,10,FALSE)))," ")</f>
        <v xml:space="preserve"> </v>
      </c>
      <c r="O153" s="45" t="str">
        <f>IF(C153&gt;0,IF(ISNA(IF(ISNA(VLOOKUP(C153,Engagés!$A$11:$L$511,12,FALSE)),VLOOKUP(C153,'Enga manuel'!$G$6:$P$355,9,FALSE),VLOOKUP(C153,Engagés!$A$11:$L$511,12,FALSE)))," ",IF(ISNA(VLOOKUP(C153,Engagés!$A$11:$L$511,11,FALSE)),VLOOKUP(C153,'Enga manuel'!$G$6:$P$355,9,FALSE),VLOOKUP(C153,Engagés!$A$11:$L$511,11,FALSE)))," ")</f>
        <v xml:space="preserve"> </v>
      </c>
      <c r="P153" s="46" t="str">
        <f t="shared" si="13"/>
        <v/>
      </c>
      <c r="R153" s="34">
        <f t="shared" si="15"/>
        <v>0</v>
      </c>
      <c r="S153" s="34">
        <f>IF(C153&gt;0,CONCATENATE(R153,COUNTIF($R$7:R153,R153)),0)</f>
        <v>0</v>
      </c>
      <c r="T153" s="261">
        <f t="shared" si="14"/>
        <v>147</v>
      </c>
    </row>
    <row r="154" spans="1:20" ht="19.149999999999999" customHeight="1" x14ac:dyDescent="0.2">
      <c r="A154" s="39"/>
      <c r="B154" s="47">
        <v>148</v>
      </c>
      <c r="C154" s="47"/>
      <c r="D154" s="48"/>
      <c r="E154" s="48"/>
      <c r="F154" s="48"/>
      <c r="G154" s="43">
        <f t="shared" si="12"/>
        <v>0</v>
      </c>
      <c r="H154" s="44" t="str">
        <f>IF(C154&gt;0,IF(ISNA(IF(ISNA(VLOOKUP(C154,Engagés!$A$11:$L$511,6,FALSE)),VLOOKUP(C154,'Enga manuel'!$G$6:$P$355,4,FALSE),VLOOKUP(C154,Engagés!$A$11:$L$511,6,FALSE))),"Dossard inconnu ",IF(ISNA(VLOOKUP(C154,Engagés!$A$11:$L$511,6,FALSE)),VLOOKUP(C154,'Enga manuel'!$G$6:$P$355,4,FALSE),VLOOKUP(C154,Engagés!$A$11:$L$511,6,FALSE)))," ")</f>
        <v xml:space="preserve"> </v>
      </c>
      <c r="I154" s="44" t="str">
        <f>IF(C154&gt;0,IF(ISNA(IF(ISNA(VLOOKUP(C154,Engagés!$A$11:$L$511,7,FALSE)),VLOOKUP(C154,'Enga manuel'!$G$6:$P$355,5,FALSE),VLOOKUP(C154,Engagés!$A$11:$L$511,7,FALSE))),"ou non partant ",IF(ISNA(VLOOKUP(C154,Engagés!$A$11:$L$511,7,FALSE)),VLOOKUP(C154,'Enga manuel'!$G$6:$P$355,5,FALSE),VLOOKUP(C154,Engagés!$A$11:$L$511,7,FALSE)))," ")</f>
        <v xml:space="preserve"> </v>
      </c>
      <c r="J154" s="44" t="str">
        <f>IF(C154&gt;0,IF(ISNA(IF(ISNA(VLOOKUP(C154,Engagés!$A$11:$L$511,8,FALSE)),VLOOKUP(C154,'Enga manuel'!$G$6:$P$355,6,FALSE),VLOOKUP(C154,Engagés!$A$11:$L$511,8,FALSE)))," ",IF(ISNA(VLOOKUP(C154,Engagés!$A$11:$L$511,8,FALSE)),VLOOKUP(C154,'Enga manuel'!$G$6:$P$355,6,FALSE),VLOOKUP(C154,Engagés!$A$11:$L$511,8,FALSE)))," ")</f>
        <v xml:space="preserve"> </v>
      </c>
      <c r="K154" s="45" t="str">
        <f>IF(C154&gt;0,IF(ISNA(IF(ISNA(VLOOKUP(C154,Engagés!$A$11:$L$511,5,FALSE)),VLOOKUP(C154,'Enga manuel'!$G$6:$P$355,3,FALSE),VLOOKUP(C154,Engagés!$A$11:$L$511,5,FALSE)))," ",IF(ISNA(VLOOKUP(C154,Engagés!$A$11:$L$511,5,FALSE)),VLOOKUP(C154,'Enga manuel'!$G$6:$P$355,3,FALSE),VLOOKUP(C154,Engagés!$A$11:$L$511,5,FALSE)))," ")</f>
        <v xml:space="preserve"> </v>
      </c>
      <c r="L154" s="45" t="str">
        <f>IF(C154&gt;0,IF(ISNA(IF(ISNA(VLOOKUP(C154,Engagés!$A$11:$L$511,4,FALSE)),VLOOKUP(C154,'Enga manuel'!$G$6:$P$355,2,FALSE),VLOOKUP(C154,Engagés!$A$11:$L$511,4,FALSE)))," ",IF(ISNA(VLOOKUP(C154,Engagés!$A$11:$L$511,4,FALSE)),VLOOKUP(C154,'Enga manuel'!$G$6:$P$355,2,FALSE),VLOOKUP(C154,Engagés!$A$11:$L$511,4,FALSE)))," ")</f>
        <v xml:space="preserve"> </v>
      </c>
      <c r="M154" s="44" t="str">
        <f>IF(C154&gt;0,IF(ISNA(IF(ISNA(VLOOKUP(C154,Engagés!$A$11:$L$511,9,FALSE)),VLOOKUP(C154,'Enga manuel'!$G$6:$P$355,7,FALSE),VLOOKUP(C154,Engagés!$A$11:$L$511,9,FALSE)))," ",IF(ISNA(VLOOKUP(C154,Engagés!$A$11:$L$511,9,FALSE)),VLOOKUP(C154,'Enga manuel'!$G$6:$P$355,7,FALSE),VLOOKUP(C154,Engagés!$A$11:$L$511,9,FALSE)))," ")</f>
        <v xml:space="preserve"> </v>
      </c>
      <c r="N154" s="80" t="str">
        <f>IF(C154&gt;0,IF(ISNA(IF(ISNA(VLOOKUP(C154,Engagés!$A$11:$L$511,10,FALSE)),VLOOKUP(C154,'Enga manuel'!$G$6:$P$355,8,FALSE),VLOOKUP(C154,Engagés!$A$11:$L$511,10,FALSE)))," ",IF(ISNA(VLOOKUP(C154,Engagés!$A$11:$L$511,10,FALSE)),VLOOKUP(C154,'Enga manuel'!$G$6:$P$355,8,FALSE),VLOOKUP(C154,Engagés!$A$11:$L$511,10,FALSE)))," ")</f>
        <v xml:space="preserve"> </v>
      </c>
      <c r="O154" s="45" t="str">
        <f>IF(C154&gt;0,IF(ISNA(IF(ISNA(VLOOKUP(C154,Engagés!$A$11:$L$511,12,FALSE)),VLOOKUP(C154,'Enga manuel'!$G$6:$P$355,9,FALSE),VLOOKUP(C154,Engagés!$A$11:$L$511,12,FALSE)))," ",IF(ISNA(VLOOKUP(C154,Engagés!$A$11:$L$511,11,FALSE)),VLOOKUP(C154,'Enga manuel'!$G$6:$P$355,9,FALSE),VLOOKUP(C154,Engagés!$A$11:$L$511,11,FALSE)))," ")</f>
        <v xml:space="preserve"> </v>
      </c>
      <c r="P154" s="46" t="str">
        <f t="shared" si="13"/>
        <v/>
      </c>
      <c r="R154" s="34">
        <f t="shared" si="15"/>
        <v>0</v>
      </c>
      <c r="S154" s="34">
        <f>IF(C154&gt;0,CONCATENATE(R154,COUNTIF($R$7:R154,R154)),0)</f>
        <v>0</v>
      </c>
      <c r="T154" s="261">
        <f t="shared" si="14"/>
        <v>148</v>
      </c>
    </row>
    <row r="155" spans="1:20" ht="19.149999999999999" customHeight="1" x14ac:dyDescent="0.2">
      <c r="A155" s="39"/>
      <c r="B155" s="47">
        <v>149</v>
      </c>
      <c r="C155" s="47"/>
      <c r="D155" s="48"/>
      <c r="E155" s="48"/>
      <c r="F155" s="48"/>
      <c r="G155" s="43">
        <f t="shared" si="12"/>
        <v>0</v>
      </c>
      <c r="H155" s="44" t="str">
        <f>IF(C155&gt;0,IF(ISNA(IF(ISNA(VLOOKUP(C155,Engagés!$A$11:$L$511,6,FALSE)),VLOOKUP(C155,'Enga manuel'!$G$6:$P$355,4,FALSE),VLOOKUP(C155,Engagés!$A$11:$L$511,6,FALSE))),"Dossard inconnu ",IF(ISNA(VLOOKUP(C155,Engagés!$A$11:$L$511,6,FALSE)),VLOOKUP(C155,'Enga manuel'!$G$6:$P$355,4,FALSE),VLOOKUP(C155,Engagés!$A$11:$L$511,6,FALSE)))," ")</f>
        <v xml:space="preserve"> </v>
      </c>
      <c r="I155" s="44" t="str">
        <f>IF(C155&gt;0,IF(ISNA(IF(ISNA(VLOOKUP(C155,Engagés!$A$11:$L$511,7,FALSE)),VLOOKUP(C155,'Enga manuel'!$G$6:$P$355,5,FALSE),VLOOKUP(C155,Engagés!$A$11:$L$511,7,FALSE))),"ou non partant ",IF(ISNA(VLOOKUP(C155,Engagés!$A$11:$L$511,7,FALSE)),VLOOKUP(C155,'Enga manuel'!$G$6:$P$355,5,FALSE),VLOOKUP(C155,Engagés!$A$11:$L$511,7,FALSE)))," ")</f>
        <v xml:space="preserve"> </v>
      </c>
      <c r="J155" s="44" t="str">
        <f>IF(C155&gt;0,IF(ISNA(IF(ISNA(VLOOKUP(C155,Engagés!$A$11:$L$511,8,FALSE)),VLOOKUP(C155,'Enga manuel'!$G$6:$P$355,6,FALSE),VLOOKUP(C155,Engagés!$A$11:$L$511,8,FALSE)))," ",IF(ISNA(VLOOKUP(C155,Engagés!$A$11:$L$511,8,FALSE)),VLOOKUP(C155,'Enga manuel'!$G$6:$P$355,6,FALSE),VLOOKUP(C155,Engagés!$A$11:$L$511,8,FALSE)))," ")</f>
        <v xml:space="preserve"> </v>
      </c>
      <c r="K155" s="45" t="str">
        <f>IF(C155&gt;0,IF(ISNA(IF(ISNA(VLOOKUP(C155,Engagés!$A$11:$L$511,5,FALSE)),VLOOKUP(C155,'Enga manuel'!$G$6:$P$355,3,FALSE),VLOOKUP(C155,Engagés!$A$11:$L$511,5,FALSE)))," ",IF(ISNA(VLOOKUP(C155,Engagés!$A$11:$L$511,5,FALSE)),VLOOKUP(C155,'Enga manuel'!$G$6:$P$355,3,FALSE),VLOOKUP(C155,Engagés!$A$11:$L$511,5,FALSE)))," ")</f>
        <v xml:space="preserve"> </v>
      </c>
      <c r="L155" s="45" t="str">
        <f>IF(C155&gt;0,IF(ISNA(IF(ISNA(VLOOKUP(C155,Engagés!$A$11:$L$511,4,FALSE)),VLOOKUP(C155,'Enga manuel'!$G$6:$P$355,2,FALSE),VLOOKUP(C155,Engagés!$A$11:$L$511,4,FALSE)))," ",IF(ISNA(VLOOKUP(C155,Engagés!$A$11:$L$511,4,FALSE)),VLOOKUP(C155,'Enga manuel'!$G$6:$P$355,2,FALSE),VLOOKUP(C155,Engagés!$A$11:$L$511,4,FALSE)))," ")</f>
        <v xml:space="preserve"> </v>
      </c>
      <c r="M155" s="44" t="str">
        <f>IF(C155&gt;0,IF(ISNA(IF(ISNA(VLOOKUP(C155,Engagés!$A$11:$L$511,9,FALSE)),VLOOKUP(C155,'Enga manuel'!$G$6:$P$355,7,FALSE),VLOOKUP(C155,Engagés!$A$11:$L$511,9,FALSE)))," ",IF(ISNA(VLOOKUP(C155,Engagés!$A$11:$L$511,9,FALSE)),VLOOKUP(C155,'Enga manuel'!$G$6:$P$355,7,FALSE),VLOOKUP(C155,Engagés!$A$11:$L$511,9,FALSE)))," ")</f>
        <v xml:space="preserve"> </v>
      </c>
      <c r="N155" s="80" t="str">
        <f>IF(C155&gt;0,IF(ISNA(IF(ISNA(VLOOKUP(C155,Engagés!$A$11:$L$511,10,FALSE)),VLOOKUP(C155,'Enga manuel'!$G$6:$P$355,8,FALSE),VLOOKUP(C155,Engagés!$A$11:$L$511,10,FALSE)))," ",IF(ISNA(VLOOKUP(C155,Engagés!$A$11:$L$511,10,FALSE)),VLOOKUP(C155,'Enga manuel'!$G$6:$P$355,8,FALSE),VLOOKUP(C155,Engagés!$A$11:$L$511,10,FALSE)))," ")</f>
        <v xml:space="preserve"> </v>
      </c>
      <c r="O155" s="45" t="str">
        <f>IF(C155&gt;0,IF(ISNA(IF(ISNA(VLOOKUP(C155,Engagés!$A$11:$L$511,12,FALSE)),VLOOKUP(C155,'Enga manuel'!$G$6:$P$355,9,FALSE),VLOOKUP(C155,Engagés!$A$11:$L$511,12,FALSE)))," ",IF(ISNA(VLOOKUP(C155,Engagés!$A$11:$L$511,11,FALSE)),VLOOKUP(C155,'Enga manuel'!$G$6:$P$355,9,FALSE),VLOOKUP(C155,Engagés!$A$11:$L$511,11,FALSE)))," ")</f>
        <v xml:space="preserve"> </v>
      </c>
      <c r="P155" s="46" t="str">
        <f t="shared" si="13"/>
        <v/>
      </c>
      <c r="R155" s="34">
        <f t="shared" si="15"/>
        <v>0</v>
      </c>
      <c r="S155" s="34">
        <f>IF(C155&gt;0,CONCATENATE(R155,COUNTIF($R$7:R155,R155)),0)</f>
        <v>0</v>
      </c>
      <c r="T155" s="261">
        <f t="shared" si="14"/>
        <v>149</v>
      </c>
    </row>
    <row r="156" spans="1:20" ht="19.149999999999999" customHeight="1" x14ac:dyDescent="0.2">
      <c r="A156" s="39"/>
      <c r="B156" s="47">
        <v>150</v>
      </c>
      <c r="C156" s="47"/>
      <c r="D156" s="48"/>
      <c r="E156" s="48"/>
      <c r="F156" s="48"/>
      <c r="G156" s="43">
        <f t="shared" si="12"/>
        <v>0</v>
      </c>
      <c r="H156" s="44" t="str">
        <f>IF(C156&gt;0,IF(ISNA(IF(ISNA(VLOOKUP(C156,Engagés!$A$11:$L$511,6,FALSE)),VLOOKUP(C156,'Enga manuel'!$G$6:$P$355,4,FALSE),VLOOKUP(C156,Engagés!$A$11:$L$511,6,FALSE))),"Dossard inconnu ",IF(ISNA(VLOOKUP(C156,Engagés!$A$11:$L$511,6,FALSE)),VLOOKUP(C156,'Enga manuel'!$G$6:$P$355,4,FALSE),VLOOKUP(C156,Engagés!$A$11:$L$511,6,FALSE)))," ")</f>
        <v xml:space="preserve"> </v>
      </c>
      <c r="I156" s="44" t="str">
        <f>IF(C156&gt;0,IF(ISNA(IF(ISNA(VLOOKUP(C156,Engagés!$A$11:$L$511,7,FALSE)),VLOOKUP(C156,'Enga manuel'!$G$6:$P$355,5,FALSE),VLOOKUP(C156,Engagés!$A$11:$L$511,7,FALSE))),"ou non partant ",IF(ISNA(VLOOKUP(C156,Engagés!$A$11:$L$511,7,FALSE)),VLOOKUP(C156,'Enga manuel'!$G$6:$P$355,5,FALSE),VLOOKUP(C156,Engagés!$A$11:$L$511,7,FALSE)))," ")</f>
        <v xml:space="preserve"> </v>
      </c>
      <c r="J156" s="44" t="str">
        <f>IF(C156&gt;0,IF(ISNA(IF(ISNA(VLOOKUP(C156,Engagés!$A$11:$L$511,8,FALSE)),VLOOKUP(C156,'Enga manuel'!$G$6:$P$355,6,FALSE),VLOOKUP(C156,Engagés!$A$11:$L$511,8,FALSE)))," ",IF(ISNA(VLOOKUP(C156,Engagés!$A$11:$L$511,8,FALSE)),VLOOKUP(C156,'Enga manuel'!$G$6:$P$355,6,FALSE),VLOOKUP(C156,Engagés!$A$11:$L$511,8,FALSE)))," ")</f>
        <v xml:space="preserve"> </v>
      </c>
      <c r="K156" s="45" t="str">
        <f>IF(C156&gt;0,IF(ISNA(IF(ISNA(VLOOKUP(C156,Engagés!$A$11:$L$511,5,FALSE)),VLOOKUP(C156,'Enga manuel'!$G$6:$P$355,3,FALSE),VLOOKUP(C156,Engagés!$A$11:$L$511,5,FALSE)))," ",IF(ISNA(VLOOKUP(C156,Engagés!$A$11:$L$511,5,FALSE)),VLOOKUP(C156,'Enga manuel'!$G$6:$P$355,3,FALSE),VLOOKUP(C156,Engagés!$A$11:$L$511,5,FALSE)))," ")</f>
        <v xml:space="preserve"> </v>
      </c>
      <c r="L156" s="45" t="str">
        <f>IF(C156&gt;0,IF(ISNA(IF(ISNA(VLOOKUP(C156,Engagés!$A$11:$L$511,4,FALSE)),VLOOKUP(C156,'Enga manuel'!$G$6:$P$355,2,FALSE),VLOOKUP(C156,Engagés!$A$11:$L$511,4,FALSE)))," ",IF(ISNA(VLOOKUP(C156,Engagés!$A$11:$L$511,4,FALSE)),VLOOKUP(C156,'Enga manuel'!$G$6:$P$355,2,FALSE),VLOOKUP(C156,Engagés!$A$11:$L$511,4,FALSE)))," ")</f>
        <v xml:space="preserve"> </v>
      </c>
      <c r="M156" s="44" t="str">
        <f>IF(C156&gt;0,IF(ISNA(IF(ISNA(VLOOKUP(C156,Engagés!$A$11:$L$511,9,FALSE)),VLOOKUP(C156,'Enga manuel'!$G$6:$P$355,7,FALSE),VLOOKUP(C156,Engagés!$A$11:$L$511,9,FALSE)))," ",IF(ISNA(VLOOKUP(C156,Engagés!$A$11:$L$511,9,FALSE)),VLOOKUP(C156,'Enga manuel'!$G$6:$P$355,7,FALSE),VLOOKUP(C156,Engagés!$A$11:$L$511,9,FALSE)))," ")</f>
        <v xml:space="preserve"> </v>
      </c>
      <c r="N156" s="80" t="str">
        <f>IF(C156&gt;0,IF(ISNA(IF(ISNA(VLOOKUP(C156,Engagés!$A$11:$L$511,10,FALSE)),VLOOKUP(C156,'Enga manuel'!$G$6:$P$355,8,FALSE),VLOOKUP(C156,Engagés!$A$11:$L$511,10,FALSE)))," ",IF(ISNA(VLOOKUP(C156,Engagés!$A$11:$L$511,10,FALSE)),VLOOKUP(C156,'Enga manuel'!$G$6:$P$355,8,FALSE),VLOOKUP(C156,Engagés!$A$11:$L$511,10,FALSE)))," ")</f>
        <v xml:space="preserve"> </v>
      </c>
      <c r="O156" s="45" t="str">
        <f>IF(C156&gt;0,IF(ISNA(IF(ISNA(VLOOKUP(C156,Engagés!$A$11:$L$511,12,FALSE)),VLOOKUP(C156,'Enga manuel'!$G$6:$P$355,9,FALSE),VLOOKUP(C156,Engagés!$A$11:$L$511,12,FALSE)))," ",IF(ISNA(VLOOKUP(C156,Engagés!$A$11:$L$511,11,FALSE)),VLOOKUP(C156,'Enga manuel'!$G$6:$P$355,9,FALSE),VLOOKUP(C156,Engagés!$A$11:$L$511,11,FALSE)))," ")</f>
        <v xml:space="preserve"> </v>
      </c>
      <c r="P156" s="46" t="str">
        <f t="shared" si="13"/>
        <v/>
      </c>
      <c r="R156" s="34">
        <f t="shared" si="15"/>
        <v>0</v>
      </c>
      <c r="S156" s="34">
        <f>IF(C156&gt;0,CONCATENATE(R156,COUNTIF($R$7:R156,R156)),0)</f>
        <v>0</v>
      </c>
      <c r="T156" s="261">
        <f t="shared" si="14"/>
        <v>150</v>
      </c>
    </row>
    <row r="157" spans="1:20" ht="19.149999999999999" customHeight="1" x14ac:dyDescent="0.2">
      <c r="A157" s="39"/>
      <c r="B157" s="47">
        <v>151</v>
      </c>
      <c r="C157" s="47"/>
      <c r="D157" s="48"/>
      <c r="E157" s="48"/>
      <c r="F157" s="48"/>
      <c r="G157" s="43">
        <f t="shared" si="12"/>
        <v>0</v>
      </c>
      <c r="H157" s="44" t="str">
        <f>IF(C157&gt;0,IF(ISNA(IF(ISNA(VLOOKUP(C157,Engagés!$A$11:$L$511,6,FALSE)),VLOOKUP(C157,'Enga manuel'!$G$6:$P$355,4,FALSE),VLOOKUP(C157,Engagés!$A$11:$L$511,6,FALSE))),"Dossard inconnu ",IF(ISNA(VLOOKUP(C157,Engagés!$A$11:$L$511,6,FALSE)),VLOOKUP(C157,'Enga manuel'!$G$6:$P$355,4,FALSE),VLOOKUP(C157,Engagés!$A$11:$L$511,6,FALSE)))," ")</f>
        <v xml:space="preserve"> </v>
      </c>
      <c r="I157" s="44" t="str">
        <f>IF(C157&gt;0,IF(ISNA(IF(ISNA(VLOOKUP(C157,Engagés!$A$11:$L$511,7,FALSE)),VLOOKUP(C157,'Enga manuel'!$G$6:$P$355,5,FALSE),VLOOKUP(C157,Engagés!$A$11:$L$511,7,FALSE))),"ou non partant ",IF(ISNA(VLOOKUP(C157,Engagés!$A$11:$L$511,7,FALSE)),VLOOKUP(C157,'Enga manuel'!$G$6:$P$355,5,FALSE),VLOOKUP(C157,Engagés!$A$11:$L$511,7,FALSE)))," ")</f>
        <v xml:space="preserve"> </v>
      </c>
      <c r="J157" s="44" t="str">
        <f>IF(C157&gt;0,IF(ISNA(IF(ISNA(VLOOKUP(C157,Engagés!$A$11:$L$511,8,FALSE)),VLOOKUP(C157,'Enga manuel'!$G$6:$P$355,6,FALSE),VLOOKUP(C157,Engagés!$A$11:$L$511,8,FALSE)))," ",IF(ISNA(VLOOKUP(C157,Engagés!$A$11:$L$511,8,FALSE)),VLOOKUP(C157,'Enga manuel'!$G$6:$P$355,6,FALSE),VLOOKUP(C157,Engagés!$A$11:$L$511,8,FALSE)))," ")</f>
        <v xml:space="preserve"> </v>
      </c>
      <c r="K157" s="45" t="str">
        <f>IF(C157&gt;0,IF(ISNA(IF(ISNA(VLOOKUP(C157,Engagés!$A$11:$L$511,5,FALSE)),VLOOKUP(C157,'Enga manuel'!$G$6:$P$355,3,FALSE),VLOOKUP(C157,Engagés!$A$11:$L$511,5,FALSE)))," ",IF(ISNA(VLOOKUP(C157,Engagés!$A$11:$L$511,5,FALSE)),VLOOKUP(C157,'Enga manuel'!$G$6:$P$355,3,FALSE),VLOOKUP(C157,Engagés!$A$11:$L$511,5,FALSE)))," ")</f>
        <v xml:space="preserve"> </v>
      </c>
      <c r="L157" s="45" t="str">
        <f>IF(C157&gt;0,IF(ISNA(IF(ISNA(VLOOKUP(C157,Engagés!$A$11:$L$511,4,FALSE)),VLOOKUP(C157,'Enga manuel'!$G$6:$P$355,2,FALSE),VLOOKUP(C157,Engagés!$A$11:$L$511,4,FALSE)))," ",IF(ISNA(VLOOKUP(C157,Engagés!$A$11:$L$511,4,FALSE)),VLOOKUP(C157,'Enga manuel'!$G$6:$P$355,2,FALSE),VLOOKUP(C157,Engagés!$A$11:$L$511,4,FALSE)))," ")</f>
        <v xml:space="preserve"> </v>
      </c>
      <c r="M157" s="44" t="str">
        <f>IF(C157&gt;0,IF(ISNA(IF(ISNA(VLOOKUP(C157,Engagés!$A$11:$L$511,9,FALSE)),VLOOKUP(C157,'Enga manuel'!$G$6:$P$355,7,FALSE),VLOOKUP(C157,Engagés!$A$11:$L$511,9,FALSE)))," ",IF(ISNA(VLOOKUP(C157,Engagés!$A$11:$L$511,9,FALSE)),VLOOKUP(C157,'Enga manuel'!$G$6:$P$355,7,FALSE),VLOOKUP(C157,Engagés!$A$11:$L$511,9,FALSE)))," ")</f>
        <v xml:space="preserve"> </v>
      </c>
      <c r="N157" s="80" t="str">
        <f>IF(C157&gt;0,IF(ISNA(IF(ISNA(VLOOKUP(C157,Engagés!$A$11:$L$511,10,FALSE)),VLOOKUP(C157,'Enga manuel'!$G$6:$P$355,8,FALSE),VLOOKUP(C157,Engagés!$A$11:$L$511,10,FALSE)))," ",IF(ISNA(VLOOKUP(C157,Engagés!$A$11:$L$511,10,FALSE)),VLOOKUP(C157,'Enga manuel'!$G$6:$P$355,8,FALSE),VLOOKUP(C157,Engagés!$A$11:$L$511,10,FALSE)))," ")</f>
        <v xml:space="preserve"> </v>
      </c>
      <c r="O157" s="45" t="str">
        <f>IF(C157&gt;0,IF(ISNA(IF(ISNA(VLOOKUP(C157,Engagés!$A$11:$L$511,12,FALSE)),VLOOKUP(C157,'Enga manuel'!$G$6:$P$355,9,FALSE),VLOOKUP(C157,Engagés!$A$11:$L$511,12,FALSE)))," ",IF(ISNA(VLOOKUP(C157,Engagés!$A$11:$L$511,11,FALSE)),VLOOKUP(C157,'Enga manuel'!$G$6:$P$355,9,FALSE),VLOOKUP(C157,Engagés!$A$11:$L$511,11,FALSE)))," ")</f>
        <v xml:space="preserve"> </v>
      </c>
      <c r="P157" s="46" t="str">
        <f t="shared" si="13"/>
        <v/>
      </c>
      <c r="R157" s="34">
        <f t="shared" si="15"/>
        <v>0</v>
      </c>
      <c r="S157" s="34">
        <f>IF(C157&gt;0,CONCATENATE(R157,COUNTIF($R$7:R157,R157)),0)</f>
        <v>0</v>
      </c>
      <c r="T157" s="261">
        <f t="shared" si="14"/>
        <v>151</v>
      </c>
    </row>
    <row r="158" spans="1:20" ht="19.149999999999999" customHeight="1" x14ac:dyDescent="0.2">
      <c r="A158" s="39"/>
      <c r="B158" s="47">
        <v>152</v>
      </c>
      <c r="C158" s="47"/>
      <c r="D158" s="48"/>
      <c r="E158" s="48"/>
      <c r="F158" s="48"/>
      <c r="G158" s="43">
        <f t="shared" si="12"/>
        <v>0</v>
      </c>
      <c r="H158" s="44" t="str">
        <f>IF(C158&gt;0,IF(ISNA(IF(ISNA(VLOOKUP(C158,Engagés!$A$11:$L$511,6,FALSE)),VLOOKUP(C158,'Enga manuel'!$G$6:$P$355,4,FALSE),VLOOKUP(C158,Engagés!$A$11:$L$511,6,FALSE))),"Dossard inconnu ",IF(ISNA(VLOOKUP(C158,Engagés!$A$11:$L$511,6,FALSE)),VLOOKUP(C158,'Enga manuel'!$G$6:$P$355,4,FALSE),VLOOKUP(C158,Engagés!$A$11:$L$511,6,FALSE)))," ")</f>
        <v xml:space="preserve"> </v>
      </c>
      <c r="I158" s="44" t="str">
        <f>IF(C158&gt;0,IF(ISNA(IF(ISNA(VLOOKUP(C158,Engagés!$A$11:$L$511,7,FALSE)),VLOOKUP(C158,'Enga manuel'!$G$6:$P$355,5,FALSE),VLOOKUP(C158,Engagés!$A$11:$L$511,7,FALSE))),"ou non partant ",IF(ISNA(VLOOKUP(C158,Engagés!$A$11:$L$511,7,FALSE)),VLOOKUP(C158,'Enga manuel'!$G$6:$P$355,5,FALSE),VLOOKUP(C158,Engagés!$A$11:$L$511,7,FALSE)))," ")</f>
        <v xml:space="preserve"> </v>
      </c>
      <c r="J158" s="44" t="str">
        <f>IF(C158&gt;0,IF(ISNA(IF(ISNA(VLOOKUP(C158,Engagés!$A$11:$L$511,8,FALSE)),VLOOKUP(C158,'Enga manuel'!$G$6:$P$355,6,FALSE),VLOOKUP(C158,Engagés!$A$11:$L$511,8,FALSE)))," ",IF(ISNA(VLOOKUP(C158,Engagés!$A$11:$L$511,8,FALSE)),VLOOKUP(C158,'Enga manuel'!$G$6:$P$355,6,FALSE),VLOOKUP(C158,Engagés!$A$11:$L$511,8,FALSE)))," ")</f>
        <v xml:space="preserve"> </v>
      </c>
      <c r="K158" s="45" t="str">
        <f>IF(C158&gt;0,IF(ISNA(IF(ISNA(VLOOKUP(C158,Engagés!$A$11:$L$511,5,FALSE)),VLOOKUP(C158,'Enga manuel'!$G$6:$P$355,3,FALSE),VLOOKUP(C158,Engagés!$A$11:$L$511,5,FALSE)))," ",IF(ISNA(VLOOKUP(C158,Engagés!$A$11:$L$511,5,FALSE)),VLOOKUP(C158,'Enga manuel'!$G$6:$P$355,3,FALSE),VLOOKUP(C158,Engagés!$A$11:$L$511,5,FALSE)))," ")</f>
        <v xml:space="preserve"> </v>
      </c>
      <c r="L158" s="45" t="str">
        <f>IF(C158&gt;0,IF(ISNA(IF(ISNA(VLOOKUP(C158,Engagés!$A$11:$L$511,4,FALSE)),VLOOKUP(C158,'Enga manuel'!$G$6:$P$355,2,FALSE),VLOOKUP(C158,Engagés!$A$11:$L$511,4,FALSE)))," ",IF(ISNA(VLOOKUP(C158,Engagés!$A$11:$L$511,4,FALSE)),VLOOKUP(C158,'Enga manuel'!$G$6:$P$355,2,FALSE),VLOOKUP(C158,Engagés!$A$11:$L$511,4,FALSE)))," ")</f>
        <v xml:space="preserve"> </v>
      </c>
      <c r="M158" s="44" t="str">
        <f>IF(C158&gt;0,IF(ISNA(IF(ISNA(VLOOKUP(C158,Engagés!$A$11:$L$511,9,FALSE)),VLOOKUP(C158,'Enga manuel'!$G$6:$P$355,7,FALSE),VLOOKUP(C158,Engagés!$A$11:$L$511,9,FALSE)))," ",IF(ISNA(VLOOKUP(C158,Engagés!$A$11:$L$511,9,FALSE)),VLOOKUP(C158,'Enga manuel'!$G$6:$P$355,7,FALSE),VLOOKUP(C158,Engagés!$A$11:$L$511,9,FALSE)))," ")</f>
        <v xml:space="preserve"> </v>
      </c>
      <c r="N158" s="80" t="str">
        <f>IF(C158&gt;0,IF(ISNA(IF(ISNA(VLOOKUP(C158,Engagés!$A$11:$L$511,10,FALSE)),VLOOKUP(C158,'Enga manuel'!$G$6:$P$355,8,FALSE),VLOOKUP(C158,Engagés!$A$11:$L$511,10,FALSE)))," ",IF(ISNA(VLOOKUP(C158,Engagés!$A$11:$L$511,10,FALSE)),VLOOKUP(C158,'Enga manuel'!$G$6:$P$355,8,FALSE),VLOOKUP(C158,Engagés!$A$11:$L$511,10,FALSE)))," ")</f>
        <v xml:space="preserve"> </v>
      </c>
      <c r="O158" s="45" t="str">
        <f>IF(C158&gt;0,IF(ISNA(IF(ISNA(VLOOKUP(C158,Engagés!$A$11:$L$511,12,FALSE)),VLOOKUP(C158,'Enga manuel'!$G$6:$P$355,9,FALSE),VLOOKUP(C158,Engagés!$A$11:$L$511,12,FALSE)))," ",IF(ISNA(VLOOKUP(C158,Engagés!$A$11:$L$511,11,FALSE)),VLOOKUP(C158,'Enga manuel'!$G$6:$P$355,9,FALSE),VLOOKUP(C158,Engagés!$A$11:$L$511,11,FALSE)))," ")</f>
        <v xml:space="preserve"> </v>
      </c>
      <c r="P158" s="46" t="str">
        <f t="shared" si="13"/>
        <v/>
      </c>
      <c r="R158" s="34">
        <f t="shared" si="15"/>
        <v>0</v>
      </c>
      <c r="S158" s="34">
        <f>IF(C158&gt;0,CONCATENATE(R158,COUNTIF($R$7:R158,R158)),0)</f>
        <v>0</v>
      </c>
      <c r="T158" s="261">
        <f t="shared" si="14"/>
        <v>152</v>
      </c>
    </row>
    <row r="159" spans="1:20" ht="19.149999999999999" customHeight="1" x14ac:dyDescent="0.2">
      <c r="A159" s="39"/>
      <c r="B159" s="47">
        <v>153</v>
      </c>
      <c r="C159" s="47"/>
      <c r="D159" s="48"/>
      <c r="E159" s="48"/>
      <c r="F159" s="48"/>
      <c r="G159" s="43">
        <f t="shared" si="12"/>
        <v>0</v>
      </c>
      <c r="H159" s="44" t="str">
        <f>IF(C159&gt;0,IF(ISNA(IF(ISNA(VLOOKUP(C159,Engagés!$A$11:$L$511,6,FALSE)),VLOOKUP(C159,'Enga manuel'!$G$6:$P$355,4,FALSE),VLOOKUP(C159,Engagés!$A$11:$L$511,6,FALSE))),"Dossard inconnu ",IF(ISNA(VLOOKUP(C159,Engagés!$A$11:$L$511,6,FALSE)),VLOOKUP(C159,'Enga manuel'!$G$6:$P$355,4,FALSE),VLOOKUP(C159,Engagés!$A$11:$L$511,6,FALSE)))," ")</f>
        <v xml:space="preserve"> </v>
      </c>
      <c r="I159" s="44" t="str">
        <f>IF(C159&gt;0,IF(ISNA(IF(ISNA(VLOOKUP(C159,Engagés!$A$11:$L$511,7,FALSE)),VLOOKUP(C159,'Enga manuel'!$G$6:$P$355,5,FALSE),VLOOKUP(C159,Engagés!$A$11:$L$511,7,FALSE))),"ou non partant ",IF(ISNA(VLOOKUP(C159,Engagés!$A$11:$L$511,7,FALSE)),VLOOKUP(C159,'Enga manuel'!$G$6:$P$355,5,FALSE),VLOOKUP(C159,Engagés!$A$11:$L$511,7,FALSE)))," ")</f>
        <v xml:space="preserve"> </v>
      </c>
      <c r="J159" s="44" t="str">
        <f>IF(C159&gt;0,IF(ISNA(IF(ISNA(VLOOKUP(C159,Engagés!$A$11:$L$511,8,FALSE)),VLOOKUP(C159,'Enga manuel'!$G$6:$P$355,6,FALSE),VLOOKUP(C159,Engagés!$A$11:$L$511,8,FALSE)))," ",IF(ISNA(VLOOKUP(C159,Engagés!$A$11:$L$511,8,FALSE)),VLOOKUP(C159,'Enga manuel'!$G$6:$P$355,6,FALSE),VLOOKUP(C159,Engagés!$A$11:$L$511,8,FALSE)))," ")</f>
        <v xml:space="preserve"> </v>
      </c>
      <c r="K159" s="45" t="str">
        <f>IF(C159&gt;0,IF(ISNA(IF(ISNA(VLOOKUP(C159,Engagés!$A$11:$L$511,5,FALSE)),VLOOKUP(C159,'Enga manuel'!$G$6:$P$355,3,FALSE),VLOOKUP(C159,Engagés!$A$11:$L$511,5,FALSE)))," ",IF(ISNA(VLOOKUP(C159,Engagés!$A$11:$L$511,5,FALSE)),VLOOKUP(C159,'Enga manuel'!$G$6:$P$355,3,FALSE),VLOOKUP(C159,Engagés!$A$11:$L$511,5,FALSE)))," ")</f>
        <v xml:space="preserve"> </v>
      </c>
      <c r="L159" s="45" t="str">
        <f>IF(C159&gt;0,IF(ISNA(IF(ISNA(VLOOKUP(C159,Engagés!$A$11:$L$511,4,FALSE)),VLOOKUP(C159,'Enga manuel'!$G$6:$P$355,2,FALSE),VLOOKUP(C159,Engagés!$A$11:$L$511,4,FALSE)))," ",IF(ISNA(VLOOKUP(C159,Engagés!$A$11:$L$511,4,FALSE)),VLOOKUP(C159,'Enga manuel'!$G$6:$P$355,2,FALSE),VLOOKUP(C159,Engagés!$A$11:$L$511,4,FALSE)))," ")</f>
        <v xml:space="preserve"> </v>
      </c>
      <c r="M159" s="44" t="str">
        <f>IF(C159&gt;0,IF(ISNA(IF(ISNA(VLOOKUP(C159,Engagés!$A$11:$L$511,9,FALSE)),VLOOKUP(C159,'Enga manuel'!$G$6:$P$355,7,FALSE),VLOOKUP(C159,Engagés!$A$11:$L$511,9,FALSE)))," ",IF(ISNA(VLOOKUP(C159,Engagés!$A$11:$L$511,9,FALSE)),VLOOKUP(C159,'Enga manuel'!$G$6:$P$355,7,FALSE),VLOOKUP(C159,Engagés!$A$11:$L$511,9,FALSE)))," ")</f>
        <v xml:space="preserve"> </v>
      </c>
      <c r="N159" s="80" t="str">
        <f>IF(C159&gt;0,IF(ISNA(IF(ISNA(VLOOKUP(C159,Engagés!$A$11:$L$511,10,FALSE)),VLOOKUP(C159,'Enga manuel'!$G$6:$P$355,8,FALSE),VLOOKUP(C159,Engagés!$A$11:$L$511,10,FALSE)))," ",IF(ISNA(VLOOKUP(C159,Engagés!$A$11:$L$511,10,FALSE)),VLOOKUP(C159,'Enga manuel'!$G$6:$P$355,8,FALSE),VLOOKUP(C159,Engagés!$A$11:$L$511,10,FALSE)))," ")</f>
        <v xml:space="preserve"> </v>
      </c>
      <c r="O159" s="45" t="str">
        <f>IF(C159&gt;0,IF(ISNA(IF(ISNA(VLOOKUP(C159,Engagés!$A$11:$L$511,12,FALSE)),VLOOKUP(C159,'Enga manuel'!$G$6:$P$355,9,FALSE),VLOOKUP(C159,Engagés!$A$11:$L$511,12,FALSE)))," ",IF(ISNA(VLOOKUP(C159,Engagés!$A$11:$L$511,11,FALSE)),VLOOKUP(C159,'Enga manuel'!$G$6:$P$355,9,FALSE),VLOOKUP(C159,Engagés!$A$11:$L$511,11,FALSE)))," ")</f>
        <v xml:space="preserve"> </v>
      </c>
      <c r="P159" s="46" t="str">
        <f t="shared" si="13"/>
        <v/>
      </c>
      <c r="R159" s="34">
        <f t="shared" si="15"/>
        <v>0</v>
      </c>
      <c r="S159" s="34">
        <f>IF(C159&gt;0,CONCATENATE(R159,COUNTIF($R$7:R159,R159)),0)</f>
        <v>0</v>
      </c>
      <c r="T159" s="261">
        <f t="shared" si="14"/>
        <v>153</v>
      </c>
    </row>
    <row r="160" spans="1:20" ht="19.149999999999999" customHeight="1" x14ac:dyDescent="0.2">
      <c r="A160" s="39"/>
      <c r="B160" s="47">
        <v>154</v>
      </c>
      <c r="C160" s="47"/>
      <c r="D160" s="48"/>
      <c r="E160" s="48"/>
      <c r="F160" s="48"/>
      <c r="G160" s="43">
        <f t="shared" si="12"/>
        <v>0</v>
      </c>
      <c r="H160" s="44" t="str">
        <f>IF(C160&gt;0,IF(ISNA(IF(ISNA(VLOOKUP(C160,Engagés!$A$11:$L$511,6,FALSE)),VLOOKUP(C160,'Enga manuel'!$G$6:$P$355,4,FALSE),VLOOKUP(C160,Engagés!$A$11:$L$511,6,FALSE))),"Dossard inconnu ",IF(ISNA(VLOOKUP(C160,Engagés!$A$11:$L$511,6,FALSE)),VLOOKUP(C160,'Enga manuel'!$G$6:$P$355,4,FALSE),VLOOKUP(C160,Engagés!$A$11:$L$511,6,FALSE)))," ")</f>
        <v xml:space="preserve"> </v>
      </c>
      <c r="I160" s="44" t="str">
        <f>IF(C160&gt;0,IF(ISNA(IF(ISNA(VLOOKUP(C160,Engagés!$A$11:$L$511,7,FALSE)),VLOOKUP(C160,'Enga manuel'!$G$6:$P$355,5,FALSE),VLOOKUP(C160,Engagés!$A$11:$L$511,7,FALSE))),"ou non partant ",IF(ISNA(VLOOKUP(C160,Engagés!$A$11:$L$511,7,FALSE)),VLOOKUP(C160,'Enga manuel'!$G$6:$P$355,5,FALSE),VLOOKUP(C160,Engagés!$A$11:$L$511,7,FALSE)))," ")</f>
        <v xml:space="preserve"> </v>
      </c>
      <c r="J160" s="44" t="str">
        <f>IF(C160&gt;0,IF(ISNA(IF(ISNA(VLOOKUP(C160,Engagés!$A$11:$L$511,8,FALSE)),VLOOKUP(C160,'Enga manuel'!$G$6:$P$355,6,FALSE),VLOOKUP(C160,Engagés!$A$11:$L$511,8,FALSE)))," ",IF(ISNA(VLOOKUP(C160,Engagés!$A$11:$L$511,8,FALSE)),VLOOKUP(C160,'Enga manuel'!$G$6:$P$355,6,FALSE),VLOOKUP(C160,Engagés!$A$11:$L$511,8,FALSE)))," ")</f>
        <v xml:space="preserve"> </v>
      </c>
      <c r="K160" s="45" t="str">
        <f>IF(C160&gt;0,IF(ISNA(IF(ISNA(VLOOKUP(C160,Engagés!$A$11:$L$511,5,FALSE)),VLOOKUP(C160,'Enga manuel'!$G$6:$P$355,3,FALSE),VLOOKUP(C160,Engagés!$A$11:$L$511,5,FALSE)))," ",IF(ISNA(VLOOKUP(C160,Engagés!$A$11:$L$511,5,FALSE)),VLOOKUP(C160,'Enga manuel'!$G$6:$P$355,3,FALSE),VLOOKUP(C160,Engagés!$A$11:$L$511,5,FALSE)))," ")</f>
        <v xml:space="preserve"> </v>
      </c>
      <c r="L160" s="45" t="str">
        <f>IF(C160&gt;0,IF(ISNA(IF(ISNA(VLOOKUP(C160,Engagés!$A$11:$L$511,4,FALSE)),VLOOKUP(C160,'Enga manuel'!$G$6:$P$355,2,FALSE),VLOOKUP(C160,Engagés!$A$11:$L$511,4,FALSE)))," ",IF(ISNA(VLOOKUP(C160,Engagés!$A$11:$L$511,4,FALSE)),VLOOKUP(C160,'Enga manuel'!$G$6:$P$355,2,FALSE),VLOOKUP(C160,Engagés!$A$11:$L$511,4,FALSE)))," ")</f>
        <v xml:space="preserve"> </v>
      </c>
      <c r="M160" s="44" t="str">
        <f>IF(C160&gt;0,IF(ISNA(IF(ISNA(VLOOKUP(C160,Engagés!$A$11:$L$511,9,FALSE)),VLOOKUP(C160,'Enga manuel'!$G$6:$P$355,7,FALSE),VLOOKUP(C160,Engagés!$A$11:$L$511,9,FALSE)))," ",IF(ISNA(VLOOKUP(C160,Engagés!$A$11:$L$511,9,FALSE)),VLOOKUP(C160,'Enga manuel'!$G$6:$P$355,7,FALSE),VLOOKUP(C160,Engagés!$A$11:$L$511,9,FALSE)))," ")</f>
        <v xml:space="preserve"> </v>
      </c>
      <c r="N160" s="80" t="str">
        <f>IF(C160&gt;0,IF(ISNA(IF(ISNA(VLOOKUP(C160,Engagés!$A$11:$L$511,10,FALSE)),VLOOKUP(C160,'Enga manuel'!$G$6:$P$355,8,FALSE),VLOOKUP(C160,Engagés!$A$11:$L$511,10,FALSE)))," ",IF(ISNA(VLOOKUP(C160,Engagés!$A$11:$L$511,10,FALSE)),VLOOKUP(C160,'Enga manuel'!$G$6:$P$355,8,FALSE),VLOOKUP(C160,Engagés!$A$11:$L$511,10,FALSE)))," ")</f>
        <v xml:space="preserve"> </v>
      </c>
      <c r="O160" s="45" t="str">
        <f>IF(C160&gt;0,IF(ISNA(IF(ISNA(VLOOKUP(C160,Engagés!$A$11:$L$511,12,FALSE)),VLOOKUP(C160,'Enga manuel'!$G$6:$P$355,9,FALSE),VLOOKUP(C160,Engagés!$A$11:$L$511,12,FALSE)))," ",IF(ISNA(VLOOKUP(C160,Engagés!$A$11:$L$511,11,FALSE)),VLOOKUP(C160,'Enga manuel'!$G$6:$P$355,9,FALSE),VLOOKUP(C160,Engagés!$A$11:$L$511,11,FALSE)))," ")</f>
        <v xml:space="preserve"> </v>
      </c>
      <c r="P160" s="46" t="str">
        <f t="shared" si="13"/>
        <v/>
      </c>
      <c r="R160" s="34">
        <f t="shared" si="15"/>
        <v>0</v>
      </c>
      <c r="S160" s="34">
        <f>IF(C160&gt;0,CONCATENATE(R160,COUNTIF($R$7:R160,R160)),0)</f>
        <v>0</v>
      </c>
      <c r="T160" s="261">
        <f t="shared" si="14"/>
        <v>154</v>
      </c>
    </row>
    <row r="161" spans="1:20" ht="19.149999999999999" customHeight="1" x14ac:dyDescent="0.2">
      <c r="A161" s="39"/>
      <c r="B161" s="47">
        <v>155</v>
      </c>
      <c r="C161" s="47"/>
      <c r="D161" s="48"/>
      <c r="E161" s="48"/>
      <c r="F161" s="48"/>
      <c r="G161" s="43">
        <f t="shared" si="12"/>
        <v>0</v>
      </c>
      <c r="H161" s="44" t="str">
        <f>IF(C161&gt;0,IF(ISNA(IF(ISNA(VLOOKUP(C161,Engagés!$A$11:$L$511,6,FALSE)),VLOOKUP(C161,'Enga manuel'!$G$6:$P$355,4,FALSE),VLOOKUP(C161,Engagés!$A$11:$L$511,6,FALSE))),"Dossard inconnu ",IF(ISNA(VLOOKUP(C161,Engagés!$A$11:$L$511,6,FALSE)),VLOOKUP(C161,'Enga manuel'!$G$6:$P$355,4,FALSE),VLOOKUP(C161,Engagés!$A$11:$L$511,6,FALSE)))," ")</f>
        <v xml:space="preserve"> </v>
      </c>
      <c r="I161" s="44" t="str">
        <f>IF(C161&gt;0,IF(ISNA(IF(ISNA(VLOOKUP(C161,Engagés!$A$11:$L$511,7,FALSE)),VLOOKUP(C161,'Enga manuel'!$G$6:$P$355,5,FALSE),VLOOKUP(C161,Engagés!$A$11:$L$511,7,FALSE))),"ou non partant ",IF(ISNA(VLOOKUP(C161,Engagés!$A$11:$L$511,7,FALSE)),VLOOKUP(C161,'Enga manuel'!$G$6:$P$355,5,FALSE),VLOOKUP(C161,Engagés!$A$11:$L$511,7,FALSE)))," ")</f>
        <v xml:space="preserve"> </v>
      </c>
      <c r="J161" s="44" t="str">
        <f>IF(C161&gt;0,IF(ISNA(IF(ISNA(VLOOKUP(C161,Engagés!$A$11:$L$511,8,FALSE)),VLOOKUP(C161,'Enga manuel'!$G$6:$P$355,6,FALSE),VLOOKUP(C161,Engagés!$A$11:$L$511,8,FALSE)))," ",IF(ISNA(VLOOKUP(C161,Engagés!$A$11:$L$511,8,FALSE)),VLOOKUP(C161,'Enga manuel'!$G$6:$P$355,6,FALSE),VLOOKUP(C161,Engagés!$A$11:$L$511,8,FALSE)))," ")</f>
        <v xml:space="preserve"> </v>
      </c>
      <c r="K161" s="45" t="str">
        <f>IF(C161&gt;0,IF(ISNA(IF(ISNA(VLOOKUP(C161,Engagés!$A$11:$L$511,5,FALSE)),VLOOKUP(C161,'Enga manuel'!$G$6:$P$355,3,FALSE),VLOOKUP(C161,Engagés!$A$11:$L$511,5,FALSE)))," ",IF(ISNA(VLOOKUP(C161,Engagés!$A$11:$L$511,5,FALSE)),VLOOKUP(C161,'Enga manuel'!$G$6:$P$355,3,FALSE),VLOOKUP(C161,Engagés!$A$11:$L$511,5,FALSE)))," ")</f>
        <v xml:space="preserve"> </v>
      </c>
      <c r="L161" s="45" t="str">
        <f>IF(C161&gt;0,IF(ISNA(IF(ISNA(VLOOKUP(C161,Engagés!$A$11:$L$511,4,FALSE)),VLOOKUP(C161,'Enga manuel'!$G$6:$P$355,2,FALSE),VLOOKUP(C161,Engagés!$A$11:$L$511,4,FALSE)))," ",IF(ISNA(VLOOKUP(C161,Engagés!$A$11:$L$511,4,FALSE)),VLOOKUP(C161,'Enga manuel'!$G$6:$P$355,2,FALSE),VLOOKUP(C161,Engagés!$A$11:$L$511,4,FALSE)))," ")</f>
        <v xml:space="preserve"> </v>
      </c>
      <c r="M161" s="44" t="str">
        <f>IF(C161&gt;0,IF(ISNA(IF(ISNA(VLOOKUP(C161,Engagés!$A$11:$L$511,9,FALSE)),VLOOKUP(C161,'Enga manuel'!$G$6:$P$355,7,FALSE),VLOOKUP(C161,Engagés!$A$11:$L$511,9,FALSE)))," ",IF(ISNA(VLOOKUP(C161,Engagés!$A$11:$L$511,9,FALSE)),VLOOKUP(C161,'Enga manuel'!$G$6:$P$355,7,FALSE),VLOOKUP(C161,Engagés!$A$11:$L$511,9,FALSE)))," ")</f>
        <v xml:space="preserve"> </v>
      </c>
      <c r="N161" s="80" t="str">
        <f>IF(C161&gt;0,IF(ISNA(IF(ISNA(VLOOKUP(C161,Engagés!$A$11:$L$511,10,FALSE)),VLOOKUP(C161,'Enga manuel'!$G$6:$P$355,8,FALSE),VLOOKUP(C161,Engagés!$A$11:$L$511,10,FALSE)))," ",IF(ISNA(VLOOKUP(C161,Engagés!$A$11:$L$511,10,FALSE)),VLOOKUP(C161,'Enga manuel'!$G$6:$P$355,8,FALSE),VLOOKUP(C161,Engagés!$A$11:$L$511,10,FALSE)))," ")</f>
        <v xml:space="preserve"> </v>
      </c>
      <c r="O161" s="45" t="str">
        <f>IF(C161&gt;0,IF(ISNA(IF(ISNA(VLOOKUP(C161,Engagés!$A$11:$L$511,12,FALSE)),VLOOKUP(C161,'Enga manuel'!$G$6:$P$355,9,FALSE),VLOOKUP(C161,Engagés!$A$11:$L$511,12,FALSE)))," ",IF(ISNA(VLOOKUP(C161,Engagés!$A$11:$L$511,11,FALSE)),VLOOKUP(C161,'Enga manuel'!$G$6:$P$355,9,FALSE),VLOOKUP(C161,Engagés!$A$11:$L$511,11,FALSE)))," ")</f>
        <v xml:space="preserve"> </v>
      </c>
      <c r="P161" s="46" t="str">
        <f t="shared" si="13"/>
        <v/>
      </c>
      <c r="R161" s="34">
        <f t="shared" si="15"/>
        <v>0</v>
      </c>
      <c r="S161" s="34">
        <f>IF(C161&gt;0,CONCATENATE(R161,COUNTIF($R$7:R161,R161)),0)</f>
        <v>0</v>
      </c>
      <c r="T161" s="261">
        <f t="shared" si="14"/>
        <v>155</v>
      </c>
    </row>
    <row r="162" spans="1:20" ht="19.149999999999999" customHeight="1" x14ac:dyDescent="0.2">
      <c r="A162" s="39"/>
      <c r="B162" s="47">
        <v>156</v>
      </c>
      <c r="C162" s="47"/>
      <c r="D162" s="48"/>
      <c r="E162" s="48"/>
      <c r="F162" s="48"/>
      <c r="G162" s="43">
        <f t="shared" si="12"/>
        <v>0</v>
      </c>
      <c r="H162" s="44" t="str">
        <f>IF(C162&gt;0,IF(ISNA(IF(ISNA(VLOOKUP(C162,Engagés!$A$11:$L$511,6,FALSE)),VLOOKUP(C162,'Enga manuel'!$G$6:$P$355,4,FALSE),VLOOKUP(C162,Engagés!$A$11:$L$511,6,FALSE))),"Dossard inconnu ",IF(ISNA(VLOOKUP(C162,Engagés!$A$11:$L$511,6,FALSE)),VLOOKUP(C162,'Enga manuel'!$G$6:$P$355,4,FALSE),VLOOKUP(C162,Engagés!$A$11:$L$511,6,FALSE)))," ")</f>
        <v xml:space="preserve"> </v>
      </c>
      <c r="I162" s="44" t="str">
        <f>IF(C162&gt;0,IF(ISNA(IF(ISNA(VLOOKUP(C162,Engagés!$A$11:$L$511,7,FALSE)),VLOOKUP(C162,'Enga manuel'!$G$6:$P$355,5,FALSE),VLOOKUP(C162,Engagés!$A$11:$L$511,7,FALSE))),"ou non partant ",IF(ISNA(VLOOKUP(C162,Engagés!$A$11:$L$511,7,FALSE)),VLOOKUP(C162,'Enga manuel'!$G$6:$P$355,5,FALSE),VLOOKUP(C162,Engagés!$A$11:$L$511,7,FALSE)))," ")</f>
        <v xml:space="preserve"> </v>
      </c>
      <c r="J162" s="44" t="str">
        <f>IF(C162&gt;0,IF(ISNA(IF(ISNA(VLOOKUP(C162,Engagés!$A$11:$L$511,8,FALSE)),VLOOKUP(C162,'Enga manuel'!$G$6:$P$355,6,FALSE),VLOOKUP(C162,Engagés!$A$11:$L$511,8,FALSE)))," ",IF(ISNA(VLOOKUP(C162,Engagés!$A$11:$L$511,8,FALSE)),VLOOKUP(C162,'Enga manuel'!$G$6:$P$355,6,FALSE),VLOOKUP(C162,Engagés!$A$11:$L$511,8,FALSE)))," ")</f>
        <v xml:space="preserve"> </v>
      </c>
      <c r="K162" s="45" t="str">
        <f>IF(C162&gt;0,IF(ISNA(IF(ISNA(VLOOKUP(C162,Engagés!$A$11:$L$511,5,FALSE)),VLOOKUP(C162,'Enga manuel'!$G$6:$P$355,3,FALSE),VLOOKUP(C162,Engagés!$A$11:$L$511,5,FALSE)))," ",IF(ISNA(VLOOKUP(C162,Engagés!$A$11:$L$511,5,FALSE)),VLOOKUP(C162,'Enga manuel'!$G$6:$P$355,3,FALSE),VLOOKUP(C162,Engagés!$A$11:$L$511,5,FALSE)))," ")</f>
        <v xml:space="preserve"> </v>
      </c>
      <c r="L162" s="45" t="str">
        <f>IF(C162&gt;0,IF(ISNA(IF(ISNA(VLOOKUP(C162,Engagés!$A$11:$L$511,4,FALSE)),VLOOKUP(C162,'Enga manuel'!$G$6:$P$355,2,FALSE),VLOOKUP(C162,Engagés!$A$11:$L$511,4,FALSE)))," ",IF(ISNA(VLOOKUP(C162,Engagés!$A$11:$L$511,4,FALSE)),VLOOKUP(C162,'Enga manuel'!$G$6:$P$355,2,FALSE),VLOOKUP(C162,Engagés!$A$11:$L$511,4,FALSE)))," ")</f>
        <v xml:space="preserve"> </v>
      </c>
      <c r="M162" s="44" t="str">
        <f>IF(C162&gt;0,IF(ISNA(IF(ISNA(VLOOKUP(C162,Engagés!$A$11:$L$511,9,FALSE)),VLOOKUP(C162,'Enga manuel'!$G$6:$P$355,7,FALSE),VLOOKUP(C162,Engagés!$A$11:$L$511,9,FALSE)))," ",IF(ISNA(VLOOKUP(C162,Engagés!$A$11:$L$511,9,FALSE)),VLOOKUP(C162,'Enga manuel'!$G$6:$P$355,7,FALSE),VLOOKUP(C162,Engagés!$A$11:$L$511,9,FALSE)))," ")</f>
        <v xml:space="preserve"> </v>
      </c>
      <c r="N162" s="80" t="str">
        <f>IF(C162&gt;0,IF(ISNA(IF(ISNA(VLOOKUP(C162,Engagés!$A$11:$L$511,10,FALSE)),VLOOKUP(C162,'Enga manuel'!$G$6:$P$355,8,FALSE),VLOOKUP(C162,Engagés!$A$11:$L$511,10,FALSE)))," ",IF(ISNA(VLOOKUP(C162,Engagés!$A$11:$L$511,10,FALSE)),VLOOKUP(C162,'Enga manuel'!$G$6:$P$355,8,FALSE),VLOOKUP(C162,Engagés!$A$11:$L$511,10,FALSE)))," ")</f>
        <v xml:space="preserve"> </v>
      </c>
      <c r="O162" s="45" t="str">
        <f>IF(C162&gt;0,IF(ISNA(IF(ISNA(VLOOKUP(C162,Engagés!$A$11:$L$511,12,FALSE)),VLOOKUP(C162,'Enga manuel'!$G$6:$P$355,9,FALSE),VLOOKUP(C162,Engagés!$A$11:$L$511,12,FALSE)))," ",IF(ISNA(VLOOKUP(C162,Engagés!$A$11:$L$511,11,FALSE)),VLOOKUP(C162,'Enga manuel'!$G$6:$P$355,9,FALSE),VLOOKUP(C162,Engagés!$A$11:$L$511,11,FALSE)))," ")</f>
        <v xml:space="preserve"> </v>
      </c>
      <c r="P162" s="46" t="str">
        <f t="shared" si="13"/>
        <v/>
      </c>
      <c r="R162" s="34">
        <f t="shared" si="15"/>
        <v>0</v>
      </c>
      <c r="S162" s="34">
        <f>IF(C162&gt;0,CONCATENATE(R162,COUNTIF($R$7:R162,R162)),0)</f>
        <v>0</v>
      </c>
      <c r="T162" s="261">
        <f t="shared" si="14"/>
        <v>156</v>
      </c>
    </row>
    <row r="163" spans="1:20" ht="19.149999999999999" customHeight="1" x14ac:dyDescent="0.2">
      <c r="A163" s="39"/>
      <c r="B163" s="47">
        <v>157</v>
      </c>
      <c r="C163" s="47"/>
      <c r="D163" s="48"/>
      <c r="E163" s="48"/>
      <c r="F163" s="48"/>
      <c r="G163" s="43">
        <f t="shared" si="12"/>
        <v>0</v>
      </c>
      <c r="H163" s="44" t="str">
        <f>IF(C163&gt;0,IF(ISNA(IF(ISNA(VLOOKUP(C163,Engagés!$A$11:$L$511,6,FALSE)),VLOOKUP(C163,'Enga manuel'!$G$6:$P$355,4,FALSE),VLOOKUP(C163,Engagés!$A$11:$L$511,6,FALSE))),"Dossard inconnu ",IF(ISNA(VLOOKUP(C163,Engagés!$A$11:$L$511,6,FALSE)),VLOOKUP(C163,'Enga manuel'!$G$6:$P$355,4,FALSE),VLOOKUP(C163,Engagés!$A$11:$L$511,6,FALSE)))," ")</f>
        <v xml:space="preserve"> </v>
      </c>
      <c r="I163" s="44" t="str">
        <f>IF(C163&gt;0,IF(ISNA(IF(ISNA(VLOOKUP(C163,Engagés!$A$11:$L$511,7,FALSE)),VLOOKUP(C163,'Enga manuel'!$G$6:$P$355,5,FALSE),VLOOKUP(C163,Engagés!$A$11:$L$511,7,FALSE))),"ou non partant ",IF(ISNA(VLOOKUP(C163,Engagés!$A$11:$L$511,7,FALSE)),VLOOKUP(C163,'Enga manuel'!$G$6:$P$355,5,FALSE),VLOOKUP(C163,Engagés!$A$11:$L$511,7,FALSE)))," ")</f>
        <v xml:space="preserve"> </v>
      </c>
      <c r="J163" s="44" t="str">
        <f>IF(C163&gt;0,IF(ISNA(IF(ISNA(VLOOKUP(C163,Engagés!$A$11:$L$511,8,FALSE)),VLOOKUP(C163,'Enga manuel'!$G$6:$P$355,6,FALSE),VLOOKUP(C163,Engagés!$A$11:$L$511,8,FALSE)))," ",IF(ISNA(VLOOKUP(C163,Engagés!$A$11:$L$511,8,FALSE)),VLOOKUP(C163,'Enga manuel'!$G$6:$P$355,6,FALSE),VLOOKUP(C163,Engagés!$A$11:$L$511,8,FALSE)))," ")</f>
        <v xml:space="preserve"> </v>
      </c>
      <c r="K163" s="45" t="str">
        <f>IF(C163&gt;0,IF(ISNA(IF(ISNA(VLOOKUP(C163,Engagés!$A$11:$L$511,5,FALSE)),VLOOKUP(C163,'Enga manuel'!$G$6:$P$355,3,FALSE),VLOOKUP(C163,Engagés!$A$11:$L$511,5,FALSE)))," ",IF(ISNA(VLOOKUP(C163,Engagés!$A$11:$L$511,5,FALSE)),VLOOKUP(C163,'Enga manuel'!$G$6:$P$355,3,FALSE),VLOOKUP(C163,Engagés!$A$11:$L$511,5,FALSE)))," ")</f>
        <v xml:space="preserve"> </v>
      </c>
      <c r="L163" s="45" t="str">
        <f>IF(C163&gt;0,IF(ISNA(IF(ISNA(VLOOKUP(C163,Engagés!$A$11:$L$511,4,FALSE)),VLOOKUP(C163,'Enga manuel'!$G$6:$P$355,2,FALSE),VLOOKUP(C163,Engagés!$A$11:$L$511,4,FALSE)))," ",IF(ISNA(VLOOKUP(C163,Engagés!$A$11:$L$511,4,FALSE)),VLOOKUP(C163,'Enga manuel'!$G$6:$P$355,2,FALSE),VLOOKUP(C163,Engagés!$A$11:$L$511,4,FALSE)))," ")</f>
        <v xml:space="preserve"> </v>
      </c>
      <c r="M163" s="44" t="str">
        <f>IF(C163&gt;0,IF(ISNA(IF(ISNA(VLOOKUP(C163,Engagés!$A$11:$L$511,9,FALSE)),VLOOKUP(C163,'Enga manuel'!$G$6:$P$355,7,FALSE),VLOOKUP(C163,Engagés!$A$11:$L$511,9,FALSE)))," ",IF(ISNA(VLOOKUP(C163,Engagés!$A$11:$L$511,9,FALSE)),VLOOKUP(C163,'Enga manuel'!$G$6:$P$355,7,FALSE),VLOOKUP(C163,Engagés!$A$11:$L$511,9,FALSE)))," ")</f>
        <v xml:space="preserve"> </v>
      </c>
      <c r="N163" s="80" t="str">
        <f>IF(C163&gt;0,IF(ISNA(IF(ISNA(VLOOKUP(C163,Engagés!$A$11:$L$511,10,FALSE)),VLOOKUP(C163,'Enga manuel'!$G$6:$P$355,8,FALSE),VLOOKUP(C163,Engagés!$A$11:$L$511,10,FALSE)))," ",IF(ISNA(VLOOKUP(C163,Engagés!$A$11:$L$511,10,FALSE)),VLOOKUP(C163,'Enga manuel'!$G$6:$P$355,8,FALSE),VLOOKUP(C163,Engagés!$A$11:$L$511,10,FALSE)))," ")</f>
        <v xml:space="preserve"> </v>
      </c>
      <c r="O163" s="45" t="str">
        <f>IF(C163&gt;0,IF(ISNA(IF(ISNA(VLOOKUP(C163,Engagés!$A$11:$L$511,12,FALSE)),VLOOKUP(C163,'Enga manuel'!$G$6:$P$355,9,FALSE),VLOOKUP(C163,Engagés!$A$11:$L$511,12,FALSE)))," ",IF(ISNA(VLOOKUP(C163,Engagés!$A$11:$L$511,11,FALSE)),VLOOKUP(C163,'Enga manuel'!$G$6:$P$355,9,FALSE),VLOOKUP(C163,Engagés!$A$11:$L$511,11,FALSE)))," ")</f>
        <v xml:space="preserve"> </v>
      </c>
      <c r="P163" s="46" t="str">
        <f t="shared" si="13"/>
        <v/>
      </c>
      <c r="R163" s="34">
        <f t="shared" si="15"/>
        <v>0</v>
      </c>
      <c r="S163" s="34">
        <f>IF(C163&gt;0,CONCATENATE(R163,COUNTIF($R$7:R163,R163)),0)</f>
        <v>0</v>
      </c>
      <c r="T163" s="261">
        <f t="shared" si="14"/>
        <v>157</v>
      </c>
    </row>
    <row r="164" spans="1:20" ht="19.149999999999999" customHeight="1" x14ac:dyDescent="0.2">
      <c r="A164" s="39"/>
      <c r="B164" s="47">
        <v>158</v>
      </c>
      <c r="C164" s="47"/>
      <c r="D164" s="48"/>
      <c r="E164" s="48"/>
      <c r="F164" s="48"/>
      <c r="G164" s="43">
        <f t="shared" si="12"/>
        <v>0</v>
      </c>
      <c r="H164" s="44" t="str">
        <f>IF(C164&gt;0,IF(ISNA(IF(ISNA(VLOOKUP(C164,Engagés!$A$11:$L$511,6,FALSE)),VLOOKUP(C164,'Enga manuel'!$G$6:$P$355,4,FALSE),VLOOKUP(C164,Engagés!$A$11:$L$511,6,FALSE))),"Dossard inconnu ",IF(ISNA(VLOOKUP(C164,Engagés!$A$11:$L$511,6,FALSE)),VLOOKUP(C164,'Enga manuel'!$G$6:$P$355,4,FALSE),VLOOKUP(C164,Engagés!$A$11:$L$511,6,FALSE)))," ")</f>
        <v xml:space="preserve"> </v>
      </c>
      <c r="I164" s="44" t="str">
        <f>IF(C164&gt;0,IF(ISNA(IF(ISNA(VLOOKUP(C164,Engagés!$A$11:$L$511,7,FALSE)),VLOOKUP(C164,'Enga manuel'!$G$6:$P$355,5,FALSE),VLOOKUP(C164,Engagés!$A$11:$L$511,7,FALSE))),"ou non partant ",IF(ISNA(VLOOKUP(C164,Engagés!$A$11:$L$511,7,FALSE)),VLOOKUP(C164,'Enga manuel'!$G$6:$P$355,5,FALSE),VLOOKUP(C164,Engagés!$A$11:$L$511,7,FALSE)))," ")</f>
        <v xml:space="preserve"> </v>
      </c>
      <c r="J164" s="44" t="str">
        <f>IF(C164&gt;0,IF(ISNA(IF(ISNA(VLOOKUP(C164,Engagés!$A$11:$L$511,8,FALSE)),VLOOKUP(C164,'Enga manuel'!$G$6:$P$355,6,FALSE),VLOOKUP(C164,Engagés!$A$11:$L$511,8,FALSE)))," ",IF(ISNA(VLOOKUP(C164,Engagés!$A$11:$L$511,8,FALSE)),VLOOKUP(C164,'Enga manuel'!$G$6:$P$355,6,FALSE),VLOOKUP(C164,Engagés!$A$11:$L$511,8,FALSE)))," ")</f>
        <v xml:space="preserve"> </v>
      </c>
      <c r="K164" s="45" t="str">
        <f>IF(C164&gt;0,IF(ISNA(IF(ISNA(VLOOKUP(C164,Engagés!$A$11:$L$511,5,FALSE)),VLOOKUP(C164,'Enga manuel'!$G$6:$P$355,3,FALSE),VLOOKUP(C164,Engagés!$A$11:$L$511,5,FALSE)))," ",IF(ISNA(VLOOKUP(C164,Engagés!$A$11:$L$511,5,FALSE)),VLOOKUP(C164,'Enga manuel'!$G$6:$P$355,3,FALSE),VLOOKUP(C164,Engagés!$A$11:$L$511,5,FALSE)))," ")</f>
        <v xml:space="preserve"> </v>
      </c>
      <c r="L164" s="45" t="str">
        <f>IF(C164&gt;0,IF(ISNA(IF(ISNA(VLOOKUP(C164,Engagés!$A$11:$L$511,4,FALSE)),VLOOKUP(C164,'Enga manuel'!$G$6:$P$355,2,FALSE),VLOOKUP(C164,Engagés!$A$11:$L$511,4,FALSE)))," ",IF(ISNA(VLOOKUP(C164,Engagés!$A$11:$L$511,4,FALSE)),VLOOKUP(C164,'Enga manuel'!$G$6:$P$355,2,FALSE),VLOOKUP(C164,Engagés!$A$11:$L$511,4,FALSE)))," ")</f>
        <v xml:space="preserve"> </v>
      </c>
      <c r="M164" s="44" t="str">
        <f>IF(C164&gt;0,IF(ISNA(IF(ISNA(VLOOKUP(C164,Engagés!$A$11:$L$511,9,FALSE)),VLOOKUP(C164,'Enga manuel'!$G$6:$P$355,7,FALSE),VLOOKUP(C164,Engagés!$A$11:$L$511,9,FALSE)))," ",IF(ISNA(VLOOKUP(C164,Engagés!$A$11:$L$511,9,FALSE)),VLOOKUP(C164,'Enga manuel'!$G$6:$P$355,7,FALSE),VLOOKUP(C164,Engagés!$A$11:$L$511,9,FALSE)))," ")</f>
        <v xml:space="preserve"> </v>
      </c>
      <c r="N164" s="80" t="str">
        <f>IF(C164&gt;0,IF(ISNA(IF(ISNA(VLOOKUP(C164,Engagés!$A$11:$L$511,10,FALSE)),VLOOKUP(C164,'Enga manuel'!$G$6:$P$355,8,FALSE),VLOOKUP(C164,Engagés!$A$11:$L$511,10,FALSE)))," ",IF(ISNA(VLOOKUP(C164,Engagés!$A$11:$L$511,10,FALSE)),VLOOKUP(C164,'Enga manuel'!$G$6:$P$355,8,FALSE),VLOOKUP(C164,Engagés!$A$11:$L$511,10,FALSE)))," ")</f>
        <v xml:space="preserve"> </v>
      </c>
      <c r="O164" s="45" t="str">
        <f>IF(C164&gt;0,IF(ISNA(IF(ISNA(VLOOKUP(C164,Engagés!$A$11:$L$511,12,FALSE)),VLOOKUP(C164,'Enga manuel'!$G$6:$P$355,9,FALSE),VLOOKUP(C164,Engagés!$A$11:$L$511,12,FALSE)))," ",IF(ISNA(VLOOKUP(C164,Engagés!$A$11:$L$511,11,FALSE)),VLOOKUP(C164,'Enga manuel'!$G$6:$P$355,9,FALSE),VLOOKUP(C164,Engagés!$A$11:$L$511,11,FALSE)))," ")</f>
        <v xml:space="preserve"> </v>
      </c>
      <c r="P164" s="46" t="str">
        <f t="shared" si="13"/>
        <v/>
      </c>
      <c r="R164" s="34">
        <f t="shared" si="15"/>
        <v>0</v>
      </c>
      <c r="S164" s="34">
        <f>IF(C164&gt;0,CONCATENATE(R164,COUNTIF($R$7:R164,R164)),0)</f>
        <v>0</v>
      </c>
      <c r="T164" s="261">
        <f t="shared" si="14"/>
        <v>158</v>
      </c>
    </row>
    <row r="165" spans="1:20" ht="19.149999999999999" customHeight="1" x14ac:dyDescent="0.2">
      <c r="A165" s="39"/>
      <c r="B165" s="47">
        <v>159</v>
      </c>
      <c r="C165" s="47"/>
      <c r="D165" s="48"/>
      <c r="E165" s="48"/>
      <c r="F165" s="48"/>
      <c r="G165" s="43">
        <f t="shared" si="12"/>
        <v>0</v>
      </c>
      <c r="H165" s="44" t="str">
        <f>IF(C165&gt;0,IF(ISNA(IF(ISNA(VLOOKUP(C165,Engagés!$A$11:$L$511,6,FALSE)),VLOOKUP(C165,'Enga manuel'!$G$6:$P$355,4,FALSE),VLOOKUP(C165,Engagés!$A$11:$L$511,6,FALSE))),"Dossard inconnu ",IF(ISNA(VLOOKUP(C165,Engagés!$A$11:$L$511,6,FALSE)),VLOOKUP(C165,'Enga manuel'!$G$6:$P$355,4,FALSE),VLOOKUP(C165,Engagés!$A$11:$L$511,6,FALSE)))," ")</f>
        <v xml:space="preserve"> </v>
      </c>
      <c r="I165" s="44" t="str">
        <f>IF(C165&gt;0,IF(ISNA(IF(ISNA(VLOOKUP(C165,Engagés!$A$11:$L$511,7,FALSE)),VLOOKUP(C165,'Enga manuel'!$G$6:$P$355,5,FALSE),VLOOKUP(C165,Engagés!$A$11:$L$511,7,FALSE))),"ou non partant ",IF(ISNA(VLOOKUP(C165,Engagés!$A$11:$L$511,7,FALSE)),VLOOKUP(C165,'Enga manuel'!$G$6:$P$355,5,FALSE),VLOOKUP(C165,Engagés!$A$11:$L$511,7,FALSE)))," ")</f>
        <v xml:space="preserve"> </v>
      </c>
      <c r="J165" s="44" t="str">
        <f>IF(C165&gt;0,IF(ISNA(IF(ISNA(VLOOKUP(C165,Engagés!$A$11:$L$511,8,FALSE)),VLOOKUP(C165,'Enga manuel'!$G$6:$P$355,6,FALSE),VLOOKUP(C165,Engagés!$A$11:$L$511,8,FALSE)))," ",IF(ISNA(VLOOKUP(C165,Engagés!$A$11:$L$511,8,FALSE)),VLOOKUP(C165,'Enga manuel'!$G$6:$P$355,6,FALSE),VLOOKUP(C165,Engagés!$A$11:$L$511,8,FALSE)))," ")</f>
        <v xml:space="preserve"> </v>
      </c>
      <c r="K165" s="45" t="str">
        <f>IF(C165&gt;0,IF(ISNA(IF(ISNA(VLOOKUP(C165,Engagés!$A$11:$L$511,5,FALSE)),VLOOKUP(C165,'Enga manuel'!$G$6:$P$355,3,FALSE),VLOOKUP(C165,Engagés!$A$11:$L$511,5,FALSE)))," ",IF(ISNA(VLOOKUP(C165,Engagés!$A$11:$L$511,5,FALSE)),VLOOKUP(C165,'Enga manuel'!$G$6:$P$355,3,FALSE),VLOOKUP(C165,Engagés!$A$11:$L$511,5,FALSE)))," ")</f>
        <v xml:space="preserve"> </v>
      </c>
      <c r="L165" s="45" t="str">
        <f>IF(C165&gt;0,IF(ISNA(IF(ISNA(VLOOKUP(C165,Engagés!$A$11:$L$511,4,FALSE)),VLOOKUP(C165,'Enga manuel'!$G$6:$P$355,2,FALSE),VLOOKUP(C165,Engagés!$A$11:$L$511,4,FALSE)))," ",IF(ISNA(VLOOKUP(C165,Engagés!$A$11:$L$511,4,FALSE)),VLOOKUP(C165,'Enga manuel'!$G$6:$P$355,2,FALSE),VLOOKUP(C165,Engagés!$A$11:$L$511,4,FALSE)))," ")</f>
        <v xml:space="preserve"> </v>
      </c>
      <c r="M165" s="44" t="str">
        <f>IF(C165&gt;0,IF(ISNA(IF(ISNA(VLOOKUP(C165,Engagés!$A$11:$L$511,9,FALSE)),VLOOKUP(C165,'Enga manuel'!$G$6:$P$355,7,FALSE),VLOOKUP(C165,Engagés!$A$11:$L$511,9,FALSE)))," ",IF(ISNA(VLOOKUP(C165,Engagés!$A$11:$L$511,9,FALSE)),VLOOKUP(C165,'Enga manuel'!$G$6:$P$355,7,FALSE),VLOOKUP(C165,Engagés!$A$11:$L$511,9,FALSE)))," ")</f>
        <v xml:space="preserve"> </v>
      </c>
      <c r="N165" s="80" t="str">
        <f>IF(C165&gt;0,IF(ISNA(IF(ISNA(VLOOKUP(C165,Engagés!$A$11:$L$511,10,FALSE)),VLOOKUP(C165,'Enga manuel'!$G$6:$P$355,8,FALSE),VLOOKUP(C165,Engagés!$A$11:$L$511,10,FALSE)))," ",IF(ISNA(VLOOKUP(C165,Engagés!$A$11:$L$511,10,FALSE)),VLOOKUP(C165,'Enga manuel'!$G$6:$P$355,8,FALSE),VLOOKUP(C165,Engagés!$A$11:$L$511,10,FALSE)))," ")</f>
        <v xml:space="preserve"> </v>
      </c>
      <c r="O165" s="45" t="str">
        <f>IF(C165&gt;0,IF(ISNA(IF(ISNA(VLOOKUP(C165,Engagés!$A$11:$L$511,12,FALSE)),VLOOKUP(C165,'Enga manuel'!$G$6:$P$355,9,FALSE),VLOOKUP(C165,Engagés!$A$11:$L$511,12,FALSE)))," ",IF(ISNA(VLOOKUP(C165,Engagés!$A$11:$L$511,11,FALSE)),VLOOKUP(C165,'Enga manuel'!$G$6:$P$355,9,FALSE),VLOOKUP(C165,Engagés!$A$11:$L$511,11,FALSE)))," ")</f>
        <v xml:space="preserve"> </v>
      </c>
      <c r="P165" s="46" t="str">
        <f t="shared" si="13"/>
        <v/>
      </c>
      <c r="R165" s="34">
        <f t="shared" si="15"/>
        <v>0</v>
      </c>
      <c r="S165" s="34">
        <f>IF(C165&gt;0,CONCATENATE(R165,COUNTIF($R$7:R165,R165)),0)</f>
        <v>0</v>
      </c>
      <c r="T165" s="261">
        <f t="shared" si="14"/>
        <v>159</v>
      </c>
    </row>
    <row r="166" spans="1:20" ht="19.149999999999999" customHeight="1" x14ac:dyDescent="0.2">
      <c r="A166" s="39"/>
      <c r="B166" s="47">
        <v>160</v>
      </c>
      <c r="C166" s="47"/>
      <c r="D166" s="48"/>
      <c r="E166" s="48"/>
      <c r="F166" s="48"/>
      <c r="G166" s="43">
        <f t="shared" si="12"/>
        <v>0</v>
      </c>
      <c r="H166" s="44" t="str">
        <f>IF(C166&gt;0,IF(ISNA(IF(ISNA(VLOOKUP(C166,Engagés!$A$11:$L$511,6,FALSE)),VLOOKUP(C166,'Enga manuel'!$G$6:$P$355,4,FALSE),VLOOKUP(C166,Engagés!$A$11:$L$511,6,FALSE))),"Dossard inconnu ",IF(ISNA(VLOOKUP(C166,Engagés!$A$11:$L$511,6,FALSE)),VLOOKUP(C166,'Enga manuel'!$G$6:$P$355,4,FALSE),VLOOKUP(C166,Engagés!$A$11:$L$511,6,FALSE)))," ")</f>
        <v xml:space="preserve"> </v>
      </c>
      <c r="I166" s="44" t="str">
        <f>IF(C166&gt;0,IF(ISNA(IF(ISNA(VLOOKUP(C166,Engagés!$A$11:$L$511,7,FALSE)),VLOOKUP(C166,'Enga manuel'!$G$6:$P$355,5,FALSE),VLOOKUP(C166,Engagés!$A$11:$L$511,7,FALSE))),"ou non partant ",IF(ISNA(VLOOKUP(C166,Engagés!$A$11:$L$511,7,FALSE)),VLOOKUP(C166,'Enga manuel'!$G$6:$P$355,5,FALSE),VLOOKUP(C166,Engagés!$A$11:$L$511,7,FALSE)))," ")</f>
        <v xml:space="preserve"> </v>
      </c>
      <c r="J166" s="44" t="str">
        <f>IF(C166&gt;0,IF(ISNA(IF(ISNA(VLOOKUP(C166,Engagés!$A$11:$L$511,8,FALSE)),VLOOKUP(C166,'Enga manuel'!$G$6:$P$355,6,FALSE),VLOOKUP(C166,Engagés!$A$11:$L$511,8,FALSE)))," ",IF(ISNA(VLOOKUP(C166,Engagés!$A$11:$L$511,8,FALSE)),VLOOKUP(C166,'Enga manuel'!$G$6:$P$355,6,FALSE),VLOOKUP(C166,Engagés!$A$11:$L$511,8,FALSE)))," ")</f>
        <v xml:space="preserve"> </v>
      </c>
      <c r="K166" s="45" t="str">
        <f>IF(C166&gt;0,IF(ISNA(IF(ISNA(VLOOKUP(C166,Engagés!$A$11:$L$511,5,FALSE)),VLOOKUP(C166,'Enga manuel'!$G$6:$P$355,3,FALSE),VLOOKUP(C166,Engagés!$A$11:$L$511,5,FALSE)))," ",IF(ISNA(VLOOKUP(C166,Engagés!$A$11:$L$511,5,FALSE)),VLOOKUP(C166,'Enga manuel'!$G$6:$P$355,3,FALSE),VLOOKUP(C166,Engagés!$A$11:$L$511,5,FALSE)))," ")</f>
        <v xml:space="preserve"> </v>
      </c>
      <c r="L166" s="45" t="str">
        <f>IF(C166&gt;0,IF(ISNA(IF(ISNA(VLOOKUP(C166,Engagés!$A$11:$L$511,4,FALSE)),VLOOKUP(C166,'Enga manuel'!$G$6:$P$355,2,FALSE),VLOOKUP(C166,Engagés!$A$11:$L$511,4,FALSE)))," ",IF(ISNA(VLOOKUP(C166,Engagés!$A$11:$L$511,4,FALSE)),VLOOKUP(C166,'Enga manuel'!$G$6:$P$355,2,FALSE),VLOOKUP(C166,Engagés!$A$11:$L$511,4,FALSE)))," ")</f>
        <v xml:space="preserve"> </v>
      </c>
      <c r="M166" s="44" t="str">
        <f>IF(C166&gt;0,IF(ISNA(IF(ISNA(VLOOKUP(C166,Engagés!$A$11:$L$511,9,FALSE)),VLOOKUP(C166,'Enga manuel'!$G$6:$P$355,7,FALSE),VLOOKUP(C166,Engagés!$A$11:$L$511,9,FALSE)))," ",IF(ISNA(VLOOKUP(C166,Engagés!$A$11:$L$511,9,FALSE)),VLOOKUP(C166,'Enga manuel'!$G$6:$P$355,7,FALSE),VLOOKUP(C166,Engagés!$A$11:$L$511,9,FALSE)))," ")</f>
        <v xml:space="preserve"> </v>
      </c>
      <c r="N166" s="80" t="str">
        <f>IF(C166&gt;0,IF(ISNA(IF(ISNA(VLOOKUP(C166,Engagés!$A$11:$L$511,10,FALSE)),VLOOKUP(C166,'Enga manuel'!$G$6:$P$355,8,FALSE),VLOOKUP(C166,Engagés!$A$11:$L$511,10,FALSE)))," ",IF(ISNA(VLOOKUP(C166,Engagés!$A$11:$L$511,10,FALSE)),VLOOKUP(C166,'Enga manuel'!$G$6:$P$355,8,FALSE),VLOOKUP(C166,Engagés!$A$11:$L$511,10,FALSE)))," ")</f>
        <v xml:space="preserve"> </v>
      </c>
      <c r="O166" s="45" t="str">
        <f>IF(C166&gt;0,IF(ISNA(IF(ISNA(VLOOKUP(C166,Engagés!$A$11:$L$511,12,FALSE)),VLOOKUP(C166,'Enga manuel'!$G$6:$P$355,9,FALSE),VLOOKUP(C166,Engagés!$A$11:$L$511,12,FALSE)))," ",IF(ISNA(VLOOKUP(C166,Engagés!$A$11:$L$511,11,FALSE)),VLOOKUP(C166,'Enga manuel'!$G$6:$P$355,9,FALSE),VLOOKUP(C166,Engagés!$A$11:$L$511,11,FALSE)))," ")</f>
        <v xml:space="preserve"> </v>
      </c>
      <c r="P166" s="46" t="str">
        <f t="shared" si="13"/>
        <v/>
      </c>
      <c r="R166" s="34">
        <f t="shared" si="15"/>
        <v>0</v>
      </c>
      <c r="S166" s="34">
        <f>IF(C166&gt;0,CONCATENATE(R166,COUNTIF($R$7:R166,R166)),0)</f>
        <v>0</v>
      </c>
      <c r="T166" s="261">
        <f t="shared" si="14"/>
        <v>160</v>
      </c>
    </row>
    <row r="167" spans="1:20" ht="19.149999999999999" customHeight="1" x14ac:dyDescent="0.2">
      <c r="A167" s="39"/>
      <c r="B167" s="47">
        <v>161</v>
      </c>
      <c r="C167" s="47"/>
      <c r="D167" s="48"/>
      <c r="E167" s="48"/>
      <c r="F167" s="48"/>
      <c r="G167" s="43">
        <f t="shared" ref="G167:G198" si="16">IF(C167&gt;0,TIME(IF(LEN(D167)&gt;0,D167,HOUR(G166)),IF(LEN(E167)&gt;0,E167,MINUTE(G166)),IF(LEN(F167)&gt;0,F167,SECOND(G166))),IF(C167="",G166,""))</f>
        <v>0</v>
      </c>
      <c r="H167" s="44" t="str">
        <f>IF(C167&gt;0,IF(ISNA(IF(ISNA(VLOOKUP(C167,Engagés!$A$11:$L$511,6,FALSE)),VLOOKUP(C167,'Enga manuel'!$G$6:$P$355,4,FALSE),VLOOKUP(C167,Engagés!$A$11:$L$511,6,FALSE))),"Dossard inconnu ",IF(ISNA(VLOOKUP(C167,Engagés!$A$11:$L$511,6,FALSE)),VLOOKUP(C167,'Enga manuel'!$G$6:$P$355,4,FALSE),VLOOKUP(C167,Engagés!$A$11:$L$511,6,FALSE)))," ")</f>
        <v xml:space="preserve"> </v>
      </c>
      <c r="I167" s="44" t="str">
        <f>IF(C167&gt;0,IF(ISNA(IF(ISNA(VLOOKUP(C167,Engagés!$A$11:$L$511,7,FALSE)),VLOOKUP(C167,'Enga manuel'!$G$6:$P$355,5,FALSE),VLOOKUP(C167,Engagés!$A$11:$L$511,7,FALSE))),"ou non partant ",IF(ISNA(VLOOKUP(C167,Engagés!$A$11:$L$511,7,FALSE)),VLOOKUP(C167,'Enga manuel'!$G$6:$P$355,5,FALSE),VLOOKUP(C167,Engagés!$A$11:$L$511,7,FALSE)))," ")</f>
        <v xml:space="preserve"> </v>
      </c>
      <c r="J167" s="44" t="str">
        <f>IF(C167&gt;0,IF(ISNA(IF(ISNA(VLOOKUP(C167,Engagés!$A$11:$L$511,8,FALSE)),VLOOKUP(C167,'Enga manuel'!$G$6:$P$355,6,FALSE),VLOOKUP(C167,Engagés!$A$11:$L$511,8,FALSE)))," ",IF(ISNA(VLOOKUP(C167,Engagés!$A$11:$L$511,8,FALSE)),VLOOKUP(C167,'Enga manuel'!$G$6:$P$355,6,FALSE),VLOOKUP(C167,Engagés!$A$11:$L$511,8,FALSE)))," ")</f>
        <v xml:space="preserve"> </v>
      </c>
      <c r="K167" s="45" t="str">
        <f>IF(C167&gt;0,IF(ISNA(IF(ISNA(VLOOKUP(C167,Engagés!$A$11:$L$511,5,FALSE)),VLOOKUP(C167,'Enga manuel'!$G$6:$P$355,3,FALSE),VLOOKUP(C167,Engagés!$A$11:$L$511,5,FALSE)))," ",IF(ISNA(VLOOKUP(C167,Engagés!$A$11:$L$511,5,FALSE)),VLOOKUP(C167,'Enga manuel'!$G$6:$P$355,3,FALSE),VLOOKUP(C167,Engagés!$A$11:$L$511,5,FALSE)))," ")</f>
        <v xml:space="preserve"> </v>
      </c>
      <c r="L167" s="45" t="str">
        <f>IF(C167&gt;0,IF(ISNA(IF(ISNA(VLOOKUP(C167,Engagés!$A$11:$L$511,4,FALSE)),VLOOKUP(C167,'Enga manuel'!$G$6:$P$355,2,FALSE),VLOOKUP(C167,Engagés!$A$11:$L$511,4,FALSE)))," ",IF(ISNA(VLOOKUP(C167,Engagés!$A$11:$L$511,4,FALSE)),VLOOKUP(C167,'Enga manuel'!$G$6:$P$355,2,FALSE),VLOOKUP(C167,Engagés!$A$11:$L$511,4,FALSE)))," ")</f>
        <v xml:space="preserve"> </v>
      </c>
      <c r="M167" s="44" t="str">
        <f>IF(C167&gt;0,IF(ISNA(IF(ISNA(VLOOKUP(C167,Engagés!$A$11:$L$511,9,FALSE)),VLOOKUP(C167,'Enga manuel'!$G$6:$P$355,7,FALSE),VLOOKUP(C167,Engagés!$A$11:$L$511,9,FALSE)))," ",IF(ISNA(VLOOKUP(C167,Engagés!$A$11:$L$511,9,FALSE)),VLOOKUP(C167,'Enga manuel'!$G$6:$P$355,7,FALSE),VLOOKUP(C167,Engagés!$A$11:$L$511,9,FALSE)))," ")</f>
        <v xml:space="preserve"> </v>
      </c>
      <c r="N167" s="80" t="str">
        <f>IF(C167&gt;0,IF(ISNA(IF(ISNA(VLOOKUP(C167,Engagés!$A$11:$L$511,10,FALSE)),VLOOKUP(C167,'Enga manuel'!$G$6:$P$355,8,FALSE),VLOOKUP(C167,Engagés!$A$11:$L$511,10,FALSE)))," ",IF(ISNA(VLOOKUP(C167,Engagés!$A$11:$L$511,10,FALSE)),VLOOKUP(C167,'Enga manuel'!$G$6:$P$355,8,FALSE),VLOOKUP(C167,Engagés!$A$11:$L$511,10,FALSE)))," ")</f>
        <v xml:space="preserve"> </v>
      </c>
      <c r="O167" s="45" t="str">
        <f>IF(C167&gt;0,IF(ISNA(IF(ISNA(VLOOKUP(C167,Engagés!$A$11:$L$511,12,FALSE)),VLOOKUP(C167,'Enga manuel'!$G$6:$P$355,9,FALSE),VLOOKUP(C167,Engagés!$A$11:$L$511,12,FALSE)))," ",IF(ISNA(VLOOKUP(C167,Engagés!$A$11:$L$511,11,FALSE)),VLOOKUP(C167,'Enga manuel'!$G$6:$P$355,9,FALSE),VLOOKUP(C167,Engagés!$A$11:$L$511,11,FALSE)))," ")</f>
        <v xml:space="preserve"> </v>
      </c>
      <c r="P167" s="46" t="str">
        <f t="shared" si="13"/>
        <v/>
      </c>
      <c r="R167" s="34">
        <f t="shared" si="15"/>
        <v>0</v>
      </c>
      <c r="S167" s="34">
        <f>IF(C167&gt;0,CONCATENATE(R167,COUNTIF($R$7:R167,R167)),0)</f>
        <v>0</v>
      </c>
      <c r="T167" s="261">
        <f t="shared" si="14"/>
        <v>161</v>
      </c>
    </row>
    <row r="168" spans="1:20" ht="19.149999999999999" customHeight="1" x14ac:dyDescent="0.2">
      <c r="A168" s="39"/>
      <c r="B168" s="47">
        <v>162</v>
      </c>
      <c r="C168" s="47"/>
      <c r="D168" s="48"/>
      <c r="E168" s="48"/>
      <c r="F168" s="48"/>
      <c r="G168" s="43">
        <f t="shared" si="16"/>
        <v>0</v>
      </c>
      <c r="H168" s="44" t="str">
        <f>IF(C168&gt;0,IF(ISNA(IF(ISNA(VLOOKUP(C168,Engagés!$A$11:$L$511,6,FALSE)),VLOOKUP(C168,'Enga manuel'!$G$6:$P$355,4,FALSE),VLOOKUP(C168,Engagés!$A$11:$L$511,6,FALSE))),"Dossard inconnu ",IF(ISNA(VLOOKUP(C168,Engagés!$A$11:$L$511,6,FALSE)),VLOOKUP(C168,'Enga manuel'!$G$6:$P$355,4,FALSE),VLOOKUP(C168,Engagés!$A$11:$L$511,6,FALSE)))," ")</f>
        <v xml:space="preserve"> </v>
      </c>
      <c r="I168" s="44" t="str">
        <f>IF(C168&gt;0,IF(ISNA(IF(ISNA(VLOOKUP(C168,Engagés!$A$11:$L$511,7,FALSE)),VLOOKUP(C168,'Enga manuel'!$G$6:$P$355,5,FALSE),VLOOKUP(C168,Engagés!$A$11:$L$511,7,FALSE))),"ou non partant ",IF(ISNA(VLOOKUP(C168,Engagés!$A$11:$L$511,7,FALSE)),VLOOKUP(C168,'Enga manuel'!$G$6:$P$355,5,FALSE),VLOOKUP(C168,Engagés!$A$11:$L$511,7,FALSE)))," ")</f>
        <v xml:space="preserve"> </v>
      </c>
      <c r="J168" s="44" t="str">
        <f>IF(C168&gt;0,IF(ISNA(IF(ISNA(VLOOKUP(C168,Engagés!$A$11:$L$511,8,FALSE)),VLOOKUP(C168,'Enga manuel'!$G$6:$P$355,6,FALSE),VLOOKUP(C168,Engagés!$A$11:$L$511,8,FALSE)))," ",IF(ISNA(VLOOKUP(C168,Engagés!$A$11:$L$511,8,FALSE)),VLOOKUP(C168,'Enga manuel'!$G$6:$P$355,6,FALSE),VLOOKUP(C168,Engagés!$A$11:$L$511,8,FALSE)))," ")</f>
        <v xml:space="preserve"> </v>
      </c>
      <c r="K168" s="45" t="str">
        <f>IF(C168&gt;0,IF(ISNA(IF(ISNA(VLOOKUP(C168,Engagés!$A$11:$L$511,5,FALSE)),VLOOKUP(C168,'Enga manuel'!$G$6:$P$355,3,FALSE),VLOOKUP(C168,Engagés!$A$11:$L$511,5,FALSE)))," ",IF(ISNA(VLOOKUP(C168,Engagés!$A$11:$L$511,5,FALSE)),VLOOKUP(C168,'Enga manuel'!$G$6:$P$355,3,FALSE),VLOOKUP(C168,Engagés!$A$11:$L$511,5,FALSE)))," ")</f>
        <v xml:space="preserve"> </v>
      </c>
      <c r="L168" s="45" t="str">
        <f>IF(C168&gt;0,IF(ISNA(IF(ISNA(VLOOKUP(C168,Engagés!$A$11:$L$511,4,FALSE)),VLOOKUP(C168,'Enga manuel'!$G$6:$P$355,2,FALSE),VLOOKUP(C168,Engagés!$A$11:$L$511,4,FALSE)))," ",IF(ISNA(VLOOKUP(C168,Engagés!$A$11:$L$511,4,FALSE)),VLOOKUP(C168,'Enga manuel'!$G$6:$P$355,2,FALSE),VLOOKUP(C168,Engagés!$A$11:$L$511,4,FALSE)))," ")</f>
        <v xml:space="preserve"> </v>
      </c>
      <c r="M168" s="44" t="str">
        <f>IF(C168&gt;0,IF(ISNA(IF(ISNA(VLOOKUP(C168,Engagés!$A$11:$L$511,9,FALSE)),VLOOKUP(C168,'Enga manuel'!$G$6:$P$355,7,FALSE),VLOOKUP(C168,Engagés!$A$11:$L$511,9,FALSE)))," ",IF(ISNA(VLOOKUP(C168,Engagés!$A$11:$L$511,9,FALSE)),VLOOKUP(C168,'Enga manuel'!$G$6:$P$355,7,FALSE),VLOOKUP(C168,Engagés!$A$11:$L$511,9,FALSE)))," ")</f>
        <v xml:space="preserve"> </v>
      </c>
      <c r="N168" s="80" t="str">
        <f>IF(C168&gt;0,IF(ISNA(IF(ISNA(VLOOKUP(C168,Engagés!$A$11:$L$511,10,FALSE)),VLOOKUP(C168,'Enga manuel'!$G$6:$P$355,8,FALSE),VLOOKUP(C168,Engagés!$A$11:$L$511,10,FALSE)))," ",IF(ISNA(VLOOKUP(C168,Engagés!$A$11:$L$511,10,FALSE)),VLOOKUP(C168,'Enga manuel'!$G$6:$P$355,8,FALSE),VLOOKUP(C168,Engagés!$A$11:$L$511,10,FALSE)))," ")</f>
        <v xml:space="preserve"> </v>
      </c>
      <c r="O168" s="45" t="str">
        <f>IF(C168&gt;0,IF(ISNA(IF(ISNA(VLOOKUP(C168,Engagés!$A$11:$L$511,12,FALSE)),VLOOKUP(C168,'Enga manuel'!$G$6:$P$355,9,FALSE),VLOOKUP(C168,Engagés!$A$11:$L$511,12,FALSE)))," ",IF(ISNA(VLOOKUP(C168,Engagés!$A$11:$L$511,11,FALSE)),VLOOKUP(C168,'Enga manuel'!$G$6:$P$355,9,FALSE),VLOOKUP(C168,Engagés!$A$11:$L$511,11,FALSE)))," ")</f>
        <v xml:space="preserve"> </v>
      </c>
      <c r="P168" s="46" t="str">
        <f t="shared" ref="P168:P199" si="17">IF(C168&gt;0,IF((G168-$G$7)&lt;0,"Erreur",IF(G168&lt;G167,G168-G$7,IF(G168=G167,"''",G168-G$7))),"")</f>
        <v/>
      </c>
      <c r="R168" s="34">
        <f t="shared" si="15"/>
        <v>0</v>
      </c>
      <c r="S168" s="34">
        <f>IF(C168&gt;0,CONCATENATE(R168,COUNTIF($R$7:R168,R168)),0)</f>
        <v>0</v>
      </c>
      <c r="T168" s="261">
        <f t="shared" si="14"/>
        <v>162</v>
      </c>
    </row>
    <row r="169" spans="1:20" ht="19.149999999999999" customHeight="1" x14ac:dyDescent="0.2">
      <c r="A169" s="39"/>
      <c r="B169" s="47">
        <v>163</v>
      </c>
      <c r="C169" s="47"/>
      <c r="D169" s="48"/>
      <c r="E169" s="48"/>
      <c r="F169" s="48"/>
      <c r="G169" s="43">
        <f t="shared" si="16"/>
        <v>0</v>
      </c>
      <c r="H169" s="44" t="str">
        <f>IF(C169&gt;0,IF(ISNA(IF(ISNA(VLOOKUP(C169,Engagés!$A$11:$L$511,6,FALSE)),VLOOKUP(C169,'Enga manuel'!$G$6:$P$355,4,FALSE),VLOOKUP(C169,Engagés!$A$11:$L$511,6,FALSE))),"Dossard inconnu ",IF(ISNA(VLOOKUP(C169,Engagés!$A$11:$L$511,6,FALSE)),VLOOKUP(C169,'Enga manuel'!$G$6:$P$355,4,FALSE),VLOOKUP(C169,Engagés!$A$11:$L$511,6,FALSE)))," ")</f>
        <v xml:space="preserve"> </v>
      </c>
      <c r="I169" s="44" t="str">
        <f>IF(C169&gt;0,IF(ISNA(IF(ISNA(VLOOKUP(C169,Engagés!$A$11:$L$511,7,FALSE)),VLOOKUP(C169,'Enga manuel'!$G$6:$P$355,5,FALSE),VLOOKUP(C169,Engagés!$A$11:$L$511,7,FALSE))),"ou non partant ",IF(ISNA(VLOOKUP(C169,Engagés!$A$11:$L$511,7,FALSE)),VLOOKUP(C169,'Enga manuel'!$G$6:$P$355,5,FALSE),VLOOKUP(C169,Engagés!$A$11:$L$511,7,FALSE)))," ")</f>
        <v xml:space="preserve"> </v>
      </c>
      <c r="J169" s="44" t="str">
        <f>IF(C169&gt;0,IF(ISNA(IF(ISNA(VLOOKUP(C169,Engagés!$A$11:$L$511,8,FALSE)),VLOOKUP(C169,'Enga manuel'!$G$6:$P$355,6,FALSE),VLOOKUP(C169,Engagés!$A$11:$L$511,8,FALSE)))," ",IF(ISNA(VLOOKUP(C169,Engagés!$A$11:$L$511,8,FALSE)),VLOOKUP(C169,'Enga manuel'!$G$6:$P$355,6,FALSE),VLOOKUP(C169,Engagés!$A$11:$L$511,8,FALSE)))," ")</f>
        <v xml:space="preserve"> </v>
      </c>
      <c r="K169" s="45" t="str">
        <f>IF(C169&gt;0,IF(ISNA(IF(ISNA(VLOOKUP(C169,Engagés!$A$11:$L$511,5,FALSE)),VLOOKUP(C169,'Enga manuel'!$G$6:$P$355,3,FALSE),VLOOKUP(C169,Engagés!$A$11:$L$511,5,FALSE)))," ",IF(ISNA(VLOOKUP(C169,Engagés!$A$11:$L$511,5,FALSE)),VLOOKUP(C169,'Enga manuel'!$G$6:$P$355,3,FALSE),VLOOKUP(C169,Engagés!$A$11:$L$511,5,FALSE)))," ")</f>
        <v xml:space="preserve"> </v>
      </c>
      <c r="L169" s="45" t="str">
        <f>IF(C169&gt;0,IF(ISNA(IF(ISNA(VLOOKUP(C169,Engagés!$A$11:$L$511,4,FALSE)),VLOOKUP(C169,'Enga manuel'!$G$6:$P$355,2,FALSE),VLOOKUP(C169,Engagés!$A$11:$L$511,4,FALSE)))," ",IF(ISNA(VLOOKUP(C169,Engagés!$A$11:$L$511,4,FALSE)),VLOOKUP(C169,'Enga manuel'!$G$6:$P$355,2,FALSE),VLOOKUP(C169,Engagés!$A$11:$L$511,4,FALSE)))," ")</f>
        <v xml:space="preserve"> </v>
      </c>
      <c r="M169" s="44" t="str">
        <f>IF(C169&gt;0,IF(ISNA(IF(ISNA(VLOOKUP(C169,Engagés!$A$11:$L$511,9,FALSE)),VLOOKUP(C169,'Enga manuel'!$G$6:$P$355,7,FALSE),VLOOKUP(C169,Engagés!$A$11:$L$511,9,FALSE)))," ",IF(ISNA(VLOOKUP(C169,Engagés!$A$11:$L$511,9,FALSE)),VLOOKUP(C169,'Enga manuel'!$G$6:$P$355,7,FALSE),VLOOKUP(C169,Engagés!$A$11:$L$511,9,FALSE)))," ")</f>
        <v xml:space="preserve"> </v>
      </c>
      <c r="N169" s="80" t="str">
        <f>IF(C169&gt;0,IF(ISNA(IF(ISNA(VLOOKUP(C169,Engagés!$A$11:$L$511,10,FALSE)),VLOOKUP(C169,'Enga manuel'!$G$6:$P$355,8,FALSE),VLOOKUP(C169,Engagés!$A$11:$L$511,10,FALSE)))," ",IF(ISNA(VLOOKUP(C169,Engagés!$A$11:$L$511,10,FALSE)),VLOOKUP(C169,'Enga manuel'!$G$6:$P$355,8,FALSE),VLOOKUP(C169,Engagés!$A$11:$L$511,10,FALSE)))," ")</f>
        <v xml:space="preserve"> </v>
      </c>
      <c r="O169" s="45" t="str">
        <f>IF(C169&gt;0,IF(ISNA(IF(ISNA(VLOOKUP(C169,Engagés!$A$11:$L$511,12,FALSE)),VLOOKUP(C169,'Enga manuel'!$G$6:$P$355,9,FALSE),VLOOKUP(C169,Engagés!$A$11:$L$511,12,FALSE)))," ",IF(ISNA(VLOOKUP(C169,Engagés!$A$11:$L$511,11,FALSE)),VLOOKUP(C169,'Enga manuel'!$G$6:$P$355,9,FALSE),VLOOKUP(C169,Engagés!$A$11:$L$511,11,FALSE)))," ")</f>
        <v xml:space="preserve"> </v>
      </c>
      <c r="P169" s="46" t="str">
        <f t="shared" si="17"/>
        <v/>
      </c>
      <c r="R169" s="34">
        <f t="shared" si="15"/>
        <v>0</v>
      </c>
      <c r="S169" s="34">
        <f>IF(C169&gt;0,CONCATENATE(R169,COUNTIF($R$7:R169,R169)),0)</f>
        <v>0</v>
      </c>
      <c r="T169" s="261">
        <f t="shared" si="14"/>
        <v>163</v>
      </c>
    </row>
    <row r="170" spans="1:20" ht="19.149999999999999" customHeight="1" x14ac:dyDescent="0.2">
      <c r="A170" s="39"/>
      <c r="B170" s="47">
        <v>164</v>
      </c>
      <c r="C170" s="47"/>
      <c r="D170" s="48"/>
      <c r="E170" s="48"/>
      <c r="F170" s="48"/>
      <c r="G170" s="43">
        <f t="shared" si="16"/>
        <v>0</v>
      </c>
      <c r="H170" s="44" t="str">
        <f>IF(C170&gt;0,IF(ISNA(IF(ISNA(VLOOKUP(C170,Engagés!$A$11:$L$511,6,FALSE)),VLOOKUP(C170,'Enga manuel'!$G$6:$P$355,4,FALSE),VLOOKUP(C170,Engagés!$A$11:$L$511,6,FALSE))),"Dossard inconnu ",IF(ISNA(VLOOKUP(C170,Engagés!$A$11:$L$511,6,FALSE)),VLOOKUP(C170,'Enga manuel'!$G$6:$P$355,4,FALSE),VLOOKUP(C170,Engagés!$A$11:$L$511,6,FALSE)))," ")</f>
        <v xml:space="preserve"> </v>
      </c>
      <c r="I170" s="44" t="str">
        <f>IF(C170&gt;0,IF(ISNA(IF(ISNA(VLOOKUP(C170,Engagés!$A$11:$L$511,7,FALSE)),VLOOKUP(C170,'Enga manuel'!$G$6:$P$355,5,FALSE),VLOOKUP(C170,Engagés!$A$11:$L$511,7,FALSE))),"ou non partant ",IF(ISNA(VLOOKUP(C170,Engagés!$A$11:$L$511,7,FALSE)),VLOOKUP(C170,'Enga manuel'!$G$6:$P$355,5,FALSE),VLOOKUP(C170,Engagés!$A$11:$L$511,7,FALSE)))," ")</f>
        <v xml:space="preserve"> </v>
      </c>
      <c r="J170" s="44" t="str">
        <f>IF(C170&gt;0,IF(ISNA(IF(ISNA(VLOOKUP(C170,Engagés!$A$11:$L$511,8,FALSE)),VLOOKUP(C170,'Enga manuel'!$G$6:$P$355,6,FALSE),VLOOKUP(C170,Engagés!$A$11:$L$511,8,FALSE)))," ",IF(ISNA(VLOOKUP(C170,Engagés!$A$11:$L$511,8,FALSE)),VLOOKUP(C170,'Enga manuel'!$G$6:$P$355,6,FALSE),VLOOKUP(C170,Engagés!$A$11:$L$511,8,FALSE)))," ")</f>
        <v xml:space="preserve"> </v>
      </c>
      <c r="K170" s="45" t="str">
        <f>IF(C170&gt;0,IF(ISNA(IF(ISNA(VLOOKUP(C170,Engagés!$A$11:$L$511,5,FALSE)),VLOOKUP(C170,'Enga manuel'!$G$6:$P$355,3,FALSE),VLOOKUP(C170,Engagés!$A$11:$L$511,5,FALSE)))," ",IF(ISNA(VLOOKUP(C170,Engagés!$A$11:$L$511,5,FALSE)),VLOOKUP(C170,'Enga manuel'!$G$6:$P$355,3,FALSE),VLOOKUP(C170,Engagés!$A$11:$L$511,5,FALSE)))," ")</f>
        <v xml:space="preserve"> </v>
      </c>
      <c r="L170" s="45" t="str">
        <f>IF(C170&gt;0,IF(ISNA(IF(ISNA(VLOOKUP(C170,Engagés!$A$11:$L$511,4,FALSE)),VLOOKUP(C170,'Enga manuel'!$G$6:$P$355,2,FALSE),VLOOKUP(C170,Engagés!$A$11:$L$511,4,FALSE)))," ",IF(ISNA(VLOOKUP(C170,Engagés!$A$11:$L$511,4,FALSE)),VLOOKUP(C170,'Enga manuel'!$G$6:$P$355,2,FALSE),VLOOKUP(C170,Engagés!$A$11:$L$511,4,FALSE)))," ")</f>
        <v xml:space="preserve"> </v>
      </c>
      <c r="M170" s="44" t="str">
        <f>IF(C170&gt;0,IF(ISNA(IF(ISNA(VLOOKUP(C170,Engagés!$A$11:$L$511,9,FALSE)),VLOOKUP(C170,'Enga manuel'!$G$6:$P$355,7,FALSE),VLOOKUP(C170,Engagés!$A$11:$L$511,9,FALSE)))," ",IF(ISNA(VLOOKUP(C170,Engagés!$A$11:$L$511,9,FALSE)),VLOOKUP(C170,'Enga manuel'!$G$6:$P$355,7,FALSE),VLOOKUP(C170,Engagés!$A$11:$L$511,9,FALSE)))," ")</f>
        <v xml:space="preserve"> </v>
      </c>
      <c r="N170" s="80" t="str">
        <f>IF(C170&gt;0,IF(ISNA(IF(ISNA(VLOOKUP(C170,Engagés!$A$11:$L$511,10,FALSE)),VLOOKUP(C170,'Enga manuel'!$G$6:$P$355,8,FALSE),VLOOKUP(C170,Engagés!$A$11:$L$511,10,FALSE)))," ",IF(ISNA(VLOOKUP(C170,Engagés!$A$11:$L$511,10,FALSE)),VLOOKUP(C170,'Enga manuel'!$G$6:$P$355,8,FALSE),VLOOKUP(C170,Engagés!$A$11:$L$511,10,FALSE)))," ")</f>
        <v xml:space="preserve"> </v>
      </c>
      <c r="O170" s="45" t="str">
        <f>IF(C170&gt;0,IF(ISNA(IF(ISNA(VLOOKUP(C170,Engagés!$A$11:$L$511,12,FALSE)),VLOOKUP(C170,'Enga manuel'!$G$6:$P$355,9,FALSE),VLOOKUP(C170,Engagés!$A$11:$L$511,12,FALSE)))," ",IF(ISNA(VLOOKUP(C170,Engagés!$A$11:$L$511,11,FALSE)),VLOOKUP(C170,'Enga manuel'!$G$6:$P$355,9,FALSE),VLOOKUP(C170,Engagés!$A$11:$L$511,11,FALSE)))," ")</f>
        <v xml:space="preserve"> </v>
      </c>
      <c r="P170" s="46" t="str">
        <f t="shared" si="17"/>
        <v/>
      </c>
      <c r="R170" s="34">
        <f t="shared" si="15"/>
        <v>0</v>
      </c>
      <c r="S170" s="34">
        <f>IF(C170&gt;0,CONCATENATE(R170,COUNTIF($R$7:R170,R170)),0)</f>
        <v>0</v>
      </c>
      <c r="T170" s="261">
        <f t="shared" si="14"/>
        <v>164</v>
      </c>
    </row>
    <row r="171" spans="1:20" ht="19.149999999999999" customHeight="1" x14ac:dyDescent="0.2">
      <c r="A171" s="39"/>
      <c r="B171" s="47">
        <v>165</v>
      </c>
      <c r="C171" s="47"/>
      <c r="D171" s="48"/>
      <c r="E171" s="48"/>
      <c r="F171" s="48"/>
      <c r="G171" s="43">
        <f t="shared" si="16"/>
        <v>0</v>
      </c>
      <c r="H171" s="44" t="str">
        <f>IF(C171&gt;0,IF(ISNA(IF(ISNA(VLOOKUP(C171,Engagés!$A$11:$L$511,6,FALSE)),VLOOKUP(C171,'Enga manuel'!$G$6:$P$355,4,FALSE),VLOOKUP(C171,Engagés!$A$11:$L$511,6,FALSE))),"Dossard inconnu ",IF(ISNA(VLOOKUP(C171,Engagés!$A$11:$L$511,6,FALSE)),VLOOKUP(C171,'Enga manuel'!$G$6:$P$355,4,FALSE),VLOOKUP(C171,Engagés!$A$11:$L$511,6,FALSE)))," ")</f>
        <v xml:space="preserve"> </v>
      </c>
      <c r="I171" s="44" t="str">
        <f>IF(C171&gt;0,IF(ISNA(IF(ISNA(VLOOKUP(C171,Engagés!$A$11:$L$511,7,FALSE)),VLOOKUP(C171,'Enga manuel'!$G$6:$P$355,5,FALSE),VLOOKUP(C171,Engagés!$A$11:$L$511,7,FALSE))),"ou non partant ",IF(ISNA(VLOOKUP(C171,Engagés!$A$11:$L$511,7,FALSE)),VLOOKUP(C171,'Enga manuel'!$G$6:$P$355,5,FALSE),VLOOKUP(C171,Engagés!$A$11:$L$511,7,FALSE)))," ")</f>
        <v xml:space="preserve"> </v>
      </c>
      <c r="J171" s="44" t="str">
        <f>IF(C171&gt;0,IF(ISNA(IF(ISNA(VLOOKUP(C171,Engagés!$A$11:$L$511,8,FALSE)),VLOOKUP(C171,'Enga manuel'!$G$6:$P$355,6,FALSE),VLOOKUP(C171,Engagés!$A$11:$L$511,8,FALSE)))," ",IF(ISNA(VLOOKUP(C171,Engagés!$A$11:$L$511,8,FALSE)),VLOOKUP(C171,'Enga manuel'!$G$6:$P$355,6,FALSE),VLOOKUP(C171,Engagés!$A$11:$L$511,8,FALSE)))," ")</f>
        <v xml:space="preserve"> </v>
      </c>
      <c r="K171" s="45" t="str">
        <f>IF(C171&gt;0,IF(ISNA(IF(ISNA(VLOOKUP(C171,Engagés!$A$11:$L$511,5,FALSE)),VLOOKUP(C171,'Enga manuel'!$G$6:$P$355,3,FALSE),VLOOKUP(C171,Engagés!$A$11:$L$511,5,FALSE)))," ",IF(ISNA(VLOOKUP(C171,Engagés!$A$11:$L$511,5,FALSE)),VLOOKUP(C171,'Enga manuel'!$G$6:$P$355,3,FALSE),VLOOKUP(C171,Engagés!$A$11:$L$511,5,FALSE)))," ")</f>
        <v xml:space="preserve"> </v>
      </c>
      <c r="L171" s="45" t="str">
        <f>IF(C171&gt;0,IF(ISNA(IF(ISNA(VLOOKUP(C171,Engagés!$A$11:$L$511,4,FALSE)),VLOOKUP(C171,'Enga manuel'!$G$6:$P$355,2,FALSE),VLOOKUP(C171,Engagés!$A$11:$L$511,4,FALSE)))," ",IF(ISNA(VLOOKUP(C171,Engagés!$A$11:$L$511,4,FALSE)),VLOOKUP(C171,'Enga manuel'!$G$6:$P$355,2,FALSE),VLOOKUP(C171,Engagés!$A$11:$L$511,4,FALSE)))," ")</f>
        <v xml:space="preserve"> </v>
      </c>
      <c r="M171" s="44" t="str">
        <f>IF(C171&gt;0,IF(ISNA(IF(ISNA(VLOOKUP(C171,Engagés!$A$11:$L$511,9,FALSE)),VLOOKUP(C171,'Enga manuel'!$G$6:$P$355,7,FALSE),VLOOKUP(C171,Engagés!$A$11:$L$511,9,FALSE)))," ",IF(ISNA(VLOOKUP(C171,Engagés!$A$11:$L$511,9,FALSE)),VLOOKUP(C171,'Enga manuel'!$G$6:$P$355,7,FALSE),VLOOKUP(C171,Engagés!$A$11:$L$511,9,FALSE)))," ")</f>
        <v xml:space="preserve"> </v>
      </c>
      <c r="N171" s="80" t="str">
        <f>IF(C171&gt;0,IF(ISNA(IF(ISNA(VLOOKUP(C171,Engagés!$A$11:$L$511,10,FALSE)),VLOOKUP(C171,'Enga manuel'!$G$6:$P$355,8,FALSE),VLOOKUP(C171,Engagés!$A$11:$L$511,10,FALSE)))," ",IF(ISNA(VLOOKUP(C171,Engagés!$A$11:$L$511,10,FALSE)),VLOOKUP(C171,'Enga manuel'!$G$6:$P$355,8,FALSE),VLOOKUP(C171,Engagés!$A$11:$L$511,10,FALSE)))," ")</f>
        <v xml:space="preserve"> </v>
      </c>
      <c r="O171" s="45" t="str">
        <f>IF(C171&gt;0,IF(ISNA(IF(ISNA(VLOOKUP(C171,Engagés!$A$11:$L$511,12,FALSE)),VLOOKUP(C171,'Enga manuel'!$G$6:$P$355,9,FALSE),VLOOKUP(C171,Engagés!$A$11:$L$511,12,FALSE)))," ",IF(ISNA(VLOOKUP(C171,Engagés!$A$11:$L$511,11,FALSE)),VLOOKUP(C171,'Enga manuel'!$G$6:$P$355,9,FALSE),VLOOKUP(C171,Engagés!$A$11:$L$511,11,FALSE)))," ")</f>
        <v xml:space="preserve"> </v>
      </c>
      <c r="P171" s="46" t="str">
        <f t="shared" si="17"/>
        <v/>
      </c>
      <c r="R171" s="34">
        <f t="shared" si="15"/>
        <v>0</v>
      </c>
      <c r="S171" s="34">
        <f>IF(C171&gt;0,CONCATENATE(R171,COUNTIF($R$7:R171,R171)),0)</f>
        <v>0</v>
      </c>
      <c r="T171" s="261">
        <f t="shared" si="14"/>
        <v>165</v>
      </c>
    </row>
    <row r="172" spans="1:20" ht="19.149999999999999" customHeight="1" x14ac:dyDescent="0.2">
      <c r="A172" s="39"/>
      <c r="B172" s="47">
        <v>166</v>
      </c>
      <c r="C172" s="47"/>
      <c r="D172" s="48"/>
      <c r="E172" s="48"/>
      <c r="F172" s="48"/>
      <c r="G172" s="43">
        <f t="shared" si="16"/>
        <v>0</v>
      </c>
      <c r="H172" s="44" t="str">
        <f>IF(C172&gt;0,IF(ISNA(IF(ISNA(VLOOKUP(C172,Engagés!$A$11:$L$511,6,FALSE)),VLOOKUP(C172,'Enga manuel'!$G$6:$P$355,4,FALSE),VLOOKUP(C172,Engagés!$A$11:$L$511,6,FALSE))),"Dossard inconnu ",IF(ISNA(VLOOKUP(C172,Engagés!$A$11:$L$511,6,FALSE)),VLOOKUP(C172,'Enga manuel'!$G$6:$P$355,4,FALSE),VLOOKUP(C172,Engagés!$A$11:$L$511,6,FALSE)))," ")</f>
        <v xml:space="preserve"> </v>
      </c>
      <c r="I172" s="44" t="str">
        <f>IF(C172&gt;0,IF(ISNA(IF(ISNA(VLOOKUP(C172,Engagés!$A$11:$L$511,7,FALSE)),VLOOKUP(C172,'Enga manuel'!$G$6:$P$355,5,FALSE),VLOOKUP(C172,Engagés!$A$11:$L$511,7,FALSE))),"ou non partant ",IF(ISNA(VLOOKUP(C172,Engagés!$A$11:$L$511,7,FALSE)),VLOOKUP(C172,'Enga manuel'!$G$6:$P$355,5,FALSE),VLOOKUP(C172,Engagés!$A$11:$L$511,7,FALSE)))," ")</f>
        <v xml:space="preserve"> </v>
      </c>
      <c r="J172" s="44" t="str">
        <f>IF(C172&gt;0,IF(ISNA(IF(ISNA(VLOOKUP(C172,Engagés!$A$11:$L$511,8,FALSE)),VLOOKUP(C172,'Enga manuel'!$G$6:$P$355,6,FALSE),VLOOKUP(C172,Engagés!$A$11:$L$511,8,FALSE)))," ",IF(ISNA(VLOOKUP(C172,Engagés!$A$11:$L$511,8,FALSE)),VLOOKUP(C172,'Enga manuel'!$G$6:$P$355,6,FALSE),VLOOKUP(C172,Engagés!$A$11:$L$511,8,FALSE)))," ")</f>
        <v xml:space="preserve"> </v>
      </c>
      <c r="K172" s="45" t="str">
        <f>IF(C172&gt;0,IF(ISNA(IF(ISNA(VLOOKUP(C172,Engagés!$A$11:$L$511,5,FALSE)),VLOOKUP(C172,'Enga manuel'!$G$6:$P$355,3,FALSE),VLOOKUP(C172,Engagés!$A$11:$L$511,5,FALSE)))," ",IF(ISNA(VLOOKUP(C172,Engagés!$A$11:$L$511,5,FALSE)),VLOOKUP(C172,'Enga manuel'!$G$6:$P$355,3,FALSE),VLOOKUP(C172,Engagés!$A$11:$L$511,5,FALSE)))," ")</f>
        <v xml:space="preserve"> </v>
      </c>
      <c r="L172" s="45" t="str">
        <f>IF(C172&gt;0,IF(ISNA(IF(ISNA(VLOOKUP(C172,Engagés!$A$11:$L$511,4,FALSE)),VLOOKUP(C172,'Enga manuel'!$G$6:$P$355,2,FALSE),VLOOKUP(C172,Engagés!$A$11:$L$511,4,FALSE)))," ",IF(ISNA(VLOOKUP(C172,Engagés!$A$11:$L$511,4,FALSE)),VLOOKUP(C172,'Enga manuel'!$G$6:$P$355,2,FALSE),VLOOKUP(C172,Engagés!$A$11:$L$511,4,FALSE)))," ")</f>
        <v xml:space="preserve"> </v>
      </c>
      <c r="M172" s="44" t="str">
        <f>IF(C172&gt;0,IF(ISNA(IF(ISNA(VLOOKUP(C172,Engagés!$A$11:$L$511,9,FALSE)),VLOOKUP(C172,'Enga manuel'!$G$6:$P$355,7,FALSE),VLOOKUP(C172,Engagés!$A$11:$L$511,9,FALSE)))," ",IF(ISNA(VLOOKUP(C172,Engagés!$A$11:$L$511,9,FALSE)),VLOOKUP(C172,'Enga manuel'!$G$6:$P$355,7,FALSE),VLOOKUP(C172,Engagés!$A$11:$L$511,9,FALSE)))," ")</f>
        <v xml:space="preserve"> </v>
      </c>
      <c r="N172" s="80" t="str">
        <f>IF(C172&gt;0,IF(ISNA(IF(ISNA(VLOOKUP(C172,Engagés!$A$11:$L$511,10,FALSE)),VLOOKUP(C172,'Enga manuel'!$G$6:$P$355,8,FALSE),VLOOKUP(C172,Engagés!$A$11:$L$511,10,FALSE)))," ",IF(ISNA(VLOOKUP(C172,Engagés!$A$11:$L$511,10,FALSE)),VLOOKUP(C172,'Enga manuel'!$G$6:$P$355,8,FALSE),VLOOKUP(C172,Engagés!$A$11:$L$511,10,FALSE)))," ")</f>
        <v xml:space="preserve"> </v>
      </c>
      <c r="O172" s="45" t="str">
        <f>IF(C172&gt;0,IF(ISNA(IF(ISNA(VLOOKUP(C172,Engagés!$A$11:$L$511,12,FALSE)),VLOOKUP(C172,'Enga manuel'!$G$6:$P$355,9,FALSE),VLOOKUP(C172,Engagés!$A$11:$L$511,12,FALSE)))," ",IF(ISNA(VLOOKUP(C172,Engagés!$A$11:$L$511,11,FALSE)),VLOOKUP(C172,'Enga manuel'!$G$6:$P$355,9,FALSE),VLOOKUP(C172,Engagés!$A$11:$L$511,11,FALSE)))," ")</f>
        <v xml:space="preserve"> </v>
      </c>
      <c r="P172" s="46" t="str">
        <f t="shared" si="17"/>
        <v/>
      </c>
      <c r="R172" s="34">
        <f t="shared" si="15"/>
        <v>0</v>
      </c>
      <c r="S172" s="34">
        <f>IF(C172&gt;0,CONCATENATE(R172,COUNTIF($R$7:R172,R172)),0)</f>
        <v>0</v>
      </c>
      <c r="T172" s="261">
        <f t="shared" si="14"/>
        <v>166</v>
      </c>
    </row>
    <row r="173" spans="1:20" ht="19.149999999999999" customHeight="1" x14ac:dyDescent="0.2">
      <c r="A173" s="39"/>
      <c r="B173" s="47">
        <v>167</v>
      </c>
      <c r="C173" s="47"/>
      <c r="D173" s="48"/>
      <c r="E173" s="48"/>
      <c r="F173" s="48"/>
      <c r="G173" s="43">
        <f t="shared" si="16"/>
        <v>0</v>
      </c>
      <c r="H173" s="44" t="str">
        <f>IF(C173&gt;0,IF(ISNA(IF(ISNA(VLOOKUP(C173,Engagés!$A$11:$L$511,6,FALSE)),VLOOKUP(C173,'Enga manuel'!$G$6:$P$355,4,FALSE),VLOOKUP(C173,Engagés!$A$11:$L$511,6,FALSE))),"Dossard inconnu ",IF(ISNA(VLOOKUP(C173,Engagés!$A$11:$L$511,6,FALSE)),VLOOKUP(C173,'Enga manuel'!$G$6:$P$355,4,FALSE),VLOOKUP(C173,Engagés!$A$11:$L$511,6,FALSE)))," ")</f>
        <v xml:space="preserve"> </v>
      </c>
      <c r="I173" s="44" t="str">
        <f>IF(C173&gt;0,IF(ISNA(IF(ISNA(VLOOKUP(C173,Engagés!$A$11:$L$511,7,FALSE)),VLOOKUP(C173,'Enga manuel'!$G$6:$P$355,5,FALSE),VLOOKUP(C173,Engagés!$A$11:$L$511,7,FALSE))),"ou non partant ",IF(ISNA(VLOOKUP(C173,Engagés!$A$11:$L$511,7,FALSE)),VLOOKUP(C173,'Enga manuel'!$G$6:$P$355,5,FALSE),VLOOKUP(C173,Engagés!$A$11:$L$511,7,FALSE)))," ")</f>
        <v xml:space="preserve"> </v>
      </c>
      <c r="J173" s="44" t="str">
        <f>IF(C173&gt;0,IF(ISNA(IF(ISNA(VLOOKUP(C173,Engagés!$A$11:$L$511,8,FALSE)),VLOOKUP(C173,'Enga manuel'!$G$6:$P$355,6,FALSE),VLOOKUP(C173,Engagés!$A$11:$L$511,8,FALSE)))," ",IF(ISNA(VLOOKUP(C173,Engagés!$A$11:$L$511,8,FALSE)),VLOOKUP(C173,'Enga manuel'!$G$6:$P$355,6,FALSE),VLOOKUP(C173,Engagés!$A$11:$L$511,8,FALSE)))," ")</f>
        <v xml:space="preserve"> </v>
      </c>
      <c r="K173" s="45" t="str">
        <f>IF(C173&gt;0,IF(ISNA(IF(ISNA(VLOOKUP(C173,Engagés!$A$11:$L$511,5,FALSE)),VLOOKUP(C173,'Enga manuel'!$G$6:$P$355,3,FALSE),VLOOKUP(C173,Engagés!$A$11:$L$511,5,FALSE)))," ",IF(ISNA(VLOOKUP(C173,Engagés!$A$11:$L$511,5,FALSE)),VLOOKUP(C173,'Enga manuel'!$G$6:$P$355,3,FALSE),VLOOKUP(C173,Engagés!$A$11:$L$511,5,FALSE)))," ")</f>
        <v xml:space="preserve"> </v>
      </c>
      <c r="L173" s="45" t="str">
        <f>IF(C173&gt;0,IF(ISNA(IF(ISNA(VLOOKUP(C173,Engagés!$A$11:$L$511,4,FALSE)),VLOOKUP(C173,'Enga manuel'!$G$6:$P$355,2,FALSE),VLOOKUP(C173,Engagés!$A$11:$L$511,4,FALSE)))," ",IF(ISNA(VLOOKUP(C173,Engagés!$A$11:$L$511,4,FALSE)),VLOOKUP(C173,'Enga manuel'!$G$6:$P$355,2,FALSE),VLOOKUP(C173,Engagés!$A$11:$L$511,4,FALSE)))," ")</f>
        <v xml:space="preserve"> </v>
      </c>
      <c r="M173" s="44" t="str">
        <f>IF(C173&gt;0,IF(ISNA(IF(ISNA(VLOOKUP(C173,Engagés!$A$11:$L$511,9,FALSE)),VLOOKUP(C173,'Enga manuel'!$G$6:$P$355,7,FALSE),VLOOKUP(C173,Engagés!$A$11:$L$511,9,FALSE)))," ",IF(ISNA(VLOOKUP(C173,Engagés!$A$11:$L$511,9,FALSE)),VLOOKUP(C173,'Enga manuel'!$G$6:$P$355,7,FALSE),VLOOKUP(C173,Engagés!$A$11:$L$511,9,FALSE)))," ")</f>
        <v xml:space="preserve"> </v>
      </c>
      <c r="N173" s="80" t="str">
        <f>IF(C173&gt;0,IF(ISNA(IF(ISNA(VLOOKUP(C173,Engagés!$A$11:$L$511,10,FALSE)),VLOOKUP(C173,'Enga manuel'!$G$6:$P$355,8,FALSE),VLOOKUP(C173,Engagés!$A$11:$L$511,10,FALSE)))," ",IF(ISNA(VLOOKUP(C173,Engagés!$A$11:$L$511,10,FALSE)),VLOOKUP(C173,'Enga manuel'!$G$6:$P$355,8,FALSE),VLOOKUP(C173,Engagés!$A$11:$L$511,10,FALSE)))," ")</f>
        <v xml:space="preserve"> </v>
      </c>
      <c r="O173" s="45" t="str">
        <f>IF(C173&gt;0,IF(ISNA(IF(ISNA(VLOOKUP(C173,Engagés!$A$11:$L$511,12,FALSE)),VLOOKUP(C173,'Enga manuel'!$G$6:$P$355,9,FALSE),VLOOKUP(C173,Engagés!$A$11:$L$511,12,FALSE)))," ",IF(ISNA(VLOOKUP(C173,Engagés!$A$11:$L$511,11,FALSE)),VLOOKUP(C173,'Enga manuel'!$G$6:$P$355,9,FALSE),VLOOKUP(C173,Engagés!$A$11:$L$511,11,FALSE)))," ")</f>
        <v xml:space="preserve"> </v>
      </c>
      <c r="P173" s="46" t="str">
        <f t="shared" si="17"/>
        <v/>
      </c>
      <c r="R173" s="34">
        <f t="shared" si="15"/>
        <v>0</v>
      </c>
      <c r="S173" s="34">
        <f>IF(C173&gt;0,CONCATENATE(R173,COUNTIF($R$7:R173,R173)),0)</f>
        <v>0</v>
      </c>
      <c r="T173" s="261">
        <f t="shared" si="14"/>
        <v>167</v>
      </c>
    </row>
    <row r="174" spans="1:20" ht="19.149999999999999" customHeight="1" x14ac:dyDescent="0.2">
      <c r="A174" s="39"/>
      <c r="B174" s="47">
        <v>168</v>
      </c>
      <c r="C174" s="47"/>
      <c r="D174" s="48"/>
      <c r="E174" s="48"/>
      <c r="F174" s="48"/>
      <c r="G174" s="43">
        <f t="shared" si="16"/>
        <v>0</v>
      </c>
      <c r="H174" s="44" t="str">
        <f>IF(C174&gt;0,IF(ISNA(IF(ISNA(VLOOKUP(C174,Engagés!$A$11:$L$511,6,FALSE)),VLOOKUP(C174,'Enga manuel'!$G$6:$P$355,4,FALSE),VLOOKUP(C174,Engagés!$A$11:$L$511,6,FALSE))),"Dossard inconnu ",IF(ISNA(VLOOKUP(C174,Engagés!$A$11:$L$511,6,FALSE)),VLOOKUP(C174,'Enga manuel'!$G$6:$P$355,4,FALSE),VLOOKUP(C174,Engagés!$A$11:$L$511,6,FALSE)))," ")</f>
        <v xml:space="preserve"> </v>
      </c>
      <c r="I174" s="44" t="str">
        <f>IF(C174&gt;0,IF(ISNA(IF(ISNA(VLOOKUP(C174,Engagés!$A$11:$L$511,7,FALSE)),VLOOKUP(C174,'Enga manuel'!$G$6:$P$355,5,FALSE),VLOOKUP(C174,Engagés!$A$11:$L$511,7,FALSE))),"ou non partant ",IF(ISNA(VLOOKUP(C174,Engagés!$A$11:$L$511,7,FALSE)),VLOOKUP(C174,'Enga manuel'!$G$6:$P$355,5,FALSE),VLOOKUP(C174,Engagés!$A$11:$L$511,7,FALSE)))," ")</f>
        <v xml:space="preserve"> </v>
      </c>
      <c r="J174" s="44" t="str">
        <f>IF(C174&gt;0,IF(ISNA(IF(ISNA(VLOOKUP(C174,Engagés!$A$11:$L$511,8,FALSE)),VLOOKUP(C174,'Enga manuel'!$G$6:$P$355,6,FALSE),VLOOKUP(C174,Engagés!$A$11:$L$511,8,FALSE)))," ",IF(ISNA(VLOOKUP(C174,Engagés!$A$11:$L$511,8,FALSE)),VLOOKUP(C174,'Enga manuel'!$G$6:$P$355,6,FALSE),VLOOKUP(C174,Engagés!$A$11:$L$511,8,FALSE)))," ")</f>
        <v xml:space="preserve"> </v>
      </c>
      <c r="K174" s="45" t="str">
        <f>IF(C174&gt;0,IF(ISNA(IF(ISNA(VLOOKUP(C174,Engagés!$A$11:$L$511,5,FALSE)),VLOOKUP(C174,'Enga manuel'!$G$6:$P$355,3,FALSE),VLOOKUP(C174,Engagés!$A$11:$L$511,5,FALSE)))," ",IF(ISNA(VLOOKUP(C174,Engagés!$A$11:$L$511,5,FALSE)),VLOOKUP(C174,'Enga manuel'!$G$6:$P$355,3,FALSE),VLOOKUP(C174,Engagés!$A$11:$L$511,5,FALSE)))," ")</f>
        <v xml:space="preserve"> </v>
      </c>
      <c r="L174" s="45" t="str">
        <f>IF(C174&gt;0,IF(ISNA(IF(ISNA(VLOOKUP(C174,Engagés!$A$11:$L$511,4,FALSE)),VLOOKUP(C174,'Enga manuel'!$G$6:$P$355,2,FALSE),VLOOKUP(C174,Engagés!$A$11:$L$511,4,FALSE)))," ",IF(ISNA(VLOOKUP(C174,Engagés!$A$11:$L$511,4,FALSE)),VLOOKUP(C174,'Enga manuel'!$G$6:$P$355,2,FALSE),VLOOKUP(C174,Engagés!$A$11:$L$511,4,FALSE)))," ")</f>
        <v xml:space="preserve"> </v>
      </c>
      <c r="M174" s="44" t="str">
        <f>IF(C174&gt;0,IF(ISNA(IF(ISNA(VLOOKUP(C174,Engagés!$A$11:$L$511,9,FALSE)),VLOOKUP(C174,'Enga manuel'!$G$6:$P$355,7,FALSE),VLOOKUP(C174,Engagés!$A$11:$L$511,9,FALSE)))," ",IF(ISNA(VLOOKUP(C174,Engagés!$A$11:$L$511,9,FALSE)),VLOOKUP(C174,'Enga manuel'!$G$6:$P$355,7,FALSE),VLOOKUP(C174,Engagés!$A$11:$L$511,9,FALSE)))," ")</f>
        <v xml:space="preserve"> </v>
      </c>
      <c r="N174" s="80" t="str">
        <f>IF(C174&gt;0,IF(ISNA(IF(ISNA(VLOOKUP(C174,Engagés!$A$11:$L$511,10,FALSE)),VLOOKUP(C174,'Enga manuel'!$G$6:$P$355,8,FALSE),VLOOKUP(C174,Engagés!$A$11:$L$511,10,FALSE)))," ",IF(ISNA(VLOOKUP(C174,Engagés!$A$11:$L$511,10,FALSE)),VLOOKUP(C174,'Enga manuel'!$G$6:$P$355,8,FALSE),VLOOKUP(C174,Engagés!$A$11:$L$511,10,FALSE)))," ")</f>
        <v xml:space="preserve"> </v>
      </c>
      <c r="O174" s="45" t="str">
        <f>IF(C174&gt;0,IF(ISNA(IF(ISNA(VLOOKUP(C174,Engagés!$A$11:$L$511,12,FALSE)),VLOOKUP(C174,'Enga manuel'!$G$6:$P$355,9,FALSE),VLOOKUP(C174,Engagés!$A$11:$L$511,12,FALSE)))," ",IF(ISNA(VLOOKUP(C174,Engagés!$A$11:$L$511,11,FALSE)),VLOOKUP(C174,'Enga manuel'!$G$6:$P$355,9,FALSE),VLOOKUP(C174,Engagés!$A$11:$L$511,11,FALSE)))," ")</f>
        <v xml:space="preserve"> </v>
      </c>
      <c r="P174" s="46" t="str">
        <f t="shared" si="17"/>
        <v/>
      </c>
      <c r="R174" s="34">
        <f t="shared" si="15"/>
        <v>0</v>
      </c>
      <c r="S174" s="34">
        <f>IF(C174&gt;0,CONCATENATE(R174,COUNTIF($R$7:R174,R174)),0)</f>
        <v>0</v>
      </c>
      <c r="T174" s="261">
        <f t="shared" si="14"/>
        <v>168</v>
      </c>
    </row>
    <row r="175" spans="1:20" ht="19.149999999999999" customHeight="1" x14ac:dyDescent="0.2">
      <c r="A175" s="39"/>
      <c r="B175" s="47">
        <v>169</v>
      </c>
      <c r="C175" s="47"/>
      <c r="D175" s="48"/>
      <c r="E175" s="48"/>
      <c r="F175" s="48"/>
      <c r="G175" s="43">
        <f t="shared" si="16"/>
        <v>0</v>
      </c>
      <c r="H175" s="44" t="str">
        <f>IF(C175&gt;0,IF(ISNA(IF(ISNA(VLOOKUP(C175,Engagés!$A$11:$L$511,6,FALSE)),VLOOKUP(C175,'Enga manuel'!$G$6:$P$355,4,FALSE),VLOOKUP(C175,Engagés!$A$11:$L$511,6,FALSE))),"Dossard inconnu ",IF(ISNA(VLOOKUP(C175,Engagés!$A$11:$L$511,6,FALSE)),VLOOKUP(C175,'Enga manuel'!$G$6:$P$355,4,FALSE),VLOOKUP(C175,Engagés!$A$11:$L$511,6,FALSE)))," ")</f>
        <v xml:space="preserve"> </v>
      </c>
      <c r="I175" s="44" t="str">
        <f>IF(C175&gt;0,IF(ISNA(IF(ISNA(VLOOKUP(C175,Engagés!$A$11:$L$511,7,FALSE)),VLOOKUP(C175,'Enga manuel'!$G$6:$P$355,5,FALSE),VLOOKUP(C175,Engagés!$A$11:$L$511,7,FALSE))),"ou non partant ",IF(ISNA(VLOOKUP(C175,Engagés!$A$11:$L$511,7,FALSE)),VLOOKUP(C175,'Enga manuel'!$G$6:$P$355,5,FALSE),VLOOKUP(C175,Engagés!$A$11:$L$511,7,FALSE)))," ")</f>
        <v xml:space="preserve"> </v>
      </c>
      <c r="J175" s="44" t="str">
        <f>IF(C175&gt;0,IF(ISNA(IF(ISNA(VLOOKUP(C175,Engagés!$A$11:$L$511,8,FALSE)),VLOOKUP(C175,'Enga manuel'!$G$6:$P$355,6,FALSE),VLOOKUP(C175,Engagés!$A$11:$L$511,8,FALSE)))," ",IF(ISNA(VLOOKUP(C175,Engagés!$A$11:$L$511,8,FALSE)),VLOOKUP(C175,'Enga manuel'!$G$6:$P$355,6,FALSE),VLOOKUP(C175,Engagés!$A$11:$L$511,8,FALSE)))," ")</f>
        <v xml:space="preserve"> </v>
      </c>
      <c r="K175" s="45" t="str">
        <f>IF(C175&gt;0,IF(ISNA(IF(ISNA(VLOOKUP(C175,Engagés!$A$11:$L$511,5,FALSE)),VLOOKUP(C175,'Enga manuel'!$G$6:$P$355,3,FALSE),VLOOKUP(C175,Engagés!$A$11:$L$511,5,FALSE)))," ",IF(ISNA(VLOOKUP(C175,Engagés!$A$11:$L$511,5,FALSE)),VLOOKUP(C175,'Enga manuel'!$G$6:$P$355,3,FALSE),VLOOKUP(C175,Engagés!$A$11:$L$511,5,FALSE)))," ")</f>
        <v xml:space="preserve"> </v>
      </c>
      <c r="L175" s="45" t="str">
        <f>IF(C175&gt;0,IF(ISNA(IF(ISNA(VLOOKUP(C175,Engagés!$A$11:$L$511,4,FALSE)),VLOOKUP(C175,'Enga manuel'!$G$6:$P$355,2,FALSE),VLOOKUP(C175,Engagés!$A$11:$L$511,4,FALSE)))," ",IF(ISNA(VLOOKUP(C175,Engagés!$A$11:$L$511,4,FALSE)),VLOOKUP(C175,'Enga manuel'!$G$6:$P$355,2,FALSE),VLOOKUP(C175,Engagés!$A$11:$L$511,4,FALSE)))," ")</f>
        <v xml:space="preserve"> </v>
      </c>
      <c r="M175" s="44" t="str">
        <f>IF(C175&gt;0,IF(ISNA(IF(ISNA(VLOOKUP(C175,Engagés!$A$11:$L$511,9,FALSE)),VLOOKUP(C175,'Enga manuel'!$G$6:$P$355,7,FALSE),VLOOKUP(C175,Engagés!$A$11:$L$511,9,FALSE)))," ",IF(ISNA(VLOOKUP(C175,Engagés!$A$11:$L$511,9,FALSE)),VLOOKUP(C175,'Enga manuel'!$G$6:$P$355,7,FALSE),VLOOKUP(C175,Engagés!$A$11:$L$511,9,FALSE)))," ")</f>
        <v xml:space="preserve"> </v>
      </c>
      <c r="N175" s="80" t="str">
        <f>IF(C175&gt;0,IF(ISNA(IF(ISNA(VLOOKUP(C175,Engagés!$A$11:$L$511,10,FALSE)),VLOOKUP(C175,'Enga manuel'!$G$6:$P$355,8,FALSE),VLOOKUP(C175,Engagés!$A$11:$L$511,10,FALSE)))," ",IF(ISNA(VLOOKUP(C175,Engagés!$A$11:$L$511,10,FALSE)),VLOOKUP(C175,'Enga manuel'!$G$6:$P$355,8,FALSE),VLOOKUP(C175,Engagés!$A$11:$L$511,10,FALSE)))," ")</f>
        <v xml:space="preserve"> </v>
      </c>
      <c r="O175" s="45" t="str">
        <f>IF(C175&gt;0,IF(ISNA(IF(ISNA(VLOOKUP(C175,Engagés!$A$11:$L$511,12,FALSE)),VLOOKUP(C175,'Enga manuel'!$G$6:$P$355,9,FALSE),VLOOKUP(C175,Engagés!$A$11:$L$511,12,FALSE)))," ",IF(ISNA(VLOOKUP(C175,Engagés!$A$11:$L$511,11,FALSE)),VLOOKUP(C175,'Enga manuel'!$G$6:$P$355,9,FALSE),VLOOKUP(C175,Engagés!$A$11:$L$511,11,FALSE)))," ")</f>
        <v xml:space="preserve"> </v>
      </c>
      <c r="P175" s="46" t="str">
        <f t="shared" si="17"/>
        <v/>
      </c>
      <c r="R175" s="34">
        <f t="shared" si="15"/>
        <v>0</v>
      </c>
      <c r="S175" s="34">
        <f>IF(C175&gt;0,CONCATENATE(R175,COUNTIF($R$7:R175,R175)),0)</f>
        <v>0</v>
      </c>
      <c r="T175" s="261">
        <f t="shared" si="14"/>
        <v>169</v>
      </c>
    </row>
    <row r="176" spans="1:20" ht="19.149999999999999" customHeight="1" x14ac:dyDescent="0.2">
      <c r="A176" s="39"/>
      <c r="B176" s="47">
        <v>170</v>
      </c>
      <c r="C176" s="47"/>
      <c r="D176" s="48"/>
      <c r="E176" s="48"/>
      <c r="F176" s="48"/>
      <c r="G176" s="43">
        <f t="shared" si="16"/>
        <v>0</v>
      </c>
      <c r="H176" s="44" t="str">
        <f>IF(C176&gt;0,IF(ISNA(IF(ISNA(VLOOKUP(C176,Engagés!$A$11:$L$511,6,FALSE)),VLOOKUP(C176,'Enga manuel'!$G$6:$P$355,4,FALSE),VLOOKUP(C176,Engagés!$A$11:$L$511,6,FALSE))),"Dossard inconnu ",IF(ISNA(VLOOKUP(C176,Engagés!$A$11:$L$511,6,FALSE)),VLOOKUP(C176,'Enga manuel'!$G$6:$P$355,4,FALSE),VLOOKUP(C176,Engagés!$A$11:$L$511,6,FALSE)))," ")</f>
        <v xml:space="preserve"> </v>
      </c>
      <c r="I176" s="44" t="str">
        <f>IF(C176&gt;0,IF(ISNA(IF(ISNA(VLOOKUP(C176,Engagés!$A$11:$L$511,7,FALSE)),VLOOKUP(C176,'Enga manuel'!$G$6:$P$355,5,FALSE),VLOOKUP(C176,Engagés!$A$11:$L$511,7,FALSE))),"ou non partant ",IF(ISNA(VLOOKUP(C176,Engagés!$A$11:$L$511,7,FALSE)),VLOOKUP(C176,'Enga manuel'!$G$6:$P$355,5,FALSE),VLOOKUP(C176,Engagés!$A$11:$L$511,7,FALSE)))," ")</f>
        <v xml:space="preserve"> </v>
      </c>
      <c r="J176" s="44" t="str">
        <f>IF(C176&gt;0,IF(ISNA(IF(ISNA(VLOOKUP(C176,Engagés!$A$11:$L$511,8,FALSE)),VLOOKUP(C176,'Enga manuel'!$G$6:$P$355,6,FALSE),VLOOKUP(C176,Engagés!$A$11:$L$511,8,FALSE)))," ",IF(ISNA(VLOOKUP(C176,Engagés!$A$11:$L$511,8,FALSE)),VLOOKUP(C176,'Enga manuel'!$G$6:$P$355,6,FALSE),VLOOKUP(C176,Engagés!$A$11:$L$511,8,FALSE)))," ")</f>
        <v xml:space="preserve"> </v>
      </c>
      <c r="K176" s="45" t="str">
        <f>IF(C176&gt;0,IF(ISNA(IF(ISNA(VLOOKUP(C176,Engagés!$A$11:$L$511,5,FALSE)),VLOOKUP(C176,'Enga manuel'!$G$6:$P$355,3,FALSE),VLOOKUP(C176,Engagés!$A$11:$L$511,5,FALSE)))," ",IF(ISNA(VLOOKUP(C176,Engagés!$A$11:$L$511,5,FALSE)),VLOOKUP(C176,'Enga manuel'!$G$6:$P$355,3,FALSE),VLOOKUP(C176,Engagés!$A$11:$L$511,5,FALSE)))," ")</f>
        <v xml:space="preserve"> </v>
      </c>
      <c r="L176" s="45" t="str">
        <f>IF(C176&gt;0,IF(ISNA(IF(ISNA(VLOOKUP(C176,Engagés!$A$11:$L$511,4,FALSE)),VLOOKUP(C176,'Enga manuel'!$G$6:$P$355,2,FALSE),VLOOKUP(C176,Engagés!$A$11:$L$511,4,FALSE)))," ",IF(ISNA(VLOOKUP(C176,Engagés!$A$11:$L$511,4,FALSE)),VLOOKUP(C176,'Enga manuel'!$G$6:$P$355,2,FALSE),VLOOKUP(C176,Engagés!$A$11:$L$511,4,FALSE)))," ")</f>
        <v xml:space="preserve"> </v>
      </c>
      <c r="M176" s="44" t="str">
        <f>IF(C176&gt;0,IF(ISNA(IF(ISNA(VLOOKUP(C176,Engagés!$A$11:$L$511,9,FALSE)),VLOOKUP(C176,'Enga manuel'!$G$6:$P$355,7,FALSE),VLOOKUP(C176,Engagés!$A$11:$L$511,9,FALSE)))," ",IF(ISNA(VLOOKUP(C176,Engagés!$A$11:$L$511,9,FALSE)),VLOOKUP(C176,'Enga manuel'!$G$6:$P$355,7,FALSE),VLOOKUP(C176,Engagés!$A$11:$L$511,9,FALSE)))," ")</f>
        <v xml:space="preserve"> </v>
      </c>
      <c r="N176" s="80" t="str">
        <f>IF(C176&gt;0,IF(ISNA(IF(ISNA(VLOOKUP(C176,Engagés!$A$11:$L$511,10,FALSE)),VLOOKUP(C176,'Enga manuel'!$G$6:$P$355,8,FALSE),VLOOKUP(C176,Engagés!$A$11:$L$511,10,FALSE)))," ",IF(ISNA(VLOOKUP(C176,Engagés!$A$11:$L$511,10,FALSE)),VLOOKUP(C176,'Enga manuel'!$G$6:$P$355,8,FALSE),VLOOKUP(C176,Engagés!$A$11:$L$511,10,FALSE)))," ")</f>
        <v xml:space="preserve"> </v>
      </c>
      <c r="O176" s="45" t="str">
        <f>IF(C176&gt;0,IF(ISNA(IF(ISNA(VLOOKUP(C176,Engagés!$A$11:$L$511,12,FALSE)),VLOOKUP(C176,'Enga manuel'!$G$6:$P$355,9,FALSE),VLOOKUP(C176,Engagés!$A$11:$L$511,12,FALSE)))," ",IF(ISNA(VLOOKUP(C176,Engagés!$A$11:$L$511,11,FALSE)),VLOOKUP(C176,'Enga manuel'!$G$6:$P$355,9,FALSE),VLOOKUP(C176,Engagés!$A$11:$L$511,11,FALSE)))," ")</f>
        <v xml:space="preserve"> </v>
      </c>
      <c r="P176" s="46" t="str">
        <f t="shared" si="17"/>
        <v/>
      </c>
      <c r="R176" s="34">
        <f t="shared" si="15"/>
        <v>0</v>
      </c>
      <c r="S176" s="34">
        <f>IF(C176&gt;0,CONCATENATE(R176,COUNTIF($R$7:R176,R176)),0)</f>
        <v>0</v>
      </c>
      <c r="T176" s="261">
        <f t="shared" si="14"/>
        <v>170</v>
      </c>
    </row>
    <row r="177" spans="1:20" ht="19.149999999999999" customHeight="1" x14ac:dyDescent="0.2">
      <c r="A177" s="39"/>
      <c r="B177" s="47">
        <v>171</v>
      </c>
      <c r="C177" s="47"/>
      <c r="D177" s="48"/>
      <c r="E177" s="48"/>
      <c r="F177" s="48"/>
      <c r="G177" s="43">
        <f t="shared" si="16"/>
        <v>0</v>
      </c>
      <c r="H177" s="44" t="str">
        <f>IF(C177&gt;0,IF(ISNA(IF(ISNA(VLOOKUP(C177,Engagés!$A$11:$L$511,6,FALSE)),VLOOKUP(C177,'Enga manuel'!$G$6:$P$355,4,FALSE),VLOOKUP(C177,Engagés!$A$11:$L$511,6,FALSE))),"Dossard inconnu ",IF(ISNA(VLOOKUP(C177,Engagés!$A$11:$L$511,6,FALSE)),VLOOKUP(C177,'Enga manuel'!$G$6:$P$355,4,FALSE),VLOOKUP(C177,Engagés!$A$11:$L$511,6,FALSE)))," ")</f>
        <v xml:space="preserve"> </v>
      </c>
      <c r="I177" s="44" t="str">
        <f>IF(C177&gt;0,IF(ISNA(IF(ISNA(VLOOKUP(C177,Engagés!$A$11:$L$511,7,FALSE)),VLOOKUP(C177,'Enga manuel'!$G$6:$P$355,5,FALSE),VLOOKUP(C177,Engagés!$A$11:$L$511,7,FALSE))),"ou non partant ",IF(ISNA(VLOOKUP(C177,Engagés!$A$11:$L$511,7,FALSE)),VLOOKUP(C177,'Enga manuel'!$G$6:$P$355,5,FALSE),VLOOKUP(C177,Engagés!$A$11:$L$511,7,FALSE)))," ")</f>
        <v xml:space="preserve"> </v>
      </c>
      <c r="J177" s="44" t="str">
        <f>IF(C177&gt;0,IF(ISNA(IF(ISNA(VLOOKUP(C177,Engagés!$A$11:$L$511,8,FALSE)),VLOOKUP(C177,'Enga manuel'!$G$6:$P$355,6,FALSE),VLOOKUP(C177,Engagés!$A$11:$L$511,8,FALSE)))," ",IF(ISNA(VLOOKUP(C177,Engagés!$A$11:$L$511,8,FALSE)),VLOOKUP(C177,'Enga manuel'!$G$6:$P$355,6,FALSE),VLOOKUP(C177,Engagés!$A$11:$L$511,8,FALSE)))," ")</f>
        <v xml:space="preserve"> </v>
      </c>
      <c r="K177" s="45" t="str">
        <f>IF(C177&gt;0,IF(ISNA(IF(ISNA(VLOOKUP(C177,Engagés!$A$11:$L$511,5,FALSE)),VLOOKUP(C177,'Enga manuel'!$G$6:$P$355,3,FALSE),VLOOKUP(C177,Engagés!$A$11:$L$511,5,FALSE)))," ",IF(ISNA(VLOOKUP(C177,Engagés!$A$11:$L$511,5,FALSE)),VLOOKUP(C177,'Enga manuel'!$G$6:$P$355,3,FALSE),VLOOKUP(C177,Engagés!$A$11:$L$511,5,FALSE)))," ")</f>
        <v xml:space="preserve"> </v>
      </c>
      <c r="L177" s="45" t="str">
        <f>IF(C177&gt;0,IF(ISNA(IF(ISNA(VLOOKUP(C177,Engagés!$A$11:$L$511,4,FALSE)),VLOOKUP(C177,'Enga manuel'!$G$6:$P$355,2,FALSE),VLOOKUP(C177,Engagés!$A$11:$L$511,4,FALSE)))," ",IF(ISNA(VLOOKUP(C177,Engagés!$A$11:$L$511,4,FALSE)),VLOOKUP(C177,'Enga manuel'!$G$6:$P$355,2,FALSE),VLOOKUP(C177,Engagés!$A$11:$L$511,4,FALSE)))," ")</f>
        <v xml:space="preserve"> </v>
      </c>
      <c r="M177" s="44" t="str">
        <f>IF(C177&gt;0,IF(ISNA(IF(ISNA(VLOOKUP(C177,Engagés!$A$11:$L$511,9,FALSE)),VLOOKUP(C177,'Enga manuel'!$G$6:$P$355,7,FALSE),VLOOKUP(C177,Engagés!$A$11:$L$511,9,FALSE)))," ",IF(ISNA(VLOOKUP(C177,Engagés!$A$11:$L$511,9,FALSE)),VLOOKUP(C177,'Enga manuel'!$G$6:$P$355,7,FALSE),VLOOKUP(C177,Engagés!$A$11:$L$511,9,FALSE)))," ")</f>
        <v xml:space="preserve"> </v>
      </c>
      <c r="N177" s="80" t="str">
        <f>IF(C177&gt;0,IF(ISNA(IF(ISNA(VLOOKUP(C177,Engagés!$A$11:$L$511,10,FALSE)),VLOOKUP(C177,'Enga manuel'!$G$6:$P$355,8,FALSE),VLOOKUP(C177,Engagés!$A$11:$L$511,10,FALSE)))," ",IF(ISNA(VLOOKUP(C177,Engagés!$A$11:$L$511,10,FALSE)),VLOOKUP(C177,'Enga manuel'!$G$6:$P$355,8,FALSE),VLOOKUP(C177,Engagés!$A$11:$L$511,10,FALSE)))," ")</f>
        <v xml:space="preserve"> </v>
      </c>
      <c r="O177" s="45" t="str">
        <f>IF(C177&gt;0,IF(ISNA(IF(ISNA(VLOOKUP(C177,Engagés!$A$11:$L$511,12,FALSE)),VLOOKUP(C177,'Enga manuel'!$G$6:$P$355,9,FALSE),VLOOKUP(C177,Engagés!$A$11:$L$511,12,FALSE)))," ",IF(ISNA(VLOOKUP(C177,Engagés!$A$11:$L$511,11,FALSE)),VLOOKUP(C177,'Enga manuel'!$G$6:$P$355,9,FALSE),VLOOKUP(C177,Engagés!$A$11:$L$511,11,FALSE)))," ")</f>
        <v xml:space="preserve"> </v>
      </c>
      <c r="P177" s="46" t="str">
        <f t="shared" si="17"/>
        <v/>
      </c>
      <c r="R177" s="34">
        <f t="shared" si="15"/>
        <v>0</v>
      </c>
      <c r="S177" s="34">
        <f>IF(C177&gt;0,CONCATENATE(R177,COUNTIF($R$7:R177,R177)),0)</f>
        <v>0</v>
      </c>
      <c r="T177" s="261">
        <f t="shared" si="14"/>
        <v>171</v>
      </c>
    </row>
    <row r="178" spans="1:20" ht="19.149999999999999" customHeight="1" x14ac:dyDescent="0.2">
      <c r="A178" s="39"/>
      <c r="B178" s="47">
        <v>172</v>
      </c>
      <c r="C178" s="47"/>
      <c r="D178" s="48"/>
      <c r="E178" s="48"/>
      <c r="F178" s="48"/>
      <c r="G178" s="43">
        <f t="shared" si="16"/>
        <v>0</v>
      </c>
      <c r="H178" s="44" t="str">
        <f>IF(C178&gt;0,IF(ISNA(IF(ISNA(VLOOKUP(C178,Engagés!$A$11:$L$511,6,FALSE)),VLOOKUP(C178,'Enga manuel'!$G$6:$P$355,4,FALSE),VLOOKUP(C178,Engagés!$A$11:$L$511,6,FALSE))),"Dossard inconnu ",IF(ISNA(VLOOKUP(C178,Engagés!$A$11:$L$511,6,FALSE)),VLOOKUP(C178,'Enga manuel'!$G$6:$P$355,4,FALSE),VLOOKUP(C178,Engagés!$A$11:$L$511,6,FALSE)))," ")</f>
        <v xml:space="preserve"> </v>
      </c>
      <c r="I178" s="44" t="str">
        <f>IF(C178&gt;0,IF(ISNA(IF(ISNA(VLOOKUP(C178,Engagés!$A$11:$L$511,7,FALSE)),VLOOKUP(C178,'Enga manuel'!$G$6:$P$355,5,FALSE),VLOOKUP(C178,Engagés!$A$11:$L$511,7,FALSE))),"ou non partant ",IF(ISNA(VLOOKUP(C178,Engagés!$A$11:$L$511,7,FALSE)),VLOOKUP(C178,'Enga manuel'!$G$6:$P$355,5,FALSE),VLOOKUP(C178,Engagés!$A$11:$L$511,7,FALSE)))," ")</f>
        <v xml:space="preserve"> </v>
      </c>
      <c r="J178" s="44" t="str">
        <f>IF(C178&gt;0,IF(ISNA(IF(ISNA(VLOOKUP(C178,Engagés!$A$11:$L$511,8,FALSE)),VLOOKUP(C178,'Enga manuel'!$G$6:$P$355,6,FALSE),VLOOKUP(C178,Engagés!$A$11:$L$511,8,FALSE)))," ",IF(ISNA(VLOOKUP(C178,Engagés!$A$11:$L$511,8,FALSE)),VLOOKUP(C178,'Enga manuel'!$G$6:$P$355,6,FALSE),VLOOKUP(C178,Engagés!$A$11:$L$511,8,FALSE)))," ")</f>
        <v xml:space="preserve"> </v>
      </c>
      <c r="K178" s="45" t="str">
        <f>IF(C178&gt;0,IF(ISNA(IF(ISNA(VLOOKUP(C178,Engagés!$A$11:$L$511,5,FALSE)),VLOOKUP(C178,'Enga manuel'!$G$6:$P$355,3,FALSE),VLOOKUP(C178,Engagés!$A$11:$L$511,5,FALSE)))," ",IF(ISNA(VLOOKUP(C178,Engagés!$A$11:$L$511,5,FALSE)),VLOOKUP(C178,'Enga manuel'!$G$6:$P$355,3,FALSE),VLOOKUP(C178,Engagés!$A$11:$L$511,5,FALSE)))," ")</f>
        <v xml:space="preserve"> </v>
      </c>
      <c r="L178" s="45" t="str">
        <f>IF(C178&gt;0,IF(ISNA(IF(ISNA(VLOOKUP(C178,Engagés!$A$11:$L$511,4,FALSE)),VLOOKUP(C178,'Enga manuel'!$G$6:$P$355,2,FALSE),VLOOKUP(C178,Engagés!$A$11:$L$511,4,FALSE)))," ",IF(ISNA(VLOOKUP(C178,Engagés!$A$11:$L$511,4,FALSE)),VLOOKUP(C178,'Enga manuel'!$G$6:$P$355,2,FALSE),VLOOKUP(C178,Engagés!$A$11:$L$511,4,FALSE)))," ")</f>
        <v xml:space="preserve"> </v>
      </c>
      <c r="M178" s="44" t="str">
        <f>IF(C178&gt;0,IF(ISNA(IF(ISNA(VLOOKUP(C178,Engagés!$A$11:$L$511,9,FALSE)),VLOOKUP(C178,'Enga manuel'!$G$6:$P$355,7,FALSE),VLOOKUP(C178,Engagés!$A$11:$L$511,9,FALSE)))," ",IF(ISNA(VLOOKUP(C178,Engagés!$A$11:$L$511,9,FALSE)),VLOOKUP(C178,'Enga manuel'!$G$6:$P$355,7,FALSE),VLOOKUP(C178,Engagés!$A$11:$L$511,9,FALSE)))," ")</f>
        <v xml:space="preserve"> </v>
      </c>
      <c r="N178" s="80" t="str">
        <f>IF(C178&gt;0,IF(ISNA(IF(ISNA(VLOOKUP(C178,Engagés!$A$11:$L$511,10,FALSE)),VLOOKUP(C178,'Enga manuel'!$G$6:$P$355,8,FALSE),VLOOKUP(C178,Engagés!$A$11:$L$511,10,FALSE)))," ",IF(ISNA(VLOOKUP(C178,Engagés!$A$11:$L$511,10,FALSE)),VLOOKUP(C178,'Enga manuel'!$G$6:$P$355,8,FALSE),VLOOKUP(C178,Engagés!$A$11:$L$511,10,FALSE)))," ")</f>
        <v xml:space="preserve"> </v>
      </c>
      <c r="O178" s="45" t="str">
        <f>IF(C178&gt;0,IF(ISNA(IF(ISNA(VLOOKUP(C178,Engagés!$A$11:$L$511,12,FALSE)),VLOOKUP(C178,'Enga manuel'!$G$6:$P$355,9,FALSE),VLOOKUP(C178,Engagés!$A$11:$L$511,12,FALSE)))," ",IF(ISNA(VLOOKUP(C178,Engagés!$A$11:$L$511,11,FALSE)),VLOOKUP(C178,'Enga manuel'!$G$6:$P$355,9,FALSE),VLOOKUP(C178,Engagés!$A$11:$L$511,11,FALSE)))," ")</f>
        <v xml:space="preserve"> </v>
      </c>
      <c r="P178" s="46" t="str">
        <f t="shared" si="17"/>
        <v/>
      </c>
      <c r="R178" s="34">
        <f t="shared" si="15"/>
        <v>0</v>
      </c>
      <c r="S178" s="34">
        <f>IF(C178&gt;0,CONCATENATE(R178,COUNTIF($R$7:R178,R178)),0)</f>
        <v>0</v>
      </c>
      <c r="T178" s="261">
        <f t="shared" si="14"/>
        <v>172</v>
      </c>
    </row>
    <row r="179" spans="1:20" ht="19.149999999999999" customHeight="1" x14ac:dyDescent="0.2">
      <c r="A179" s="39"/>
      <c r="B179" s="47">
        <v>173</v>
      </c>
      <c r="C179" s="47"/>
      <c r="D179" s="48"/>
      <c r="E179" s="48"/>
      <c r="F179" s="48"/>
      <c r="G179" s="43">
        <f t="shared" si="16"/>
        <v>0</v>
      </c>
      <c r="H179" s="44" t="str">
        <f>IF(C179&gt;0,IF(ISNA(IF(ISNA(VLOOKUP(C179,Engagés!$A$11:$L$511,6,FALSE)),VLOOKUP(C179,'Enga manuel'!$G$6:$P$355,4,FALSE),VLOOKUP(C179,Engagés!$A$11:$L$511,6,FALSE))),"Dossard inconnu ",IF(ISNA(VLOOKUP(C179,Engagés!$A$11:$L$511,6,FALSE)),VLOOKUP(C179,'Enga manuel'!$G$6:$P$355,4,FALSE),VLOOKUP(C179,Engagés!$A$11:$L$511,6,FALSE)))," ")</f>
        <v xml:space="preserve"> </v>
      </c>
      <c r="I179" s="44" t="str">
        <f>IF(C179&gt;0,IF(ISNA(IF(ISNA(VLOOKUP(C179,Engagés!$A$11:$L$511,7,FALSE)),VLOOKUP(C179,'Enga manuel'!$G$6:$P$355,5,FALSE),VLOOKUP(C179,Engagés!$A$11:$L$511,7,FALSE))),"ou non partant ",IF(ISNA(VLOOKUP(C179,Engagés!$A$11:$L$511,7,FALSE)),VLOOKUP(C179,'Enga manuel'!$G$6:$P$355,5,FALSE),VLOOKUP(C179,Engagés!$A$11:$L$511,7,FALSE)))," ")</f>
        <v xml:space="preserve"> </v>
      </c>
      <c r="J179" s="44" t="str">
        <f>IF(C179&gt;0,IF(ISNA(IF(ISNA(VLOOKUP(C179,Engagés!$A$11:$L$511,8,FALSE)),VLOOKUP(C179,'Enga manuel'!$G$6:$P$355,6,FALSE),VLOOKUP(C179,Engagés!$A$11:$L$511,8,FALSE)))," ",IF(ISNA(VLOOKUP(C179,Engagés!$A$11:$L$511,8,FALSE)),VLOOKUP(C179,'Enga manuel'!$G$6:$P$355,6,FALSE),VLOOKUP(C179,Engagés!$A$11:$L$511,8,FALSE)))," ")</f>
        <v xml:space="preserve"> </v>
      </c>
      <c r="K179" s="45" t="str">
        <f>IF(C179&gt;0,IF(ISNA(IF(ISNA(VLOOKUP(C179,Engagés!$A$11:$L$511,5,FALSE)),VLOOKUP(C179,'Enga manuel'!$G$6:$P$355,3,FALSE),VLOOKUP(C179,Engagés!$A$11:$L$511,5,FALSE)))," ",IF(ISNA(VLOOKUP(C179,Engagés!$A$11:$L$511,5,FALSE)),VLOOKUP(C179,'Enga manuel'!$G$6:$P$355,3,FALSE),VLOOKUP(C179,Engagés!$A$11:$L$511,5,FALSE)))," ")</f>
        <v xml:space="preserve"> </v>
      </c>
      <c r="L179" s="45" t="str">
        <f>IF(C179&gt;0,IF(ISNA(IF(ISNA(VLOOKUP(C179,Engagés!$A$11:$L$511,4,FALSE)),VLOOKUP(C179,'Enga manuel'!$G$6:$P$355,2,FALSE),VLOOKUP(C179,Engagés!$A$11:$L$511,4,FALSE)))," ",IF(ISNA(VLOOKUP(C179,Engagés!$A$11:$L$511,4,FALSE)),VLOOKUP(C179,'Enga manuel'!$G$6:$P$355,2,FALSE),VLOOKUP(C179,Engagés!$A$11:$L$511,4,FALSE)))," ")</f>
        <v xml:space="preserve"> </v>
      </c>
      <c r="M179" s="44" t="str">
        <f>IF(C179&gt;0,IF(ISNA(IF(ISNA(VLOOKUP(C179,Engagés!$A$11:$L$511,9,FALSE)),VLOOKUP(C179,'Enga manuel'!$G$6:$P$355,7,FALSE),VLOOKUP(C179,Engagés!$A$11:$L$511,9,FALSE)))," ",IF(ISNA(VLOOKUP(C179,Engagés!$A$11:$L$511,9,FALSE)),VLOOKUP(C179,'Enga manuel'!$G$6:$P$355,7,FALSE),VLOOKUP(C179,Engagés!$A$11:$L$511,9,FALSE)))," ")</f>
        <v xml:space="preserve"> </v>
      </c>
      <c r="N179" s="80" t="str">
        <f>IF(C179&gt;0,IF(ISNA(IF(ISNA(VLOOKUP(C179,Engagés!$A$11:$L$511,10,FALSE)),VLOOKUP(C179,'Enga manuel'!$G$6:$P$355,8,FALSE),VLOOKUP(C179,Engagés!$A$11:$L$511,10,FALSE)))," ",IF(ISNA(VLOOKUP(C179,Engagés!$A$11:$L$511,10,FALSE)),VLOOKUP(C179,'Enga manuel'!$G$6:$P$355,8,FALSE),VLOOKUP(C179,Engagés!$A$11:$L$511,10,FALSE)))," ")</f>
        <v xml:space="preserve"> </v>
      </c>
      <c r="O179" s="45" t="str">
        <f>IF(C179&gt;0,IF(ISNA(IF(ISNA(VLOOKUP(C179,Engagés!$A$11:$L$511,12,FALSE)),VLOOKUP(C179,'Enga manuel'!$G$6:$P$355,9,FALSE),VLOOKUP(C179,Engagés!$A$11:$L$511,12,FALSE)))," ",IF(ISNA(VLOOKUP(C179,Engagés!$A$11:$L$511,11,FALSE)),VLOOKUP(C179,'Enga manuel'!$G$6:$P$355,9,FALSE),VLOOKUP(C179,Engagés!$A$11:$L$511,11,FALSE)))," ")</f>
        <v xml:space="preserve"> </v>
      </c>
      <c r="P179" s="46" t="str">
        <f t="shared" si="17"/>
        <v/>
      </c>
      <c r="R179" s="34">
        <f t="shared" si="15"/>
        <v>0</v>
      </c>
      <c r="S179" s="34">
        <f>IF(C179&gt;0,CONCATENATE(R179,COUNTIF($R$7:R179,R179)),0)</f>
        <v>0</v>
      </c>
      <c r="T179" s="261">
        <f t="shared" si="14"/>
        <v>173</v>
      </c>
    </row>
    <row r="180" spans="1:20" ht="19.149999999999999" customHeight="1" x14ac:dyDescent="0.2">
      <c r="A180" s="39"/>
      <c r="B180" s="47">
        <v>174</v>
      </c>
      <c r="C180" s="47"/>
      <c r="D180" s="48"/>
      <c r="E180" s="48"/>
      <c r="F180" s="48"/>
      <c r="G180" s="43">
        <f t="shared" si="16"/>
        <v>0</v>
      </c>
      <c r="H180" s="44" t="str">
        <f>IF(C180&gt;0,IF(ISNA(IF(ISNA(VLOOKUP(C180,Engagés!$A$11:$L$511,6,FALSE)),VLOOKUP(C180,'Enga manuel'!$G$6:$P$355,4,FALSE),VLOOKUP(C180,Engagés!$A$11:$L$511,6,FALSE))),"Dossard inconnu ",IF(ISNA(VLOOKUP(C180,Engagés!$A$11:$L$511,6,FALSE)),VLOOKUP(C180,'Enga manuel'!$G$6:$P$355,4,FALSE),VLOOKUP(C180,Engagés!$A$11:$L$511,6,FALSE)))," ")</f>
        <v xml:space="preserve"> </v>
      </c>
      <c r="I180" s="44" t="str">
        <f>IF(C180&gt;0,IF(ISNA(IF(ISNA(VLOOKUP(C180,Engagés!$A$11:$L$511,7,FALSE)),VLOOKUP(C180,'Enga manuel'!$G$6:$P$355,5,FALSE),VLOOKUP(C180,Engagés!$A$11:$L$511,7,FALSE))),"ou non partant ",IF(ISNA(VLOOKUP(C180,Engagés!$A$11:$L$511,7,FALSE)),VLOOKUP(C180,'Enga manuel'!$G$6:$P$355,5,FALSE),VLOOKUP(C180,Engagés!$A$11:$L$511,7,FALSE)))," ")</f>
        <v xml:space="preserve"> </v>
      </c>
      <c r="J180" s="44" t="str">
        <f>IF(C180&gt;0,IF(ISNA(IF(ISNA(VLOOKUP(C180,Engagés!$A$11:$L$511,8,FALSE)),VLOOKUP(C180,'Enga manuel'!$G$6:$P$355,6,FALSE),VLOOKUP(C180,Engagés!$A$11:$L$511,8,FALSE)))," ",IF(ISNA(VLOOKUP(C180,Engagés!$A$11:$L$511,8,FALSE)),VLOOKUP(C180,'Enga manuel'!$G$6:$P$355,6,FALSE),VLOOKUP(C180,Engagés!$A$11:$L$511,8,FALSE)))," ")</f>
        <v xml:space="preserve"> </v>
      </c>
      <c r="K180" s="45" t="str">
        <f>IF(C180&gt;0,IF(ISNA(IF(ISNA(VLOOKUP(C180,Engagés!$A$11:$L$511,5,FALSE)),VLOOKUP(C180,'Enga manuel'!$G$6:$P$355,3,FALSE),VLOOKUP(C180,Engagés!$A$11:$L$511,5,FALSE)))," ",IF(ISNA(VLOOKUP(C180,Engagés!$A$11:$L$511,5,FALSE)),VLOOKUP(C180,'Enga manuel'!$G$6:$P$355,3,FALSE),VLOOKUP(C180,Engagés!$A$11:$L$511,5,FALSE)))," ")</f>
        <v xml:space="preserve"> </v>
      </c>
      <c r="L180" s="45" t="str">
        <f>IF(C180&gt;0,IF(ISNA(IF(ISNA(VLOOKUP(C180,Engagés!$A$11:$L$511,4,FALSE)),VLOOKUP(C180,'Enga manuel'!$G$6:$P$355,2,FALSE),VLOOKUP(C180,Engagés!$A$11:$L$511,4,FALSE)))," ",IF(ISNA(VLOOKUP(C180,Engagés!$A$11:$L$511,4,FALSE)),VLOOKUP(C180,'Enga manuel'!$G$6:$P$355,2,FALSE),VLOOKUP(C180,Engagés!$A$11:$L$511,4,FALSE)))," ")</f>
        <v xml:space="preserve"> </v>
      </c>
      <c r="M180" s="44" t="str">
        <f>IF(C180&gt;0,IF(ISNA(IF(ISNA(VLOOKUP(C180,Engagés!$A$11:$L$511,9,FALSE)),VLOOKUP(C180,'Enga manuel'!$G$6:$P$355,7,FALSE),VLOOKUP(C180,Engagés!$A$11:$L$511,9,FALSE)))," ",IF(ISNA(VLOOKUP(C180,Engagés!$A$11:$L$511,9,FALSE)),VLOOKUP(C180,'Enga manuel'!$G$6:$P$355,7,FALSE),VLOOKUP(C180,Engagés!$A$11:$L$511,9,FALSE)))," ")</f>
        <v xml:space="preserve"> </v>
      </c>
      <c r="N180" s="80" t="str">
        <f>IF(C180&gt;0,IF(ISNA(IF(ISNA(VLOOKUP(C180,Engagés!$A$11:$L$511,10,FALSE)),VLOOKUP(C180,'Enga manuel'!$G$6:$P$355,8,FALSE),VLOOKUP(C180,Engagés!$A$11:$L$511,10,FALSE)))," ",IF(ISNA(VLOOKUP(C180,Engagés!$A$11:$L$511,10,FALSE)),VLOOKUP(C180,'Enga manuel'!$G$6:$P$355,8,FALSE),VLOOKUP(C180,Engagés!$A$11:$L$511,10,FALSE)))," ")</f>
        <v xml:space="preserve"> </v>
      </c>
      <c r="O180" s="45" t="str">
        <f>IF(C180&gt;0,IF(ISNA(IF(ISNA(VLOOKUP(C180,Engagés!$A$11:$L$511,12,FALSE)),VLOOKUP(C180,'Enga manuel'!$G$6:$P$355,9,FALSE),VLOOKUP(C180,Engagés!$A$11:$L$511,12,FALSE)))," ",IF(ISNA(VLOOKUP(C180,Engagés!$A$11:$L$511,11,FALSE)),VLOOKUP(C180,'Enga manuel'!$G$6:$P$355,9,FALSE),VLOOKUP(C180,Engagés!$A$11:$L$511,11,FALSE)))," ")</f>
        <v xml:space="preserve"> </v>
      </c>
      <c r="P180" s="46" t="str">
        <f t="shared" si="17"/>
        <v/>
      </c>
      <c r="R180" s="34">
        <f t="shared" si="15"/>
        <v>0</v>
      </c>
      <c r="S180" s="34">
        <f>IF(C180&gt;0,CONCATENATE(R180,COUNTIF($R$7:R180,R180)),0)</f>
        <v>0</v>
      </c>
      <c r="T180" s="261">
        <f t="shared" si="14"/>
        <v>174</v>
      </c>
    </row>
    <row r="181" spans="1:20" ht="19.149999999999999" customHeight="1" x14ac:dyDescent="0.2">
      <c r="A181" s="39"/>
      <c r="B181" s="47">
        <v>175</v>
      </c>
      <c r="C181" s="47"/>
      <c r="D181" s="48"/>
      <c r="E181" s="48"/>
      <c r="F181" s="48"/>
      <c r="G181" s="43">
        <f t="shared" si="16"/>
        <v>0</v>
      </c>
      <c r="H181" s="44" t="str">
        <f>IF(C181&gt;0,IF(ISNA(IF(ISNA(VLOOKUP(C181,Engagés!$A$11:$L$511,6,FALSE)),VLOOKUP(C181,'Enga manuel'!$G$6:$P$355,4,FALSE),VLOOKUP(C181,Engagés!$A$11:$L$511,6,FALSE))),"Dossard inconnu ",IF(ISNA(VLOOKUP(C181,Engagés!$A$11:$L$511,6,FALSE)),VLOOKUP(C181,'Enga manuel'!$G$6:$P$355,4,FALSE),VLOOKUP(C181,Engagés!$A$11:$L$511,6,FALSE)))," ")</f>
        <v xml:space="preserve"> </v>
      </c>
      <c r="I181" s="44" t="str">
        <f>IF(C181&gt;0,IF(ISNA(IF(ISNA(VLOOKUP(C181,Engagés!$A$11:$L$511,7,FALSE)),VLOOKUP(C181,'Enga manuel'!$G$6:$P$355,5,FALSE),VLOOKUP(C181,Engagés!$A$11:$L$511,7,FALSE))),"ou non partant ",IF(ISNA(VLOOKUP(C181,Engagés!$A$11:$L$511,7,FALSE)),VLOOKUP(C181,'Enga manuel'!$G$6:$P$355,5,FALSE),VLOOKUP(C181,Engagés!$A$11:$L$511,7,FALSE)))," ")</f>
        <v xml:space="preserve"> </v>
      </c>
      <c r="J181" s="44" t="str">
        <f>IF(C181&gt;0,IF(ISNA(IF(ISNA(VLOOKUP(C181,Engagés!$A$11:$L$511,8,FALSE)),VLOOKUP(C181,'Enga manuel'!$G$6:$P$355,6,FALSE),VLOOKUP(C181,Engagés!$A$11:$L$511,8,FALSE)))," ",IF(ISNA(VLOOKUP(C181,Engagés!$A$11:$L$511,8,FALSE)),VLOOKUP(C181,'Enga manuel'!$G$6:$P$355,6,FALSE),VLOOKUP(C181,Engagés!$A$11:$L$511,8,FALSE)))," ")</f>
        <v xml:space="preserve"> </v>
      </c>
      <c r="K181" s="45" t="str">
        <f>IF(C181&gt;0,IF(ISNA(IF(ISNA(VLOOKUP(C181,Engagés!$A$11:$L$511,5,FALSE)),VLOOKUP(C181,'Enga manuel'!$G$6:$P$355,3,FALSE),VLOOKUP(C181,Engagés!$A$11:$L$511,5,FALSE)))," ",IF(ISNA(VLOOKUP(C181,Engagés!$A$11:$L$511,5,FALSE)),VLOOKUP(C181,'Enga manuel'!$G$6:$P$355,3,FALSE),VLOOKUP(C181,Engagés!$A$11:$L$511,5,FALSE)))," ")</f>
        <v xml:space="preserve"> </v>
      </c>
      <c r="L181" s="45" t="str">
        <f>IF(C181&gt;0,IF(ISNA(IF(ISNA(VLOOKUP(C181,Engagés!$A$11:$L$511,4,FALSE)),VLOOKUP(C181,'Enga manuel'!$G$6:$P$355,2,FALSE),VLOOKUP(C181,Engagés!$A$11:$L$511,4,FALSE)))," ",IF(ISNA(VLOOKUP(C181,Engagés!$A$11:$L$511,4,FALSE)),VLOOKUP(C181,'Enga manuel'!$G$6:$P$355,2,FALSE),VLOOKUP(C181,Engagés!$A$11:$L$511,4,FALSE)))," ")</f>
        <v xml:space="preserve"> </v>
      </c>
      <c r="M181" s="44" t="str">
        <f>IF(C181&gt;0,IF(ISNA(IF(ISNA(VLOOKUP(C181,Engagés!$A$11:$L$511,9,FALSE)),VLOOKUP(C181,'Enga manuel'!$G$6:$P$355,7,FALSE),VLOOKUP(C181,Engagés!$A$11:$L$511,9,FALSE)))," ",IF(ISNA(VLOOKUP(C181,Engagés!$A$11:$L$511,9,FALSE)),VLOOKUP(C181,'Enga manuel'!$G$6:$P$355,7,FALSE),VLOOKUP(C181,Engagés!$A$11:$L$511,9,FALSE)))," ")</f>
        <v xml:space="preserve"> </v>
      </c>
      <c r="N181" s="80" t="str">
        <f>IF(C181&gt;0,IF(ISNA(IF(ISNA(VLOOKUP(C181,Engagés!$A$11:$L$511,10,FALSE)),VLOOKUP(C181,'Enga manuel'!$G$6:$P$355,8,FALSE),VLOOKUP(C181,Engagés!$A$11:$L$511,10,FALSE)))," ",IF(ISNA(VLOOKUP(C181,Engagés!$A$11:$L$511,10,FALSE)),VLOOKUP(C181,'Enga manuel'!$G$6:$P$355,8,FALSE),VLOOKUP(C181,Engagés!$A$11:$L$511,10,FALSE)))," ")</f>
        <v xml:space="preserve"> </v>
      </c>
      <c r="O181" s="45" t="str">
        <f>IF(C181&gt;0,IF(ISNA(IF(ISNA(VLOOKUP(C181,Engagés!$A$11:$L$511,12,FALSE)),VLOOKUP(C181,'Enga manuel'!$G$6:$P$355,9,FALSE),VLOOKUP(C181,Engagés!$A$11:$L$511,12,FALSE)))," ",IF(ISNA(VLOOKUP(C181,Engagés!$A$11:$L$511,11,FALSE)),VLOOKUP(C181,'Enga manuel'!$G$6:$P$355,9,FALSE),VLOOKUP(C181,Engagés!$A$11:$L$511,11,FALSE)))," ")</f>
        <v xml:space="preserve"> </v>
      </c>
      <c r="P181" s="46" t="str">
        <f t="shared" si="17"/>
        <v/>
      </c>
      <c r="R181" s="34">
        <f t="shared" si="15"/>
        <v>0</v>
      </c>
      <c r="S181" s="34">
        <f>IF(C181&gt;0,CONCATENATE(R181,COUNTIF($R$7:R181,R181)),0)</f>
        <v>0</v>
      </c>
      <c r="T181" s="261">
        <f t="shared" si="14"/>
        <v>175</v>
      </c>
    </row>
    <row r="182" spans="1:20" ht="19.149999999999999" customHeight="1" x14ac:dyDescent="0.2">
      <c r="A182" s="39"/>
      <c r="B182" s="47">
        <v>176</v>
      </c>
      <c r="C182" s="47"/>
      <c r="D182" s="48"/>
      <c r="E182" s="48"/>
      <c r="F182" s="48"/>
      <c r="G182" s="43">
        <f t="shared" si="16"/>
        <v>0</v>
      </c>
      <c r="H182" s="44" t="str">
        <f>IF(C182&gt;0,IF(ISNA(IF(ISNA(VLOOKUP(C182,Engagés!$A$11:$L$511,6,FALSE)),VLOOKUP(C182,'Enga manuel'!$G$6:$P$355,4,FALSE),VLOOKUP(C182,Engagés!$A$11:$L$511,6,FALSE))),"Dossard inconnu ",IF(ISNA(VLOOKUP(C182,Engagés!$A$11:$L$511,6,FALSE)),VLOOKUP(C182,'Enga manuel'!$G$6:$P$355,4,FALSE),VLOOKUP(C182,Engagés!$A$11:$L$511,6,FALSE)))," ")</f>
        <v xml:space="preserve"> </v>
      </c>
      <c r="I182" s="44" t="str">
        <f>IF(C182&gt;0,IF(ISNA(IF(ISNA(VLOOKUP(C182,Engagés!$A$11:$L$511,7,FALSE)),VLOOKUP(C182,'Enga manuel'!$G$6:$P$355,5,FALSE),VLOOKUP(C182,Engagés!$A$11:$L$511,7,FALSE))),"ou non partant ",IF(ISNA(VLOOKUP(C182,Engagés!$A$11:$L$511,7,FALSE)),VLOOKUP(C182,'Enga manuel'!$G$6:$P$355,5,FALSE),VLOOKUP(C182,Engagés!$A$11:$L$511,7,FALSE)))," ")</f>
        <v xml:space="preserve"> </v>
      </c>
      <c r="J182" s="44" t="str">
        <f>IF(C182&gt;0,IF(ISNA(IF(ISNA(VLOOKUP(C182,Engagés!$A$11:$L$511,8,FALSE)),VLOOKUP(C182,'Enga manuel'!$G$6:$P$355,6,FALSE),VLOOKUP(C182,Engagés!$A$11:$L$511,8,FALSE)))," ",IF(ISNA(VLOOKUP(C182,Engagés!$A$11:$L$511,8,FALSE)),VLOOKUP(C182,'Enga manuel'!$G$6:$P$355,6,FALSE),VLOOKUP(C182,Engagés!$A$11:$L$511,8,FALSE)))," ")</f>
        <v xml:space="preserve"> </v>
      </c>
      <c r="K182" s="45" t="str">
        <f>IF(C182&gt;0,IF(ISNA(IF(ISNA(VLOOKUP(C182,Engagés!$A$11:$L$511,5,FALSE)),VLOOKUP(C182,'Enga manuel'!$G$6:$P$355,3,FALSE),VLOOKUP(C182,Engagés!$A$11:$L$511,5,FALSE)))," ",IF(ISNA(VLOOKUP(C182,Engagés!$A$11:$L$511,5,FALSE)),VLOOKUP(C182,'Enga manuel'!$G$6:$P$355,3,FALSE),VLOOKUP(C182,Engagés!$A$11:$L$511,5,FALSE)))," ")</f>
        <v xml:space="preserve"> </v>
      </c>
      <c r="L182" s="45" t="str">
        <f>IF(C182&gt;0,IF(ISNA(IF(ISNA(VLOOKUP(C182,Engagés!$A$11:$L$511,4,FALSE)),VLOOKUP(C182,'Enga manuel'!$G$6:$P$355,2,FALSE),VLOOKUP(C182,Engagés!$A$11:$L$511,4,FALSE)))," ",IF(ISNA(VLOOKUP(C182,Engagés!$A$11:$L$511,4,FALSE)),VLOOKUP(C182,'Enga manuel'!$G$6:$P$355,2,FALSE),VLOOKUP(C182,Engagés!$A$11:$L$511,4,FALSE)))," ")</f>
        <v xml:space="preserve"> </v>
      </c>
      <c r="M182" s="44" t="str">
        <f>IF(C182&gt;0,IF(ISNA(IF(ISNA(VLOOKUP(C182,Engagés!$A$11:$L$511,9,FALSE)),VLOOKUP(C182,'Enga manuel'!$G$6:$P$355,7,FALSE),VLOOKUP(C182,Engagés!$A$11:$L$511,9,FALSE)))," ",IF(ISNA(VLOOKUP(C182,Engagés!$A$11:$L$511,9,FALSE)),VLOOKUP(C182,'Enga manuel'!$G$6:$P$355,7,FALSE),VLOOKUP(C182,Engagés!$A$11:$L$511,9,FALSE)))," ")</f>
        <v xml:space="preserve"> </v>
      </c>
      <c r="N182" s="80" t="str">
        <f>IF(C182&gt;0,IF(ISNA(IF(ISNA(VLOOKUP(C182,Engagés!$A$11:$L$511,10,FALSE)),VLOOKUP(C182,'Enga manuel'!$G$6:$P$355,8,FALSE),VLOOKUP(C182,Engagés!$A$11:$L$511,10,FALSE)))," ",IF(ISNA(VLOOKUP(C182,Engagés!$A$11:$L$511,10,FALSE)),VLOOKUP(C182,'Enga manuel'!$G$6:$P$355,8,FALSE),VLOOKUP(C182,Engagés!$A$11:$L$511,10,FALSE)))," ")</f>
        <v xml:space="preserve"> </v>
      </c>
      <c r="O182" s="45" t="str">
        <f>IF(C182&gt;0,IF(ISNA(IF(ISNA(VLOOKUP(C182,Engagés!$A$11:$L$511,12,FALSE)),VLOOKUP(C182,'Enga manuel'!$G$6:$P$355,9,FALSE),VLOOKUP(C182,Engagés!$A$11:$L$511,12,FALSE)))," ",IF(ISNA(VLOOKUP(C182,Engagés!$A$11:$L$511,11,FALSE)),VLOOKUP(C182,'Enga manuel'!$G$6:$P$355,9,FALSE),VLOOKUP(C182,Engagés!$A$11:$L$511,11,FALSE)))," ")</f>
        <v xml:space="preserve"> </v>
      </c>
      <c r="P182" s="46" t="str">
        <f t="shared" si="17"/>
        <v/>
      </c>
      <c r="R182" s="34">
        <f t="shared" si="15"/>
        <v>0</v>
      </c>
      <c r="S182" s="34">
        <f>IF(C182&gt;0,CONCATENATE(R182,COUNTIF($R$7:R182,R182)),0)</f>
        <v>0</v>
      </c>
      <c r="T182" s="261">
        <f t="shared" si="14"/>
        <v>176</v>
      </c>
    </row>
    <row r="183" spans="1:20" ht="19.149999999999999" customHeight="1" x14ac:dyDescent="0.2">
      <c r="A183" s="39"/>
      <c r="B183" s="47">
        <v>177</v>
      </c>
      <c r="C183" s="47"/>
      <c r="D183" s="48"/>
      <c r="E183" s="48"/>
      <c r="F183" s="48"/>
      <c r="G183" s="43">
        <f t="shared" si="16"/>
        <v>0</v>
      </c>
      <c r="H183" s="44" t="str">
        <f>IF(C183&gt;0,IF(ISNA(IF(ISNA(VLOOKUP(C183,Engagés!$A$11:$L$511,6,FALSE)),VLOOKUP(C183,'Enga manuel'!$G$6:$P$355,4,FALSE),VLOOKUP(C183,Engagés!$A$11:$L$511,6,FALSE))),"Dossard inconnu ",IF(ISNA(VLOOKUP(C183,Engagés!$A$11:$L$511,6,FALSE)),VLOOKUP(C183,'Enga manuel'!$G$6:$P$355,4,FALSE),VLOOKUP(C183,Engagés!$A$11:$L$511,6,FALSE)))," ")</f>
        <v xml:space="preserve"> </v>
      </c>
      <c r="I183" s="44" t="str">
        <f>IF(C183&gt;0,IF(ISNA(IF(ISNA(VLOOKUP(C183,Engagés!$A$11:$L$511,7,FALSE)),VLOOKUP(C183,'Enga manuel'!$G$6:$P$355,5,FALSE),VLOOKUP(C183,Engagés!$A$11:$L$511,7,FALSE))),"ou non partant ",IF(ISNA(VLOOKUP(C183,Engagés!$A$11:$L$511,7,FALSE)),VLOOKUP(C183,'Enga manuel'!$G$6:$P$355,5,FALSE),VLOOKUP(C183,Engagés!$A$11:$L$511,7,FALSE)))," ")</f>
        <v xml:space="preserve"> </v>
      </c>
      <c r="J183" s="44" t="str">
        <f>IF(C183&gt;0,IF(ISNA(IF(ISNA(VLOOKUP(C183,Engagés!$A$11:$L$511,8,FALSE)),VLOOKUP(C183,'Enga manuel'!$G$6:$P$355,6,FALSE),VLOOKUP(C183,Engagés!$A$11:$L$511,8,FALSE)))," ",IF(ISNA(VLOOKUP(C183,Engagés!$A$11:$L$511,8,FALSE)),VLOOKUP(C183,'Enga manuel'!$G$6:$P$355,6,FALSE),VLOOKUP(C183,Engagés!$A$11:$L$511,8,FALSE)))," ")</f>
        <v xml:space="preserve"> </v>
      </c>
      <c r="K183" s="45" t="str">
        <f>IF(C183&gt;0,IF(ISNA(IF(ISNA(VLOOKUP(C183,Engagés!$A$11:$L$511,5,FALSE)),VLOOKUP(C183,'Enga manuel'!$G$6:$P$355,3,FALSE),VLOOKUP(C183,Engagés!$A$11:$L$511,5,FALSE)))," ",IF(ISNA(VLOOKUP(C183,Engagés!$A$11:$L$511,5,FALSE)),VLOOKUP(C183,'Enga manuel'!$G$6:$P$355,3,FALSE),VLOOKUP(C183,Engagés!$A$11:$L$511,5,FALSE)))," ")</f>
        <v xml:space="preserve"> </v>
      </c>
      <c r="L183" s="45" t="str">
        <f>IF(C183&gt;0,IF(ISNA(IF(ISNA(VLOOKUP(C183,Engagés!$A$11:$L$511,4,FALSE)),VLOOKUP(C183,'Enga manuel'!$G$6:$P$355,2,FALSE),VLOOKUP(C183,Engagés!$A$11:$L$511,4,FALSE)))," ",IF(ISNA(VLOOKUP(C183,Engagés!$A$11:$L$511,4,FALSE)),VLOOKUP(C183,'Enga manuel'!$G$6:$P$355,2,FALSE),VLOOKUP(C183,Engagés!$A$11:$L$511,4,FALSE)))," ")</f>
        <v xml:space="preserve"> </v>
      </c>
      <c r="M183" s="44" t="str">
        <f>IF(C183&gt;0,IF(ISNA(IF(ISNA(VLOOKUP(C183,Engagés!$A$11:$L$511,9,FALSE)),VLOOKUP(C183,'Enga manuel'!$G$6:$P$355,7,FALSE),VLOOKUP(C183,Engagés!$A$11:$L$511,9,FALSE)))," ",IF(ISNA(VLOOKUP(C183,Engagés!$A$11:$L$511,9,FALSE)),VLOOKUP(C183,'Enga manuel'!$G$6:$P$355,7,FALSE),VLOOKUP(C183,Engagés!$A$11:$L$511,9,FALSE)))," ")</f>
        <v xml:space="preserve"> </v>
      </c>
      <c r="N183" s="80" t="str">
        <f>IF(C183&gt;0,IF(ISNA(IF(ISNA(VLOOKUP(C183,Engagés!$A$11:$L$511,10,FALSE)),VLOOKUP(C183,'Enga manuel'!$G$6:$P$355,8,FALSE),VLOOKUP(C183,Engagés!$A$11:$L$511,10,FALSE)))," ",IF(ISNA(VLOOKUP(C183,Engagés!$A$11:$L$511,10,FALSE)),VLOOKUP(C183,'Enga manuel'!$G$6:$P$355,8,FALSE),VLOOKUP(C183,Engagés!$A$11:$L$511,10,FALSE)))," ")</f>
        <v xml:space="preserve"> </v>
      </c>
      <c r="O183" s="45" t="str">
        <f>IF(C183&gt;0,IF(ISNA(IF(ISNA(VLOOKUP(C183,Engagés!$A$11:$L$511,12,FALSE)),VLOOKUP(C183,'Enga manuel'!$G$6:$P$355,9,FALSE),VLOOKUP(C183,Engagés!$A$11:$L$511,12,FALSE)))," ",IF(ISNA(VLOOKUP(C183,Engagés!$A$11:$L$511,11,FALSE)),VLOOKUP(C183,'Enga manuel'!$G$6:$P$355,9,FALSE),VLOOKUP(C183,Engagés!$A$11:$L$511,11,FALSE)))," ")</f>
        <v xml:space="preserve"> </v>
      </c>
      <c r="P183" s="46" t="str">
        <f t="shared" si="17"/>
        <v/>
      </c>
      <c r="R183" s="34">
        <f t="shared" si="15"/>
        <v>0</v>
      </c>
      <c r="S183" s="34">
        <f>IF(C183&gt;0,CONCATENATE(R183,COUNTIF($R$7:R183,R183)),0)</f>
        <v>0</v>
      </c>
      <c r="T183" s="261">
        <f t="shared" si="14"/>
        <v>177</v>
      </c>
    </row>
    <row r="184" spans="1:20" ht="19.149999999999999" customHeight="1" x14ac:dyDescent="0.2">
      <c r="A184" s="39"/>
      <c r="B184" s="47">
        <v>178</v>
      </c>
      <c r="C184" s="47"/>
      <c r="D184" s="48"/>
      <c r="E184" s="48"/>
      <c r="F184" s="48"/>
      <c r="G184" s="43">
        <f t="shared" si="16"/>
        <v>0</v>
      </c>
      <c r="H184" s="44" t="str">
        <f>IF(C184&gt;0,IF(ISNA(IF(ISNA(VLOOKUP(C184,Engagés!$A$11:$L$511,6,FALSE)),VLOOKUP(C184,'Enga manuel'!$G$6:$P$355,4,FALSE),VLOOKUP(C184,Engagés!$A$11:$L$511,6,FALSE))),"Dossard inconnu ",IF(ISNA(VLOOKUP(C184,Engagés!$A$11:$L$511,6,FALSE)),VLOOKUP(C184,'Enga manuel'!$G$6:$P$355,4,FALSE),VLOOKUP(C184,Engagés!$A$11:$L$511,6,FALSE)))," ")</f>
        <v xml:space="preserve"> </v>
      </c>
      <c r="I184" s="44" t="str">
        <f>IF(C184&gt;0,IF(ISNA(IF(ISNA(VLOOKUP(C184,Engagés!$A$11:$L$511,7,FALSE)),VLOOKUP(C184,'Enga manuel'!$G$6:$P$355,5,FALSE),VLOOKUP(C184,Engagés!$A$11:$L$511,7,FALSE))),"ou non partant ",IF(ISNA(VLOOKUP(C184,Engagés!$A$11:$L$511,7,FALSE)),VLOOKUP(C184,'Enga manuel'!$G$6:$P$355,5,FALSE),VLOOKUP(C184,Engagés!$A$11:$L$511,7,FALSE)))," ")</f>
        <v xml:space="preserve"> </v>
      </c>
      <c r="J184" s="44" t="str">
        <f>IF(C184&gt;0,IF(ISNA(IF(ISNA(VLOOKUP(C184,Engagés!$A$11:$L$511,8,FALSE)),VLOOKUP(C184,'Enga manuel'!$G$6:$P$355,6,FALSE),VLOOKUP(C184,Engagés!$A$11:$L$511,8,FALSE)))," ",IF(ISNA(VLOOKUP(C184,Engagés!$A$11:$L$511,8,FALSE)),VLOOKUP(C184,'Enga manuel'!$G$6:$P$355,6,FALSE),VLOOKUP(C184,Engagés!$A$11:$L$511,8,FALSE)))," ")</f>
        <v xml:space="preserve"> </v>
      </c>
      <c r="K184" s="45" t="str">
        <f>IF(C184&gt;0,IF(ISNA(IF(ISNA(VLOOKUP(C184,Engagés!$A$11:$L$511,5,FALSE)),VLOOKUP(C184,'Enga manuel'!$G$6:$P$355,3,FALSE),VLOOKUP(C184,Engagés!$A$11:$L$511,5,FALSE)))," ",IF(ISNA(VLOOKUP(C184,Engagés!$A$11:$L$511,5,FALSE)),VLOOKUP(C184,'Enga manuel'!$G$6:$P$355,3,FALSE),VLOOKUP(C184,Engagés!$A$11:$L$511,5,FALSE)))," ")</f>
        <v xml:space="preserve"> </v>
      </c>
      <c r="L184" s="45" t="str">
        <f>IF(C184&gt;0,IF(ISNA(IF(ISNA(VLOOKUP(C184,Engagés!$A$11:$L$511,4,FALSE)),VLOOKUP(C184,'Enga manuel'!$G$6:$P$355,2,FALSE),VLOOKUP(C184,Engagés!$A$11:$L$511,4,FALSE)))," ",IF(ISNA(VLOOKUP(C184,Engagés!$A$11:$L$511,4,FALSE)),VLOOKUP(C184,'Enga manuel'!$G$6:$P$355,2,FALSE),VLOOKUP(C184,Engagés!$A$11:$L$511,4,FALSE)))," ")</f>
        <v xml:space="preserve"> </v>
      </c>
      <c r="M184" s="44" t="str">
        <f>IF(C184&gt;0,IF(ISNA(IF(ISNA(VLOOKUP(C184,Engagés!$A$11:$L$511,9,FALSE)),VLOOKUP(C184,'Enga manuel'!$G$6:$P$355,7,FALSE),VLOOKUP(C184,Engagés!$A$11:$L$511,9,FALSE)))," ",IF(ISNA(VLOOKUP(C184,Engagés!$A$11:$L$511,9,FALSE)),VLOOKUP(C184,'Enga manuel'!$G$6:$P$355,7,FALSE),VLOOKUP(C184,Engagés!$A$11:$L$511,9,FALSE)))," ")</f>
        <v xml:space="preserve"> </v>
      </c>
      <c r="N184" s="80" t="str">
        <f>IF(C184&gt;0,IF(ISNA(IF(ISNA(VLOOKUP(C184,Engagés!$A$11:$L$511,10,FALSE)),VLOOKUP(C184,'Enga manuel'!$G$6:$P$355,8,FALSE),VLOOKUP(C184,Engagés!$A$11:$L$511,10,FALSE)))," ",IF(ISNA(VLOOKUP(C184,Engagés!$A$11:$L$511,10,FALSE)),VLOOKUP(C184,'Enga manuel'!$G$6:$P$355,8,FALSE),VLOOKUP(C184,Engagés!$A$11:$L$511,10,FALSE)))," ")</f>
        <v xml:space="preserve"> </v>
      </c>
      <c r="O184" s="45" t="str">
        <f>IF(C184&gt;0,IF(ISNA(IF(ISNA(VLOOKUP(C184,Engagés!$A$11:$L$511,12,FALSE)),VLOOKUP(C184,'Enga manuel'!$G$6:$P$355,9,FALSE),VLOOKUP(C184,Engagés!$A$11:$L$511,12,FALSE)))," ",IF(ISNA(VLOOKUP(C184,Engagés!$A$11:$L$511,11,FALSE)),VLOOKUP(C184,'Enga manuel'!$G$6:$P$355,9,FALSE),VLOOKUP(C184,Engagés!$A$11:$L$511,11,FALSE)))," ")</f>
        <v xml:space="preserve"> </v>
      </c>
      <c r="P184" s="46" t="str">
        <f t="shared" si="17"/>
        <v/>
      </c>
      <c r="R184" s="34">
        <f t="shared" si="15"/>
        <v>0</v>
      </c>
      <c r="S184" s="34">
        <f>IF(C184&gt;0,CONCATENATE(R184,COUNTIF($R$7:R184,R184)),0)</f>
        <v>0</v>
      </c>
      <c r="T184" s="261">
        <f t="shared" si="14"/>
        <v>178</v>
      </c>
    </row>
    <row r="185" spans="1:20" ht="19.149999999999999" customHeight="1" x14ac:dyDescent="0.2">
      <c r="A185" s="39"/>
      <c r="B185" s="47">
        <v>179</v>
      </c>
      <c r="C185" s="47"/>
      <c r="D185" s="48"/>
      <c r="E185" s="48"/>
      <c r="F185" s="48"/>
      <c r="G185" s="43">
        <f t="shared" si="16"/>
        <v>0</v>
      </c>
      <c r="H185" s="44" t="str">
        <f>IF(C185&gt;0,IF(ISNA(IF(ISNA(VLOOKUP(C185,Engagés!$A$11:$L$511,6,FALSE)),VLOOKUP(C185,'Enga manuel'!$G$6:$P$355,4,FALSE),VLOOKUP(C185,Engagés!$A$11:$L$511,6,FALSE))),"Dossard inconnu ",IF(ISNA(VLOOKUP(C185,Engagés!$A$11:$L$511,6,FALSE)),VLOOKUP(C185,'Enga manuel'!$G$6:$P$355,4,FALSE),VLOOKUP(C185,Engagés!$A$11:$L$511,6,FALSE)))," ")</f>
        <v xml:space="preserve"> </v>
      </c>
      <c r="I185" s="44" t="str">
        <f>IF(C185&gt;0,IF(ISNA(IF(ISNA(VLOOKUP(C185,Engagés!$A$11:$L$511,7,FALSE)),VLOOKUP(C185,'Enga manuel'!$G$6:$P$355,5,FALSE),VLOOKUP(C185,Engagés!$A$11:$L$511,7,FALSE))),"ou non partant ",IF(ISNA(VLOOKUP(C185,Engagés!$A$11:$L$511,7,FALSE)),VLOOKUP(C185,'Enga manuel'!$G$6:$P$355,5,FALSE),VLOOKUP(C185,Engagés!$A$11:$L$511,7,FALSE)))," ")</f>
        <v xml:space="preserve"> </v>
      </c>
      <c r="J185" s="44" t="str">
        <f>IF(C185&gt;0,IF(ISNA(IF(ISNA(VLOOKUP(C185,Engagés!$A$11:$L$511,8,FALSE)),VLOOKUP(C185,'Enga manuel'!$G$6:$P$355,6,FALSE),VLOOKUP(C185,Engagés!$A$11:$L$511,8,FALSE)))," ",IF(ISNA(VLOOKUP(C185,Engagés!$A$11:$L$511,8,FALSE)),VLOOKUP(C185,'Enga manuel'!$G$6:$P$355,6,FALSE),VLOOKUP(C185,Engagés!$A$11:$L$511,8,FALSE)))," ")</f>
        <v xml:space="preserve"> </v>
      </c>
      <c r="K185" s="45" t="str">
        <f>IF(C185&gt;0,IF(ISNA(IF(ISNA(VLOOKUP(C185,Engagés!$A$11:$L$511,5,FALSE)),VLOOKUP(C185,'Enga manuel'!$G$6:$P$355,3,FALSE),VLOOKUP(C185,Engagés!$A$11:$L$511,5,FALSE)))," ",IF(ISNA(VLOOKUP(C185,Engagés!$A$11:$L$511,5,FALSE)),VLOOKUP(C185,'Enga manuel'!$G$6:$P$355,3,FALSE),VLOOKUP(C185,Engagés!$A$11:$L$511,5,FALSE)))," ")</f>
        <v xml:space="preserve"> </v>
      </c>
      <c r="L185" s="45" t="str">
        <f>IF(C185&gt;0,IF(ISNA(IF(ISNA(VLOOKUP(C185,Engagés!$A$11:$L$511,4,FALSE)),VLOOKUP(C185,'Enga manuel'!$G$6:$P$355,2,FALSE),VLOOKUP(C185,Engagés!$A$11:$L$511,4,FALSE)))," ",IF(ISNA(VLOOKUP(C185,Engagés!$A$11:$L$511,4,FALSE)),VLOOKUP(C185,'Enga manuel'!$G$6:$P$355,2,FALSE),VLOOKUP(C185,Engagés!$A$11:$L$511,4,FALSE)))," ")</f>
        <v xml:space="preserve"> </v>
      </c>
      <c r="M185" s="44" t="str">
        <f>IF(C185&gt;0,IF(ISNA(IF(ISNA(VLOOKUP(C185,Engagés!$A$11:$L$511,9,FALSE)),VLOOKUP(C185,'Enga manuel'!$G$6:$P$355,7,FALSE),VLOOKUP(C185,Engagés!$A$11:$L$511,9,FALSE)))," ",IF(ISNA(VLOOKUP(C185,Engagés!$A$11:$L$511,9,FALSE)),VLOOKUP(C185,'Enga manuel'!$G$6:$P$355,7,FALSE),VLOOKUP(C185,Engagés!$A$11:$L$511,9,FALSE)))," ")</f>
        <v xml:space="preserve"> </v>
      </c>
      <c r="N185" s="80" t="str">
        <f>IF(C185&gt;0,IF(ISNA(IF(ISNA(VLOOKUP(C185,Engagés!$A$11:$L$511,10,FALSE)),VLOOKUP(C185,'Enga manuel'!$G$6:$P$355,8,FALSE),VLOOKUP(C185,Engagés!$A$11:$L$511,10,FALSE)))," ",IF(ISNA(VLOOKUP(C185,Engagés!$A$11:$L$511,10,FALSE)),VLOOKUP(C185,'Enga manuel'!$G$6:$P$355,8,FALSE),VLOOKUP(C185,Engagés!$A$11:$L$511,10,FALSE)))," ")</f>
        <v xml:space="preserve"> </v>
      </c>
      <c r="O185" s="45" t="str">
        <f>IF(C185&gt;0,IF(ISNA(IF(ISNA(VLOOKUP(C185,Engagés!$A$11:$L$511,12,FALSE)),VLOOKUP(C185,'Enga manuel'!$G$6:$P$355,9,FALSE),VLOOKUP(C185,Engagés!$A$11:$L$511,12,FALSE)))," ",IF(ISNA(VLOOKUP(C185,Engagés!$A$11:$L$511,11,FALSE)),VLOOKUP(C185,'Enga manuel'!$G$6:$P$355,9,FALSE),VLOOKUP(C185,Engagés!$A$11:$L$511,11,FALSE)))," ")</f>
        <v xml:space="preserve"> </v>
      </c>
      <c r="P185" s="46" t="str">
        <f t="shared" si="17"/>
        <v/>
      </c>
      <c r="R185" s="34">
        <f t="shared" si="15"/>
        <v>0</v>
      </c>
      <c r="S185" s="34">
        <f>IF(C185&gt;0,CONCATENATE(R185,COUNTIF($R$7:R185,R185)),0)</f>
        <v>0</v>
      </c>
      <c r="T185" s="261">
        <f t="shared" si="14"/>
        <v>179</v>
      </c>
    </row>
    <row r="186" spans="1:20" ht="19.149999999999999" customHeight="1" x14ac:dyDescent="0.2">
      <c r="A186" s="39"/>
      <c r="B186" s="47">
        <v>180</v>
      </c>
      <c r="C186" s="47"/>
      <c r="D186" s="48"/>
      <c r="E186" s="48"/>
      <c r="F186" s="48"/>
      <c r="G186" s="43">
        <f t="shared" si="16"/>
        <v>0</v>
      </c>
      <c r="H186" s="44" t="str">
        <f>IF(C186&gt;0,IF(ISNA(IF(ISNA(VLOOKUP(C186,Engagés!$A$11:$L$511,6,FALSE)),VLOOKUP(C186,'Enga manuel'!$G$6:$P$355,4,FALSE),VLOOKUP(C186,Engagés!$A$11:$L$511,6,FALSE))),"Dossard inconnu ",IF(ISNA(VLOOKUP(C186,Engagés!$A$11:$L$511,6,FALSE)),VLOOKUP(C186,'Enga manuel'!$G$6:$P$355,4,FALSE),VLOOKUP(C186,Engagés!$A$11:$L$511,6,FALSE)))," ")</f>
        <v xml:space="preserve"> </v>
      </c>
      <c r="I186" s="44" t="str">
        <f>IF(C186&gt;0,IF(ISNA(IF(ISNA(VLOOKUP(C186,Engagés!$A$11:$L$511,7,FALSE)),VLOOKUP(C186,'Enga manuel'!$G$6:$P$355,5,FALSE),VLOOKUP(C186,Engagés!$A$11:$L$511,7,FALSE))),"ou non partant ",IF(ISNA(VLOOKUP(C186,Engagés!$A$11:$L$511,7,FALSE)),VLOOKUP(C186,'Enga manuel'!$G$6:$P$355,5,FALSE),VLOOKUP(C186,Engagés!$A$11:$L$511,7,FALSE)))," ")</f>
        <v xml:space="preserve"> </v>
      </c>
      <c r="J186" s="44" t="str">
        <f>IF(C186&gt;0,IF(ISNA(IF(ISNA(VLOOKUP(C186,Engagés!$A$11:$L$511,8,FALSE)),VLOOKUP(C186,'Enga manuel'!$G$6:$P$355,6,FALSE),VLOOKUP(C186,Engagés!$A$11:$L$511,8,FALSE)))," ",IF(ISNA(VLOOKUP(C186,Engagés!$A$11:$L$511,8,FALSE)),VLOOKUP(C186,'Enga manuel'!$G$6:$P$355,6,FALSE),VLOOKUP(C186,Engagés!$A$11:$L$511,8,FALSE)))," ")</f>
        <v xml:space="preserve"> </v>
      </c>
      <c r="K186" s="45" t="str">
        <f>IF(C186&gt;0,IF(ISNA(IF(ISNA(VLOOKUP(C186,Engagés!$A$11:$L$511,5,FALSE)),VLOOKUP(C186,'Enga manuel'!$G$6:$P$355,3,FALSE),VLOOKUP(C186,Engagés!$A$11:$L$511,5,FALSE)))," ",IF(ISNA(VLOOKUP(C186,Engagés!$A$11:$L$511,5,FALSE)),VLOOKUP(C186,'Enga manuel'!$G$6:$P$355,3,FALSE),VLOOKUP(C186,Engagés!$A$11:$L$511,5,FALSE)))," ")</f>
        <v xml:space="preserve"> </v>
      </c>
      <c r="L186" s="45" t="str">
        <f>IF(C186&gt;0,IF(ISNA(IF(ISNA(VLOOKUP(C186,Engagés!$A$11:$L$511,4,FALSE)),VLOOKUP(C186,'Enga manuel'!$G$6:$P$355,2,FALSE),VLOOKUP(C186,Engagés!$A$11:$L$511,4,FALSE)))," ",IF(ISNA(VLOOKUP(C186,Engagés!$A$11:$L$511,4,FALSE)),VLOOKUP(C186,'Enga manuel'!$G$6:$P$355,2,FALSE),VLOOKUP(C186,Engagés!$A$11:$L$511,4,FALSE)))," ")</f>
        <v xml:space="preserve"> </v>
      </c>
      <c r="M186" s="44" t="str">
        <f>IF(C186&gt;0,IF(ISNA(IF(ISNA(VLOOKUP(C186,Engagés!$A$11:$L$511,9,FALSE)),VLOOKUP(C186,'Enga manuel'!$G$6:$P$355,7,FALSE),VLOOKUP(C186,Engagés!$A$11:$L$511,9,FALSE)))," ",IF(ISNA(VLOOKUP(C186,Engagés!$A$11:$L$511,9,FALSE)),VLOOKUP(C186,'Enga manuel'!$G$6:$P$355,7,FALSE),VLOOKUP(C186,Engagés!$A$11:$L$511,9,FALSE)))," ")</f>
        <v xml:space="preserve"> </v>
      </c>
      <c r="N186" s="80" t="str">
        <f>IF(C186&gt;0,IF(ISNA(IF(ISNA(VLOOKUP(C186,Engagés!$A$11:$L$511,10,FALSE)),VLOOKUP(C186,'Enga manuel'!$G$6:$P$355,8,FALSE),VLOOKUP(C186,Engagés!$A$11:$L$511,10,FALSE)))," ",IF(ISNA(VLOOKUP(C186,Engagés!$A$11:$L$511,10,FALSE)),VLOOKUP(C186,'Enga manuel'!$G$6:$P$355,8,FALSE),VLOOKUP(C186,Engagés!$A$11:$L$511,10,FALSE)))," ")</f>
        <v xml:space="preserve"> </v>
      </c>
      <c r="O186" s="45" t="str">
        <f>IF(C186&gt;0,IF(ISNA(IF(ISNA(VLOOKUP(C186,Engagés!$A$11:$L$511,12,FALSE)),VLOOKUP(C186,'Enga manuel'!$G$6:$P$355,9,FALSE),VLOOKUP(C186,Engagés!$A$11:$L$511,12,FALSE)))," ",IF(ISNA(VLOOKUP(C186,Engagés!$A$11:$L$511,11,FALSE)),VLOOKUP(C186,'Enga manuel'!$G$6:$P$355,9,FALSE),VLOOKUP(C186,Engagés!$A$11:$L$511,11,FALSE)))," ")</f>
        <v xml:space="preserve"> </v>
      </c>
      <c r="P186" s="46" t="str">
        <f t="shared" si="17"/>
        <v/>
      </c>
      <c r="R186" s="34">
        <f t="shared" si="15"/>
        <v>0</v>
      </c>
      <c r="S186" s="34">
        <f>IF(C186&gt;0,CONCATENATE(R186,COUNTIF($R$7:R186,R186)),0)</f>
        <v>0</v>
      </c>
      <c r="T186" s="261">
        <f t="shared" si="14"/>
        <v>180</v>
      </c>
    </row>
    <row r="187" spans="1:20" ht="19.149999999999999" customHeight="1" x14ac:dyDescent="0.2">
      <c r="A187" s="39"/>
      <c r="B187" s="47">
        <v>181</v>
      </c>
      <c r="C187" s="47"/>
      <c r="D187" s="48"/>
      <c r="E187" s="48"/>
      <c r="F187" s="48"/>
      <c r="G187" s="43">
        <f t="shared" si="16"/>
        <v>0</v>
      </c>
      <c r="H187" s="44" t="str">
        <f>IF(C187&gt;0,IF(ISNA(IF(ISNA(VLOOKUP(C187,Engagés!$A$11:$L$511,6,FALSE)),VLOOKUP(C187,'Enga manuel'!$G$6:$P$355,4,FALSE),VLOOKUP(C187,Engagés!$A$11:$L$511,6,FALSE))),"Dossard inconnu ",IF(ISNA(VLOOKUP(C187,Engagés!$A$11:$L$511,6,FALSE)),VLOOKUP(C187,'Enga manuel'!$G$6:$P$355,4,FALSE),VLOOKUP(C187,Engagés!$A$11:$L$511,6,FALSE)))," ")</f>
        <v xml:space="preserve"> </v>
      </c>
      <c r="I187" s="44" t="str">
        <f>IF(C187&gt;0,IF(ISNA(IF(ISNA(VLOOKUP(C187,Engagés!$A$11:$L$511,7,FALSE)),VLOOKUP(C187,'Enga manuel'!$G$6:$P$355,5,FALSE),VLOOKUP(C187,Engagés!$A$11:$L$511,7,FALSE))),"ou non partant ",IF(ISNA(VLOOKUP(C187,Engagés!$A$11:$L$511,7,FALSE)),VLOOKUP(C187,'Enga manuel'!$G$6:$P$355,5,FALSE),VLOOKUP(C187,Engagés!$A$11:$L$511,7,FALSE)))," ")</f>
        <v xml:space="preserve"> </v>
      </c>
      <c r="J187" s="44" t="str">
        <f>IF(C187&gt;0,IF(ISNA(IF(ISNA(VLOOKUP(C187,Engagés!$A$11:$L$511,8,FALSE)),VLOOKUP(C187,'Enga manuel'!$G$6:$P$355,6,FALSE),VLOOKUP(C187,Engagés!$A$11:$L$511,8,FALSE)))," ",IF(ISNA(VLOOKUP(C187,Engagés!$A$11:$L$511,8,FALSE)),VLOOKUP(C187,'Enga manuel'!$G$6:$P$355,6,FALSE),VLOOKUP(C187,Engagés!$A$11:$L$511,8,FALSE)))," ")</f>
        <v xml:space="preserve"> </v>
      </c>
      <c r="K187" s="45" t="str">
        <f>IF(C187&gt;0,IF(ISNA(IF(ISNA(VLOOKUP(C187,Engagés!$A$11:$L$511,5,FALSE)),VLOOKUP(C187,'Enga manuel'!$G$6:$P$355,3,FALSE),VLOOKUP(C187,Engagés!$A$11:$L$511,5,FALSE)))," ",IF(ISNA(VLOOKUP(C187,Engagés!$A$11:$L$511,5,FALSE)),VLOOKUP(C187,'Enga manuel'!$G$6:$P$355,3,FALSE),VLOOKUP(C187,Engagés!$A$11:$L$511,5,FALSE)))," ")</f>
        <v xml:space="preserve"> </v>
      </c>
      <c r="L187" s="45" t="str">
        <f>IF(C187&gt;0,IF(ISNA(IF(ISNA(VLOOKUP(C187,Engagés!$A$11:$L$511,4,FALSE)),VLOOKUP(C187,'Enga manuel'!$G$6:$P$355,2,FALSE),VLOOKUP(C187,Engagés!$A$11:$L$511,4,FALSE)))," ",IF(ISNA(VLOOKUP(C187,Engagés!$A$11:$L$511,4,FALSE)),VLOOKUP(C187,'Enga manuel'!$G$6:$P$355,2,FALSE),VLOOKUP(C187,Engagés!$A$11:$L$511,4,FALSE)))," ")</f>
        <v xml:space="preserve"> </v>
      </c>
      <c r="M187" s="44" t="str">
        <f>IF(C187&gt;0,IF(ISNA(IF(ISNA(VLOOKUP(C187,Engagés!$A$11:$L$511,9,FALSE)),VLOOKUP(C187,'Enga manuel'!$G$6:$P$355,7,FALSE),VLOOKUP(C187,Engagés!$A$11:$L$511,9,FALSE)))," ",IF(ISNA(VLOOKUP(C187,Engagés!$A$11:$L$511,9,FALSE)),VLOOKUP(C187,'Enga manuel'!$G$6:$P$355,7,FALSE),VLOOKUP(C187,Engagés!$A$11:$L$511,9,FALSE)))," ")</f>
        <v xml:space="preserve"> </v>
      </c>
      <c r="N187" s="80" t="str">
        <f>IF(C187&gt;0,IF(ISNA(IF(ISNA(VLOOKUP(C187,Engagés!$A$11:$L$511,10,FALSE)),VLOOKUP(C187,'Enga manuel'!$G$6:$P$355,8,FALSE),VLOOKUP(C187,Engagés!$A$11:$L$511,10,FALSE)))," ",IF(ISNA(VLOOKUP(C187,Engagés!$A$11:$L$511,10,FALSE)),VLOOKUP(C187,'Enga manuel'!$G$6:$P$355,8,FALSE),VLOOKUP(C187,Engagés!$A$11:$L$511,10,FALSE)))," ")</f>
        <v xml:space="preserve"> </v>
      </c>
      <c r="O187" s="45" t="str">
        <f>IF(C187&gt;0,IF(ISNA(IF(ISNA(VLOOKUP(C187,Engagés!$A$11:$L$511,12,FALSE)),VLOOKUP(C187,'Enga manuel'!$G$6:$P$355,9,FALSE),VLOOKUP(C187,Engagés!$A$11:$L$511,12,FALSE)))," ",IF(ISNA(VLOOKUP(C187,Engagés!$A$11:$L$511,11,FALSE)),VLOOKUP(C187,'Enga manuel'!$G$6:$P$355,9,FALSE),VLOOKUP(C187,Engagés!$A$11:$L$511,11,FALSE)))," ")</f>
        <v xml:space="preserve"> </v>
      </c>
      <c r="P187" s="46" t="str">
        <f t="shared" si="17"/>
        <v/>
      </c>
      <c r="R187" s="34">
        <f t="shared" si="15"/>
        <v>0</v>
      </c>
      <c r="S187" s="34">
        <f>IF(C187&gt;0,CONCATENATE(R187,COUNTIF($R$7:R187,R187)),0)</f>
        <v>0</v>
      </c>
      <c r="T187" s="261">
        <f t="shared" si="14"/>
        <v>181</v>
      </c>
    </row>
    <row r="188" spans="1:20" ht="19.149999999999999" customHeight="1" x14ac:dyDescent="0.2">
      <c r="A188" s="39"/>
      <c r="B188" s="47">
        <v>182</v>
      </c>
      <c r="C188" s="47"/>
      <c r="D188" s="48"/>
      <c r="E188" s="48"/>
      <c r="F188" s="48"/>
      <c r="G188" s="43">
        <f t="shared" si="16"/>
        <v>0</v>
      </c>
      <c r="H188" s="44" t="str">
        <f>IF(C188&gt;0,IF(ISNA(IF(ISNA(VLOOKUP(C188,Engagés!$A$11:$L$511,6,FALSE)),VLOOKUP(C188,'Enga manuel'!$G$6:$P$355,4,FALSE),VLOOKUP(C188,Engagés!$A$11:$L$511,6,FALSE))),"Dossard inconnu ",IF(ISNA(VLOOKUP(C188,Engagés!$A$11:$L$511,6,FALSE)),VLOOKUP(C188,'Enga manuel'!$G$6:$P$355,4,FALSE),VLOOKUP(C188,Engagés!$A$11:$L$511,6,FALSE)))," ")</f>
        <v xml:space="preserve"> </v>
      </c>
      <c r="I188" s="44" t="str">
        <f>IF(C188&gt;0,IF(ISNA(IF(ISNA(VLOOKUP(C188,Engagés!$A$11:$L$511,7,FALSE)),VLOOKUP(C188,'Enga manuel'!$G$6:$P$355,5,FALSE),VLOOKUP(C188,Engagés!$A$11:$L$511,7,FALSE))),"ou non partant ",IF(ISNA(VLOOKUP(C188,Engagés!$A$11:$L$511,7,FALSE)),VLOOKUP(C188,'Enga manuel'!$G$6:$P$355,5,FALSE),VLOOKUP(C188,Engagés!$A$11:$L$511,7,FALSE)))," ")</f>
        <v xml:space="preserve"> </v>
      </c>
      <c r="J188" s="44" t="str">
        <f>IF(C188&gt;0,IF(ISNA(IF(ISNA(VLOOKUP(C188,Engagés!$A$11:$L$511,8,FALSE)),VLOOKUP(C188,'Enga manuel'!$G$6:$P$355,6,FALSE),VLOOKUP(C188,Engagés!$A$11:$L$511,8,FALSE)))," ",IF(ISNA(VLOOKUP(C188,Engagés!$A$11:$L$511,8,FALSE)),VLOOKUP(C188,'Enga manuel'!$G$6:$P$355,6,FALSE),VLOOKUP(C188,Engagés!$A$11:$L$511,8,FALSE)))," ")</f>
        <v xml:space="preserve"> </v>
      </c>
      <c r="K188" s="45" t="str">
        <f>IF(C188&gt;0,IF(ISNA(IF(ISNA(VLOOKUP(C188,Engagés!$A$11:$L$511,5,FALSE)),VLOOKUP(C188,'Enga manuel'!$G$6:$P$355,3,FALSE),VLOOKUP(C188,Engagés!$A$11:$L$511,5,FALSE)))," ",IF(ISNA(VLOOKUP(C188,Engagés!$A$11:$L$511,5,FALSE)),VLOOKUP(C188,'Enga manuel'!$G$6:$P$355,3,FALSE),VLOOKUP(C188,Engagés!$A$11:$L$511,5,FALSE)))," ")</f>
        <v xml:space="preserve"> </v>
      </c>
      <c r="L188" s="45" t="str">
        <f>IF(C188&gt;0,IF(ISNA(IF(ISNA(VLOOKUP(C188,Engagés!$A$11:$L$511,4,FALSE)),VLOOKUP(C188,'Enga manuel'!$G$6:$P$355,2,FALSE),VLOOKUP(C188,Engagés!$A$11:$L$511,4,FALSE)))," ",IF(ISNA(VLOOKUP(C188,Engagés!$A$11:$L$511,4,FALSE)),VLOOKUP(C188,'Enga manuel'!$G$6:$P$355,2,FALSE),VLOOKUP(C188,Engagés!$A$11:$L$511,4,FALSE)))," ")</f>
        <v xml:space="preserve"> </v>
      </c>
      <c r="M188" s="44" t="str">
        <f>IF(C188&gt;0,IF(ISNA(IF(ISNA(VLOOKUP(C188,Engagés!$A$11:$L$511,9,FALSE)),VLOOKUP(C188,'Enga manuel'!$G$6:$P$355,7,FALSE),VLOOKUP(C188,Engagés!$A$11:$L$511,9,FALSE)))," ",IF(ISNA(VLOOKUP(C188,Engagés!$A$11:$L$511,9,FALSE)),VLOOKUP(C188,'Enga manuel'!$G$6:$P$355,7,FALSE),VLOOKUP(C188,Engagés!$A$11:$L$511,9,FALSE)))," ")</f>
        <v xml:space="preserve"> </v>
      </c>
      <c r="N188" s="80" t="str">
        <f>IF(C188&gt;0,IF(ISNA(IF(ISNA(VLOOKUP(C188,Engagés!$A$11:$L$511,10,FALSE)),VLOOKUP(C188,'Enga manuel'!$G$6:$P$355,8,FALSE),VLOOKUP(C188,Engagés!$A$11:$L$511,10,FALSE)))," ",IF(ISNA(VLOOKUP(C188,Engagés!$A$11:$L$511,10,FALSE)),VLOOKUP(C188,'Enga manuel'!$G$6:$P$355,8,FALSE),VLOOKUP(C188,Engagés!$A$11:$L$511,10,FALSE)))," ")</f>
        <v xml:space="preserve"> </v>
      </c>
      <c r="O188" s="45" t="str">
        <f>IF(C188&gt;0,IF(ISNA(IF(ISNA(VLOOKUP(C188,Engagés!$A$11:$L$511,12,FALSE)),VLOOKUP(C188,'Enga manuel'!$G$6:$P$355,9,FALSE),VLOOKUP(C188,Engagés!$A$11:$L$511,12,FALSE)))," ",IF(ISNA(VLOOKUP(C188,Engagés!$A$11:$L$511,11,FALSE)),VLOOKUP(C188,'Enga manuel'!$G$6:$P$355,9,FALSE),VLOOKUP(C188,Engagés!$A$11:$L$511,11,FALSE)))," ")</f>
        <v xml:space="preserve"> </v>
      </c>
      <c r="P188" s="46" t="str">
        <f t="shared" si="17"/>
        <v/>
      </c>
      <c r="R188" s="34">
        <f t="shared" si="15"/>
        <v>0</v>
      </c>
      <c r="S188" s="34">
        <f>IF(C188&gt;0,CONCATENATE(R188,COUNTIF($R$7:R188,R188)),0)</f>
        <v>0</v>
      </c>
      <c r="T188" s="261">
        <f t="shared" si="14"/>
        <v>182</v>
      </c>
    </row>
    <row r="189" spans="1:20" ht="19.149999999999999" customHeight="1" x14ac:dyDescent="0.2">
      <c r="A189" s="39"/>
      <c r="B189" s="47">
        <v>183</v>
      </c>
      <c r="C189" s="47"/>
      <c r="D189" s="48"/>
      <c r="E189" s="48"/>
      <c r="F189" s="48"/>
      <c r="G189" s="43">
        <f t="shared" si="16"/>
        <v>0</v>
      </c>
      <c r="H189" s="44" t="str">
        <f>IF(C189&gt;0,IF(ISNA(IF(ISNA(VLOOKUP(C189,Engagés!$A$11:$L$511,6,FALSE)),VLOOKUP(C189,'Enga manuel'!$G$6:$P$355,4,FALSE),VLOOKUP(C189,Engagés!$A$11:$L$511,6,FALSE))),"Dossard inconnu ",IF(ISNA(VLOOKUP(C189,Engagés!$A$11:$L$511,6,FALSE)),VLOOKUP(C189,'Enga manuel'!$G$6:$P$355,4,FALSE),VLOOKUP(C189,Engagés!$A$11:$L$511,6,FALSE)))," ")</f>
        <v xml:space="preserve"> </v>
      </c>
      <c r="I189" s="44" t="str">
        <f>IF(C189&gt;0,IF(ISNA(IF(ISNA(VLOOKUP(C189,Engagés!$A$11:$L$511,7,FALSE)),VLOOKUP(C189,'Enga manuel'!$G$6:$P$355,5,FALSE),VLOOKUP(C189,Engagés!$A$11:$L$511,7,FALSE))),"ou non partant ",IF(ISNA(VLOOKUP(C189,Engagés!$A$11:$L$511,7,FALSE)),VLOOKUP(C189,'Enga manuel'!$G$6:$P$355,5,FALSE),VLOOKUP(C189,Engagés!$A$11:$L$511,7,FALSE)))," ")</f>
        <v xml:space="preserve"> </v>
      </c>
      <c r="J189" s="44" t="str">
        <f>IF(C189&gt;0,IF(ISNA(IF(ISNA(VLOOKUP(C189,Engagés!$A$11:$L$511,8,FALSE)),VLOOKUP(C189,'Enga manuel'!$G$6:$P$355,6,FALSE),VLOOKUP(C189,Engagés!$A$11:$L$511,8,FALSE)))," ",IF(ISNA(VLOOKUP(C189,Engagés!$A$11:$L$511,8,FALSE)),VLOOKUP(C189,'Enga manuel'!$G$6:$P$355,6,FALSE),VLOOKUP(C189,Engagés!$A$11:$L$511,8,FALSE)))," ")</f>
        <v xml:space="preserve"> </v>
      </c>
      <c r="K189" s="45" t="str">
        <f>IF(C189&gt;0,IF(ISNA(IF(ISNA(VLOOKUP(C189,Engagés!$A$11:$L$511,5,FALSE)),VLOOKUP(C189,'Enga manuel'!$G$6:$P$355,3,FALSE),VLOOKUP(C189,Engagés!$A$11:$L$511,5,FALSE)))," ",IF(ISNA(VLOOKUP(C189,Engagés!$A$11:$L$511,5,FALSE)),VLOOKUP(C189,'Enga manuel'!$G$6:$P$355,3,FALSE),VLOOKUP(C189,Engagés!$A$11:$L$511,5,FALSE)))," ")</f>
        <v xml:space="preserve"> </v>
      </c>
      <c r="L189" s="45" t="str">
        <f>IF(C189&gt;0,IF(ISNA(IF(ISNA(VLOOKUP(C189,Engagés!$A$11:$L$511,4,FALSE)),VLOOKUP(C189,'Enga manuel'!$G$6:$P$355,2,FALSE),VLOOKUP(C189,Engagés!$A$11:$L$511,4,FALSE)))," ",IF(ISNA(VLOOKUP(C189,Engagés!$A$11:$L$511,4,FALSE)),VLOOKUP(C189,'Enga manuel'!$G$6:$P$355,2,FALSE),VLOOKUP(C189,Engagés!$A$11:$L$511,4,FALSE)))," ")</f>
        <v xml:space="preserve"> </v>
      </c>
      <c r="M189" s="44" t="str">
        <f>IF(C189&gt;0,IF(ISNA(IF(ISNA(VLOOKUP(C189,Engagés!$A$11:$L$511,9,FALSE)),VLOOKUP(C189,'Enga manuel'!$G$6:$P$355,7,FALSE),VLOOKUP(C189,Engagés!$A$11:$L$511,9,FALSE)))," ",IF(ISNA(VLOOKUP(C189,Engagés!$A$11:$L$511,9,FALSE)),VLOOKUP(C189,'Enga manuel'!$G$6:$P$355,7,FALSE),VLOOKUP(C189,Engagés!$A$11:$L$511,9,FALSE)))," ")</f>
        <v xml:space="preserve"> </v>
      </c>
      <c r="N189" s="80" t="str">
        <f>IF(C189&gt;0,IF(ISNA(IF(ISNA(VLOOKUP(C189,Engagés!$A$11:$L$511,10,FALSE)),VLOOKUP(C189,'Enga manuel'!$G$6:$P$355,8,FALSE),VLOOKUP(C189,Engagés!$A$11:$L$511,10,FALSE)))," ",IF(ISNA(VLOOKUP(C189,Engagés!$A$11:$L$511,10,FALSE)),VLOOKUP(C189,'Enga manuel'!$G$6:$P$355,8,FALSE),VLOOKUP(C189,Engagés!$A$11:$L$511,10,FALSE)))," ")</f>
        <v xml:space="preserve"> </v>
      </c>
      <c r="O189" s="45" t="str">
        <f>IF(C189&gt;0,IF(ISNA(IF(ISNA(VLOOKUP(C189,Engagés!$A$11:$L$511,12,FALSE)),VLOOKUP(C189,'Enga manuel'!$G$6:$P$355,9,FALSE),VLOOKUP(C189,Engagés!$A$11:$L$511,12,FALSE)))," ",IF(ISNA(VLOOKUP(C189,Engagés!$A$11:$L$511,11,FALSE)),VLOOKUP(C189,'Enga manuel'!$G$6:$P$355,9,FALSE),VLOOKUP(C189,Engagés!$A$11:$L$511,11,FALSE)))," ")</f>
        <v xml:space="preserve"> </v>
      </c>
      <c r="P189" s="46" t="str">
        <f t="shared" si="17"/>
        <v/>
      </c>
      <c r="R189" s="34">
        <f t="shared" si="15"/>
        <v>0</v>
      </c>
      <c r="S189" s="34">
        <f>IF(C189&gt;0,CONCATENATE(R189,COUNTIF($R$7:R189,R189)),0)</f>
        <v>0</v>
      </c>
      <c r="T189" s="261">
        <f t="shared" si="14"/>
        <v>183</v>
      </c>
    </row>
    <row r="190" spans="1:20" ht="19.149999999999999" customHeight="1" x14ac:dyDescent="0.2">
      <c r="A190" s="39"/>
      <c r="B190" s="47">
        <v>184</v>
      </c>
      <c r="C190" s="47"/>
      <c r="D190" s="48"/>
      <c r="E190" s="48"/>
      <c r="F190" s="48"/>
      <c r="G190" s="43">
        <f t="shared" si="16"/>
        <v>0</v>
      </c>
      <c r="H190" s="44" t="str">
        <f>IF(C190&gt;0,IF(ISNA(IF(ISNA(VLOOKUP(C190,Engagés!$A$11:$L$511,6,FALSE)),VLOOKUP(C190,'Enga manuel'!$G$6:$P$355,4,FALSE),VLOOKUP(C190,Engagés!$A$11:$L$511,6,FALSE))),"Dossard inconnu ",IF(ISNA(VLOOKUP(C190,Engagés!$A$11:$L$511,6,FALSE)),VLOOKUP(C190,'Enga manuel'!$G$6:$P$355,4,FALSE),VLOOKUP(C190,Engagés!$A$11:$L$511,6,FALSE)))," ")</f>
        <v xml:space="preserve"> </v>
      </c>
      <c r="I190" s="44" t="str">
        <f>IF(C190&gt;0,IF(ISNA(IF(ISNA(VLOOKUP(C190,Engagés!$A$11:$L$511,7,FALSE)),VLOOKUP(C190,'Enga manuel'!$G$6:$P$355,5,FALSE),VLOOKUP(C190,Engagés!$A$11:$L$511,7,FALSE))),"ou non partant ",IF(ISNA(VLOOKUP(C190,Engagés!$A$11:$L$511,7,FALSE)),VLOOKUP(C190,'Enga manuel'!$G$6:$P$355,5,FALSE),VLOOKUP(C190,Engagés!$A$11:$L$511,7,FALSE)))," ")</f>
        <v xml:space="preserve"> </v>
      </c>
      <c r="J190" s="44" t="str">
        <f>IF(C190&gt;0,IF(ISNA(IF(ISNA(VLOOKUP(C190,Engagés!$A$11:$L$511,8,FALSE)),VLOOKUP(C190,'Enga manuel'!$G$6:$P$355,6,FALSE),VLOOKUP(C190,Engagés!$A$11:$L$511,8,FALSE)))," ",IF(ISNA(VLOOKUP(C190,Engagés!$A$11:$L$511,8,FALSE)),VLOOKUP(C190,'Enga manuel'!$G$6:$P$355,6,FALSE),VLOOKUP(C190,Engagés!$A$11:$L$511,8,FALSE)))," ")</f>
        <v xml:space="preserve"> </v>
      </c>
      <c r="K190" s="45" t="str">
        <f>IF(C190&gt;0,IF(ISNA(IF(ISNA(VLOOKUP(C190,Engagés!$A$11:$L$511,5,FALSE)),VLOOKUP(C190,'Enga manuel'!$G$6:$P$355,3,FALSE),VLOOKUP(C190,Engagés!$A$11:$L$511,5,FALSE)))," ",IF(ISNA(VLOOKUP(C190,Engagés!$A$11:$L$511,5,FALSE)),VLOOKUP(C190,'Enga manuel'!$G$6:$P$355,3,FALSE),VLOOKUP(C190,Engagés!$A$11:$L$511,5,FALSE)))," ")</f>
        <v xml:space="preserve"> </v>
      </c>
      <c r="L190" s="45" t="str">
        <f>IF(C190&gt;0,IF(ISNA(IF(ISNA(VLOOKUP(C190,Engagés!$A$11:$L$511,4,FALSE)),VLOOKUP(C190,'Enga manuel'!$G$6:$P$355,2,FALSE),VLOOKUP(C190,Engagés!$A$11:$L$511,4,FALSE)))," ",IF(ISNA(VLOOKUP(C190,Engagés!$A$11:$L$511,4,FALSE)),VLOOKUP(C190,'Enga manuel'!$G$6:$P$355,2,FALSE),VLOOKUP(C190,Engagés!$A$11:$L$511,4,FALSE)))," ")</f>
        <v xml:space="preserve"> </v>
      </c>
      <c r="M190" s="44" t="str">
        <f>IF(C190&gt;0,IF(ISNA(IF(ISNA(VLOOKUP(C190,Engagés!$A$11:$L$511,9,FALSE)),VLOOKUP(C190,'Enga manuel'!$G$6:$P$355,7,FALSE),VLOOKUP(C190,Engagés!$A$11:$L$511,9,FALSE)))," ",IF(ISNA(VLOOKUP(C190,Engagés!$A$11:$L$511,9,FALSE)),VLOOKUP(C190,'Enga manuel'!$G$6:$P$355,7,FALSE),VLOOKUP(C190,Engagés!$A$11:$L$511,9,FALSE)))," ")</f>
        <v xml:space="preserve"> </v>
      </c>
      <c r="N190" s="80" t="str">
        <f>IF(C190&gt;0,IF(ISNA(IF(ISNA(VLOOKUP(C190,Engagés!$A$11:$L$511,10,FALSE)),VLOOKUP(C190,'Enga manuel'!$G$6:$P$355,8,FALSE),VLOOKUP(C190,Engagés!$A$11:$L$511,10,FALSE)))," ",IF(ISNA(VLOOKUP(C190,Engagés!$A$11:$L$511,10,FALSE)),VLOOKUP(C190,'Enga manuel'!$G$6:$P$355,8,FALSE),VLOOKUP(C190,Engagés!$A$11:$L$511,10,FALSE)))," ")</f>
        <v xml:space="preserve"> </v>
      </c>
      <c r="O190" s="45" t="str">
        <f>IF(C190&gt;0,IF(ISNA(IF(ISNA(VLOOKUP(C190,Engagés!$A$11:$L$511,12,FALSE)),VLOOKUP(C190,'Enga manuel'!$G$6:$P$355,9,FALSE),VLOOKUP(C190,Engagés!$A$11:$L$511,12,FALSE)))," ",IF(ISNA(VLOOKUP(C190,Engagés!$A$11:$L$511,11,FALSE)),VLOOKUP(C190,'Enga manuel'!$G$6:$P$355,9,FALSE),VLOOKUP(C190,Engagés!$A$11:$L$511,11,FALSE)))," ")</f>
        <v xml:space="preserve"> </v>
      </c>
      <c r="P190" s="46" t="str">
        <f t="shared" si="17"/>
        <v/>
      </c>
      <c r="R190" s="34">
        <f t="shared" si="15"/>
        <v>0</v>
      </c>
      <c r="S190" s="34">
        <f>IF(C190&gt;0,CONCATENATE(R190,COUNTIF($R$7:R190,R190)),0)</f>
        <v>0</v>
      </c>
      <c r="T190" s="261">
        <f t="shared" si="14"/>
        <v>184</v>
      </c>
    </row>
    <row r="191" spans="1:20" ht="19.149999999999999" customHeight="1" x14ac:dyDescent="0.2">
      <c r="A191" s="39"/>
      <c r="B191" s="47">
        <v>185</v>
      </c>
      <c r="C191" s="47"/>
      <c r="D191" s="48"/>
      <c r="E191" s="48"/>
      <c r="F191" s="48"/>
      <c r="G191" s="43">
        <f t="shared" si="16"/>
        <v>0</v>
      </c>
      <c r="H191" s="44" t="str">
        <f>IF(C191&gt;0,IF(ISNA(IF(ISNA(VLOOKUP(C191,Engagés!$A$11:$L$511,6,FALSE)),VLOOKUP(C191,'Enga manuel'!$G$6:$P$355,4,FALSE),VLOOKUP(C191,Engagés!$A$11:$L$511,6,FALSE))),"Dossard inconnu ",IF(ISNA(VLOOKUP(C191,Engagés!$A$11:$L$511,6,FALSE)),VLOOKUP(C191,'Enga manuel'!$G$6:$P$355,4,FALSE),VLOOKUP(C191,Engagés!$A$11:$L$511,6,FALSE)))," ")</f>
        <v xml:space="preserve"> </v>
      </c>
      <c r="I191" s="44" t="str">
        <f>IF(C191&gt;0,IF(ISNA(IF(ISNA(VLOOKUP(C191,Engagés!$A$11:$L$511,7,FALSE)),VLOOKUP(C191,'Enga manuel'!$G$6:$P$355,5,FALSE),VLOOKUP(C191,Engagés!$A$11:$L$511,7,FALSE))),"ou non partant ",IF(ISNA(VLOOKUP(C191,Engagés!$A$11:$L$511,7,FALSE)),VLOOKUP(C191,'Enga manuel'!$G$6:$P$355,5,FALSE),VLOOKUP(C191,Engagés!$A$11:$L$511,7,FALSE)))," ")</f>
        <v xml:space="preserve"> </v>
      </c>
      <c r="J191" s="44" t="str">
        <f>IF(C191&gt;0,IF(ISNA(IF(ISNA(VLOOKUP(C191,Engagés!$A$11:$L$511,8,FALSE)),VLOOKUP(C191,'Enga manuel'!$G$6:$P$355,6,FALSE),VLOOKUP(C191,Engagés!$A$11:$L$511,8,FALSE)))," ",IF(ISNA(VLOOKUP(C191,Engagés!$A$11:$L$511,8,FALSE)),VLOOKUP(C191,'Enga manuel'!$G$6:$P$355,6,FALSE),VLOOKUP(C191,Engagés!$A$11:$L$511,8,FALSE)))," ")</f>
        <v xml:space="preserve"> </v>
      </c>
      <c r="K191" s="45" t="str">
        <f>IF(C191&gt;0,IF(ISNA(IF(ISNA(VLOOKUP(C191,Engagés!$A$11:$L$511,5,FALSE)),VLOOKUP(C191,'Enga manuel'!$G$6:$P$355,3,FALSE),VLOOKUP(C191,Engagés!$A$11:$L$511,5,FALSE)))," ",IF(ISNA(VLOOKUP(C191,Engagés!$A$11:$L$511,5,FALSE)),VLOOKUP(C191,'Enga manuel'!$G$6:$P$355,3,FALSE),VLOOKUP(C191,Engagés!$A$11:$L$511,5,FALSE)))," ")</f>
        <v xml:space="preserve"> </v>
      </c>
      <c r="L191" s="45" t="str">
        <f>IF(C191&gt;0,IF(ISNA(IF(ISNA(VLOOKUP(C191,Engagés!$A$11:$L$511,4,FALSE)),VLOOKUP(C191,'Enga manuel'!$G$6:$P$355,2,FALSE),VLOOKUP(C191,Engagés!$A$11:$L$511,4,FALSE)))," ",IF(ISNA(VLOOKUP(C191,Engagés!$A$11:$L$511,4,FALSE)),VLOOKUP(C191,'Enga manuel'!$G$6:$P$355,2,FALSE),VLOOKUP(C191,Engagés!$A$11:$L$511,4,FALSE)))," ")</f>
        <v xml:space="preserve"> </v>
      </c>
      <c r="M191" s="44" t="str">
        <f>IF(C191&gt;0,IF(ISNA(IF(ISNA(VLOOKUP(C191,Engagés!$A$11:$L$511,9,FALSE)),VLOOKUP(C191,'Enga manuel'!$G$6:$P$355,7,FALSE),VLOOKUP(C191,Engagés!$A$11:$L$511,9,FALSE)))," ",IF(ISNA(VLOOKUP(C191,Engagés!$A$11:$L$511,9,FALSE)),VLOOKUP(C191,'Enga manuel'!$G$6:$P$355,7,FALSE),VLOOKUP(C191,Engagés!$A$11:$L$511,9,FALSE)))," ")</f>
        <v xml:space="preserve"> </v>
      </c>
      <c r="N191" s="80" t="str">
        <f>IF(C191&gt;0,IF(ISNA(IF(ISNA(VLOOKUP(C191,Engagés!$A$11:$L$511,10,FALSE)),VLOOKUP(C191,'Enga manuel'!$G$6:$P$355,8,FALSE),VLOOKUP(C191,Engagés!$A$11:$L$511,10,FALSE)))," ",IF(ISNA(VLOOKUP(C191,Engagés!$A$11:$L$511,10,FALSE)),VLOOKUP(C191,'Enga manuel'!$G$6:$P$355,8,FALSE),VLOOKUP(C191,Engagés!$A$11:$L$511,10,FALSE)))," ")</f>
        <v xml:space="preserve"> </v>
      </c>
      <c r="O191" s="45" t="str">
        <f>IF(C191&gt;0,IF(ISNA(IF(ISNA(VLOOKUP(C191,Engagés!$A$11:$L$511,12,FALSE)),VLOOKUP(C191,'Enga manuel'!$G$6:$P$355,9,FALSE),VLOOKUP(C191,Engagés!$A$11:$L$511,12,FALSE)))," ",IF(ISNA(VLOOKUP(C191,Engagés!$A$11:$L$511,11,FALSE)),VLOOKUP(C191,'Enga manuel'!$G$6:$P$355,9,FALSE),VLOOKUP(C191,Engagés!$A$11:$L$511,11,FALSE)))," ")</f>
        <v xml:space="preserve"> </v>
      </c>
      <c r="P191" s="46" t="str">
        <f t="shared" si="17"/>
        <v/>
      </c>
      <c r="R191" s="34">
        <f t="shared" si="15"/>
        <v>0</v>
      </c>
      <c r="S191" s="34">
        <f>IF(C191&gt;0,CONCATENATE(R191,COUNTIF($R$7:R191,R191)),0)</f>
        <v>0</v>
      </c>
      <c r="T191" s="261">
        <f t="shared" si="14"/>
        <v>185</v>
      </c>
    </row>
    <row r="192" spans="1:20" ht="19.149999999999999" customHeight="1" x14ac:dyDescent="0.2">
      <c r="A192" s="39"/>
      <c r="B192" s="47">
        <v>186</v>
      </c>
      <c r="C192" s="47"/>
      <c r="D192" s="48"/>
      <c r="E192" s="48"/>
      <c r="F192" s="48"/>
      <c r="G192" s="43">
        <f t="shared" si="16"/>
        <v>0</v>
      </c>
      <c r="H192" s="44" t="str">
        <f>IF(C192&gt;0,IF(ISNA(IF(ISNA(VLOOKUP(C192,Engagés!$A$11:$L$511,6,FALSE)),VLOOKUP(C192,'Enga manuel'!$G$6:$P$355,4,FALSE),VLOOKUP(C192,Engagés!$A$11:$L$511,6,FALSE))),"Dossard inconnu ",IF(ISNA(VLOOKUP(C192,Engagés!$A$11:$L$511,6,FALSE)),VLOOKUP(C192,'Enga manuel'!$G$6:$P$355,4,FALSE),VLOOKUP(C192,Engagés!$A$11:$L$511,6,FALSE)))," ")</f>
        <v xml:space="preserve"> </v>
      </c>
      <c r="I192" s="44" t="str">
        <f>IF(C192&gt;0,IF(ISNA(IF(ISNA(VLOOKUP(C192,Engagés!$A$11:$L$511,7,FALSE)),VLOOKUP(C192,'Enga manuel'!$G$6:$P$355,5,FALSE),VLOOKUP(C192,Engagés!$A$11:$L$511,7,FALSE))),"ou non partant ",IF(ISNA(VLOOKUP(C192,Engagés!$A$11:$L$511,7,FALSE)),VLOOKUP(C192,'Enga manuel'!$G$6:$P$355,5,FALSE),VLOOKUP(C192,Engagés!$A$11:$L$511,7,FALSE)))," ")</f>
        <v xml:space="preserve"> </v>
      </c>
      <c r="J192" s="44" t="str">
        <f>IF(C192&gt;0,IF(ISNA(IF(ISNA(VLOOKUP(C192,Engagés!$A$11:$L$511,8,FALSE)),VLOOKUP(C192,'Enga manuel'!$G$6:$P$355,6,FALSE),VLOOKUP(C192,Engagés!$A$11:$L$511,8,FALSE)))," ",IF(ISNA(VLOOKUP(C192,Engagés!$A$11:$L$511,8,FALSE)),VLOOKUP(C192,'Enga manuel'!$G$6:$P$355,6,FALSE),VLOOKUP(C192,Engagés!$A$11:$L$511,8,FALSE)))," ")</f>
        <v xml:space="preserve"> </v>
      </c>
      <c r="K192" s="45" t="str">
        <f>IF(C192&gt;0,IF(ISNA(IF(ISNA(VLOOKUP(C192,Engagés!$A$11:$L$511,5,FALSE)),VLOOKUP(C192,'Enga manuel'!$G$6:$P$355,3,FALSE),VLOOKUP(C192,Engagés!$A$11:$L$511,5,FALSE)))," ",IF(ISNA(VLOOKUP(C192,Engagés!$A$11:$L$511,5,FALSE)),VLOOKUP(C192,'Enga manuel'!$G$6:$P$355,3,FALSE),VLOOKUP(C192,Engagés!$A$11:$L$511,5,FALSE)))," ")</f>
        <v xml:space="preserve"> </v>
      </c>
      <c r="L192" s="45" t="str">
        <f>IF(C192&gt;0,IF(ISNA(IF(ISNA(VLOOKUP(C192,Engagés!$A$11:$L$511,4,FALSE)),VLOOKUP(C192,'Enga manuel'!$G$6:$P$355,2,FALSE),VLOOKUP(C192,Engagés!$A$11:$L$511,4,FALSE)))," ",IF(ISNA(VLOOKUP(C192,Engagés!$A$11:$L$511,4,FALSE)),VLOOKUP(C192,'Enga manuel'!$G$6:$P$355,2,FALSE),VLOOKUP(C192,Engagés!$A$11:$L$511,4,FALSE)))," ")</f>
        <v xml:space="preserve"> </v>
      </c>
      <c r="M192" s="44" t="str">
        <f>IF(C192&gt;0,IF(ISNA(IF(ISNA(VLOOKUP(C192,Engagés!$A$11:$L$511,9,FALSE)),VLOOKUP(C192,'Enga manuel'!$G$6:$P$355,7,FALSE),VLOOKUP(C192,Engagés!$A$11:$L$511,9,FALSE)))," ",IF(ISNA(VLOOKUP(C192,Engagés!$A$11:$L$511,9,FALSE)),VLOOKUP(C192,'Enga manuel'!$G$6:$P$355,7,FALSE),VLOOKUP(C192,Engagés!$A$11:$L$511,9,FALSE)))," ")</f>
        <v xml:space="preserve"> </v>
      </c>
      <c r="N192" s="80" t="str">
        <f>IF(C192&gt;0,IF(ISNA(IF(ISNA(VLOOKUP(C192,Engagés!$A$11:$L$511,10,FALSE)),VLOOKUP(C192,'Enga manuel'!$G$6:$P$355,8,FALSE),VLOOKUP(C192,Engagés!$A$11:$L$511,10,FALSE)))," ",IF(ISNA(VLOOKUP(C192,Engagés!$A$11:$L$511,10,FALSE)),VLOOKUP(C192,'Enga manuel'!$G$6:$P$355,8,FALSE),VLOOKUP(C192,Engagés!$A$11:$L$511,10,FALSE)))," ")</f>
        <v xml:space="preserve"> </v>
      </c>
      <c r="O192" s="45" t="str">
        <f>IF(C192&gt;0,IF(ISNA(IF(ISNA(VLOOKUP(C192,Engagés!$A$11:$L$511,12,FALSE)),VLOOKUP(C192,'Enga manuel'!$G$6:$P$355,9,FALSE),VLOOKUP(C192,Engagés!$A$11:$L$511,12,FALSE)))," ",IF(ISNA(VLOOKUP(C192,Engagés!$A$11:$L$511,11,FALSE)),VLOOKUP(C192,'Enga manuel'!$G$6:$P$355,9,FALSE),VLOOKUP(C192,Engagés!$A$11:$L$511,11,FALSE)))," ")</f>
        <v xml:space="preserve"> </v>
      </c>
      <c r="P192" s="46" t="str">
        <f t="shared" si="17"/>
        <v/>
      </c>
      <c r="R192" s="34">
        <f t="shared" si="15"/>
        <v>0</v>
      </c>
      <c r="S192" s="34">
        <f>IF(C192&gt;0,CONCATENATE(R192,COUNTIF($R$7:R192,R192)),0)</f>
        <v>0</v>
      </c>
      <c r="T192" s="261">
        <f t="shared" si="14"/>
        <v>186</v>
      </c>
    </row>
    <row r="193" spans="1:20" ht="19.149999999999999" customHeight="1" x14ac:dyDescent="0.2">
      <c r="A193" s="39"/>
      <c r="B193" s="47">
        <v>187</v>
      </c>
      <c r="C193" s="47"/>
      <c r="D193" s="48"/>
      <c r="E193" s="48"/>
      <c r="F193" s="48"/>
      <c r="G193" s="43">
        <f t="shared" si="16"/>
        <v>0</v>
      </c>
      <c r="H193" s="44" t="str">
        <f>IF(C193&gt;0,IF(ISNA(IF(ISNA(VLOOKUP(C193,Engagés!$A$11:$L$511,6,FALSE)),VLOOKUP(C193,'Enga manuel'!$G$6:$P$355,4,FALSE),VLOOKUP(C193,Engagés!$A$11:$L$511,6,FALSE))),"Dossard inconnu ",IF(ISNA(VLOOKUP(C193,Engagés!$A$11:$L$511,6,FALSE)),VLOOKUP(C193,'Enga manuel'!$G$6:$P$355,4,FALSE),VLOOKUP(C193,Engagés!$A$11:$L$511,6,FALSE)))," ")</f>
        <v xml:space="preserve"> </v>
      </c>
      <c r="I193" s="44" t="str">
        <f>IF(C193&gt;0,IF(ISNA(IF(ISNA(VLOOKUP(C193,Engagés!$A$11:$L$511,7,FALSE)),VLOOKUP(C193,'Enga manuel'!$G$6:$P$355,5,FALSE),VLOOKUP(C193,Engagés!$A$11:$L$511,7,FALSE))),"ou non partant ",IF(ISNA(VLOOKUP(C193,Engagés!$A$11:$L$511,7,FALSE)),VLOOKUP(C193,'Enga manuel'!$G$6:$P$355,5,FALSE),VLOOKUP(C193,Engagés!$A$11:$L$511,7,FALSE)))," ")</f>
        <v xml:space="preserve"> </v>
      </c>
      <c r="J193" s="44" t="str">
        <f>IF(C193&gt;0,IF(ISNA(IF(ISNA(VLOOKUP(C193,Engagés!$A$11:$L$511,8,FALSE)),VLOOKUP(C193,'Enga manuel'!$G$6:$P$355,6,FALSE),VLOOKUP(C193,Engagés!$A$11:$L$511,8,FALSE)))," ",IF(ISNA(VLOOKUP(C193,Engagés!$A$11:$L$511,8,FALSE)),VLOOKUP(C193,'Enga manuel'!$G$6:$P$355,6,FALSE),VLOOKUP(C193,Engagés!$A$11:$L$511,8,FALSE)))," ")</f>
        <v xml:space="preserve"> </v>
      </c>
      <c r="K193" s="45" t="str">
        <f>IF(C193&gt;0,IF(ISNA(IF(ISNA(VLOOKUP(C193,Engagés!$A$11:$L$511,5,FALSE)),VLOOKUP(C193,'Enga manuel'!$G$6:$P$355,3,FALSE),VLOOKUP(C193,Engagés!$A$11:$L$511,5,FALSE)))," ",IF(ISNA(VLOOKUP(C193,Engagés!$A$11:$L$511,5,FALSE)),VLOOKUP(C193,'Enga manuel'!$G$6:$P$355,3,FALSE),VLOOKUP(C193,Engagés!$A$11:$L$511,5,FALSE)))," ")</f>
        <v xml:space="preserve"> </v>
      </c>
      <c r="L193" s="45" t="str">
        <f>IF(C193&gt;0,IF(ISNA(IF(ISNA(VLOOKUP(C193,Engagés!$A$11:$L$511,4,FALSE)),VLOOKUP(C193,'Enga manuel'!$G$6:$P$355,2,FALSE),VLOOKUP(C193,Engagés!$A$11:$L$511,4,FALSE)))," ",IF(ISNA(VLOOKUP(C193,Engagés!$A$11:$L$511,4,FALSE)),VLOOKUP(C193,'Enga manuel'!$G$6:$P$355,2,FALSE),VLOOKUP(C193,Engagés!$A$11:$L$511,4,FALSE)))," ")</f>
        <v xml:space="preserve"> </v>
      </c>
      <c r="M193" s="44" t="str">
        <f>IF(C193&gt;0,IF(ISNA(IF(ISNA(VLOOKUP(C193,Engagés!$A$11:$L$511,9,FALSE)),VLOOKUP(C193,'Enga manuel'!$G$6:$P$355,7,FALSE),VLOOKUP(C193,Engagés!$A$11:$L$511,9,FALSE)))," ",IF(ISNA(VLOOKUP(C193,Engagés!$A$11:$L$511,9,FALSE)),VLOOKUP(C193,'Enga manuel'!$G$6:$P$355,7,FALSE),VLOOKUP(C193,Engagés!$A$11:$L$511,9,FALSE)))," ")</f>
        <v xml:space="preserve"> </v>
      </c>
      <c r="N193" s="80" t="str">
        <f>IF(C193&gt;0,IF(ISNA(IF(ISNA(VLOOKUP(C193,Engagés!$A$11:$L$511,10,FALSE)),VLOOKUP(C193,'Enga manuel'!$G$6:$P$355,8,FALSE),VLOOKUP(C193,Engagés!$A$11:$L$511,10,FALSE)))," ",IF(ISNA(VLOOKUP(C193,Engagés!$A$11:$L$511,10,FALSE)),VLOOKUP(C193,'Enga manuel'!$G$6:$P$355,8,FALSE),VLOOKUP(C193,Engagés!$A$11:$L$511,10,FALSE)))," ")</f>
        <v xml:space="preserve"> </v>
      </c>
      <c r="O193" s="45" t="str">
        <f>IF(C193&gt;0,IF(ISNA(IF(ISNA(VLOOKUP(C193,Engagés!$A$11:$L$511,12,FALSE)),VLOOKUP(C193,'Enga manuel'!$G$6:$P$355,9,FALSE),VLOOKUP(C193,Engagés!$A$11:$L$511,12,FALSE)))," ",IF(ISNA(VLOOKUP(C193,Engagés!$A$11:$L$511,11,FALSE)),VLOOKUP(C193,'Enga manuel'!$G$6:$P$355,9,FALSE),VLOOKUP(C193,Engagés!$A$11:$L$511,11,FALSE)))," ")</f>
        <v xml:space="preserve"> </v>
      </c>
      <c r="P193" s="46" t="str">
        <f t="shared" si="17"/>
        <v/>
      </c>
      <c r="R193" s="34">
        <f t="shared" si="15"/>
        <v>0</v>
      </c>
      <c r="S193" s="34">
        <f>IF(C193&gt;0,CONCATENATE(R193,COUNTIF($R$7:R193,R193)),0)</f>
        <v>0</v>
      </c>
      <c r="T193" s="261">
        <f t="shared" si="14"/>
        <v>187</v>
      </c>
    </row>
    <row r="194" spans="1:20" ht="19.149999999999999" customHeight="1" x14ac:dyDescent="0.2">
      <c r="A194" s="39"/>
      <c r="B194" s="47">
        <v>188</v>
      </c>
      <c r="C194" s="47"/>
      <c r="D194" s="48"/>
      <c r="E194" s="48"/>
      <c r="F194" s="48"/>
      <c r="G194" s="43">
        <f t="shared" si="16"/>
        <v>0</v>
      </c>
      <c r="H194" s="44" t="str">
        <f>IF(C194&gt;0,IF(ISNA(IF(ISNA(VLOOKUP(C194,Engagés!$A$11:$L$511,6,FALSE)),VLOOKUP(C194,'Enga manuel'!$G$6:$P$355,4,FALSE),VLOOKUP(C194,Engagés!$A$11:$L$511,6,FALSE))),"Dossard inconnu ",IF(ISNA(VLOOKUP(C194,Engagés!$A$11:$L$511,6,FALSE)),VLOOKUP(C194,'Enga manuel'!$G$6:$P$355,4,FALSE),VLOOKUP(C194,Engagés!$A$11:$L$511,6,FALSE)))," ")</f>
        <v xml:space="preserve"> </v>
      </c>
      <c r="I194" s="44" t="str">
        <f>IF(C194&gt;0,IF(ISNA(IF(ISNA(VLOOKUP(C194,Engagés!$A$11:$L$511,7,FALSE)),VLOOKUP(C194,'Enga manuel'!$G$6:$P$355,5,FALSE),VLOOKUP(C194,Engagés!$A$11:$L$511,7,FALSE))),"ou non partant ",IF(ISNA(VLOOKUP(C194,Engagés!$A$11:$L$511,7,FALSE)),VLOOKUP(C194,'Enga manuel'!$G$6:$P$355,5,FALSE),VLOOKUP(C194,Engagés!$A$11:$L$511,7,FALSE)))," ")</f>
        <v xml:space="preserve"> </v>
      </c>
      <c r="J194" s="44" t="str">
        <f>IF(C194&gt;0,IF(ISNA(IF(ISNA(VLOOKUP(C194,Engagés!$A$11:$L$511,8,FALSE)),VLOOKUP(C194,'Enga manuel'!$G$6:$P$355,6,FALSE),VLOOKUP(C194,Engagés!$A$11:$L$511,8,FALSE)))," ",IF(ISNA(VLOOKUP(C194,Engagés!$A$11:$L$511,8,FALSE)),VLOOKUP(C194,'Enga manuel'!$G$6:$P$355,6,FALSE),VLOOKUP(C194,Engagés!$A$11:$L$511,8,FALSE)))," ")</f>
        <v xml:space="preserve"> </v>
      </c>
      <c r="K194" s="45" t="str">
        <f>IF(C194&gt;0,IF(ISNA(IF(ISNA(VLOOKUP(C194,Engagés!$A$11:$L$511,5,FALSE)),VLOOKUP(C194,'Enga manuel'!$G$6:$P$355,3,FALSE),VLOOKUP(C194,Engagés!$A$11:$L$511,5,FALSE)))," ",IF(ISNA(VLOOKUP(C194,Engagés!$A$11:$L$511,5,FALSE)),VLOOKUP(C194,'Enga manuel'!$G$6:$P$355,3,FALSE),VLOOKUP(C194,Engagés!$A$11:$L$511,5,FALSE)))," ")</f>
        <v xml:space="preserve"> </v>
      </c>
      <c r="L194" s="45" t="str">
        <f>IF(C194&gt;0,IF(ISNA(IF(ISNA(VLOOKUP(C194,Engagés!$A$11:$L$511,4,FALSE)),VLOOKUP(C194,'Enga manuel'!$G$6:$P$355,2,FALSE),VLOOKUP(C194,Engagés!$A$11:$L$511,4,FALSE)))," ",IF(ISNA(VLOOKUP(C194,Engagés!$A$11:$L$511,4,FALSE)),VLOOKUP(C194,'Enga manuel'!$G$6:$P$355,2,FALSE),VLOOKUP(C194,Engagés!$A$11:$L$511,4,FALSE)))," ")</f>
        <v xml:space="preserve"> </v>
      </c>
      <c r="M194" s="44" t="str">
        <f>IF(C194&gt;0,IF(ISNA(IF(ISNA(VLOOKUP(C194,Engagés!$A$11:$L$511,9,FALSE)),VLOOKUP(C194,'Enga manuel'!$G$6:$P$355,7,FALSE),VLOOKUP(C194,Engagés!$A$11:$L$511,9,FALSE)))," ",IF(ISNA(VLOOKUP(C194,Engagés!$A$11:$L$511,9,FALSE)),VLOOKUP(C194,'Enga manuel'!$G$6:$P$355,7,FALSE),VLOOKUP(C194,Engagés!$A$11:$L$511,9,FALSE)))," ")</f>
        <v xml:space="preserve"> </v>
      </c>
      <c r="N194" s="80" t="str">
        <f>IF(C194&gt;0,IF(ISNA(IF(ISNA(VLOOKUP(C194,Engagés!$A$11:$L$511,10,FALSE)),VLOOKUP(C194,'Enga manuel'!$G$6:$P$355,8,FALSE),VLOOKUP(C194,Engagés!$A$11:$L$511,10,FALSE)))," ",IF(ISNA(VLOOKUP(C194,Engagés!$A$11:$L$511,10,FALSE)),VLOOKUP(C194,'Enga manuel'!$G$6:$P$355,8,FALSE),VLOOKUP(C194,Engagés!$A$11:$L$511,10,FALSE)))," ")</f>
        <v xml:space="preserve"> </v>
      </c>
      <c r="O194" s="45" t="str">
        <f>IF(C194&gt;0,IF(ISNA(IF(ISNA(VLOOKUP(C194,Engagés!$A$11:$L$511,12,FALSE)),VLOOKUP(C194,'Enga manuel'!$G$6:$P$355,9,FALSE),VLOOKUP(C194,Engagés!$A$11:$L$511,12,FALSE)))," ",IF(ISNA(VLOOKUP(C194,Engagés!$A$11:$L$511,11,FALSE)),VLOOKUP(C194,'Enga manuel'!$G$6:$P$355,9,FALSE),VLOOKUP(C194,Engagés!$A$11:$L$511,11,FALSE)))," ")</f>
        <v xml:space="preserve"> </v>
      </c>
      <c r="P194" s="46" t="str">
        <f t="shared" si="17"/>
        <v/>
      </c>
      <c r="R194" s="34">
        <f t="shared" si="15"/>
        <v>0</v>
      </c>
      <c r="S194" s="34">
        <f>IF(C194&gt;0,CONCATENATE(R194,COUNTIF($R$7:R194,R194)),0)</f>
        <v>0</v>
      </c>
      <c r="T194" s="261">
        <f t="shared" si="14"/>
        <v>188</v>
      </c>
    </row>
    <row r="195" spans="1:20" ht="19.149999999999999" customHeight="1" x14ac:dyDescent="0.2">
      <c r="A195" s="39"/>
      <c r="B195" s="47">
        <v>189</v>
      </c>
      <c r="C195" s="47"/>
      <c r="D195" s="48"/>
      <c r="E195" s="48"/>
      <c r="F195" s="48"/>
      <c r="G195" s="43">
        <f t="shared" si="16"/>
        <v>0</v>
      </c>
      <c r="H195" s="44" t="str">
        <f>IF(C195&gt;0,IF(ISNA(IF(ISNA(VLOOKUP(C195,Engagés!$A$11:$L$511,6,FALSE)),VLOOKUP(C195,'Enga manuel'!$G$6:$P$355,4,FALSE),VLOOKUP(C195,Engagés!$A$11:$L$511,6,FALSE))),"Dossard inconnu ",IF(ISNA(VLOOKUP(C195,Engagés!$A$11:$L$511,6,FALSE)),VLOOKUP(C195,'Enga manuel'!$G$6:$P$355,4,FALSE),VLOOKUP(C195,Engagés!$A$11:$L$511,6,FALSE)))," ")</f>
        <v xml:space="preserve"> </v>
      </c>
      <c r="I195" s="44" t="str">
        <f>IF(C195&gt;0,IF(ISNA(IF(ISNA(VLOOKUP(C195,Engagés!$A$11:$L$511,7,FALSE)),VLOOKUP(C195,'Enga manuel'!$G$6:$P$355,5,FALSE),VLOOKUP(C195,Engagés!$A$11:$L$511,7,FALSE))),"ou non partant ",IF(ISNA(VLOOKUP(C195,Engagés!$A$11:$L$511,7,FALSE)),VLOOKUP(C195,'Enga manuel'!$G$6:$P$355,5,FALSE),VLOOKUP(C195,Engagés!$A$11:$L$511,7,FALSE)))," ")</f>
        <v xml:space="preserve"> </v>
      </c>
      <c r="J195" s="44" t="str">
        <f>IF(C195&gt;0,IF(ISNA(IF(ISNA(VLOOKUP(C195,Engagés!$A$11:$L$511,8,FALSE)),VLOOKUP(C195,'Enga manuel'!$G$6:$P$355,6,FALSE),VLOOKUP(C195,Engagés!$A$11:$L$511,8,FALSE)))," ",IF(ISNA(VLOOKUP(C195,Engagés!$A$11:$L$511,8,FALSE)),VLOOKUP(C195,'Enga manuel'!$G$6:$P$355,6,FALSE),VLOOKUP(C195,Engagés!$A$11:$L$511,8,FALSE)))," ")</f>
        <v xml:space="preserve"> </v>
      </c>
      <c r="K195" s="45" t="str">
        <f>IF(C195&gt;0,IF(ISNA(IF(ISNA(VLOOKUP(C195,Engagés!$A$11:$L$511,5,FALSE)),VLOOKUP(C195,'Enga manuel'!$G$6:$P$355,3,FALSE),VLOOKUP(C195,Engagés!$A$11:$L$511,5,FALSE)))," ",IF(ISNA(VLOOKUP(C195,Engagés!$A$11:$L$511,5,FALSE)),VLOOKUP(C195,'Enga manuel'!$G$6:$P$355,3,FALSE),VLOOKUP(C195,Engagés!$A$11:$L$511,5,FALSE)))," ")</f>
        <v xml:space="preserve"> </v>
      </c>
      <c r="L195" s="45" t="str">
        <f>IF(C195&gt;0,IF(ISNA(IF(ISNA(VLOOKUP(C195,Engagés!$A$11:$L$511,4,FALSE)),VLOOKUP(C195,'Enga manuel'!$G$6:$P$355,2,FALSE),VLOOKUP(C195,Engagés!$A$11:$L$511,4,FALSE)))," ",IF(ISNA(VLOOKUP(C195,Engagés!$A$11:$L$511,4,FALSE)),VLOOKUP(C195,'Enga manuel'!$G$6:$P$355,2,FALSE),VLOOKUP(C195,Engagés!$A$11:$L$511,4,FALSE)))," ")</f>
        <v xml:space="preserve"> </v>
      </c>
      <c r="M195" s="44" t="str">
        <f>IF(C195&gt;0,IF(ISNA(IF(ISNA(VLOOKUP(C195,Engagés!$A$11:$L$511,9,FALSE)),VLOOKUP(C195,'Enga manuel'!$G$6:$P$355,7,FALSE),VLOOKUP(C195,Engagés!$A$11:$L$511,9,FALSE)))," ",IF(ISNA(VLOOKUP(C195,Engagés!$A$11:$L$511,9,FALSE)),VLOOKUP(C195,'Enga manuel'!$G$6:$P$355,7,FALSE),VLOOKUP(C195,Engagés!$A$11:$L$511,9,FALSE)))," ")</f>
        <v xml:space="preserve"> </v>
      </c>
      <c r="N195" s="80" t="str">
        <f>IF(C195&gt;0,IF(ISNA(IF(ISNA(VLOOKUP(C195,Engagés!$A$11:$L$511,10,FALSE)),VLOOKUP(C195,'Enga manuel'!$G$6:$P$355,8,FALSE),VLOOKUP(C195,Engagés!$A$11:$L$511,10,FALSE)))," ",IF(ISNA(VLOOKUP(C195,Engagés!$A$11:$L$511,10,FALSE)),VLOOKUP(C195,'Enga manuel'!$G$6:$P$355,8,FALSE),VLOOKUP(C195,Engagés!$A$11:$L$511,10,FALSE)))," ")</f>
        <v xml:space="preserve"> </v>
      </c>
      <c r="O195" s="45" t="str">
        <f>IF(C195&gt;0,IF(ISNA(IF(ISNA(VLOOKUP(C195,Engagés!$A$11:$L$511,12,FALSE)),VLOOKUP(C195,'Enga manuel'!$G$6:$P$355,9,FALSE),VLOOKUP(C195,Engagés!$A$11:$L$511,12,FALSE)))," ",IF(ISNA(VLOOKUP(C195,Engagés!$A$11:$L$511,11,FALSE)),VLOOKUP(C195,'Enga manuel'!$G$6:$P$355,9,FALSE),VLOOKUP(C195,Engagés!$A$11:$L$511,11,FALSE)))," ")</f>
        <v xml:space="preserve"> </v>
      </c>
      <c r="P195" s="46" t="str">
        <f t="shared" si="17"/>
        <v/>
      </c>
      <c r="R195" s="34">
        <f t="shared" si="15"/>
        <v>0</v>
      </c>
      <c r="S195" s="34">
        <f>IF(C195&gt;0,CONCATENATE(R195,COUNTIF($R$7:R195,R195)),0)</f>
        <v>0</v>
      </c>
      <c r="T195" s="261">
        <f t="shared" si="14"/>
        <v>189</v>
      </c>
    </row>
    <row r="196" spans="1:20" ht="19.149999999999999" customHeight="1" x14ac:dyDescent="0.2">
      <c r="A196" s="39"/>
      <c r="B196" s="47">
        <v>190</v>
      </c>
      <c r="C196" s="47"/>
      <c r="D196" s="48"/>
      <c r="E196" s="48"/>
      <c r="F196" s="48"/>
      <c r="G196" s="43">
        <f t="shared" si="16"/>
        <v>0</v>
      </c>
      <c r="H196" s="44" t="str">
        <f>IF(C196&gt;0,IF(ISNA(IF(ISNA(VLOOKUP(C196,Engagés!$A$11:$L$511,6,FALSE)),VLOOKUP(C196,'Enga manuel'!$G$6:$P$355,4,FALSE),VLOOKUP(C196,Engagés!$A$11:$L$511,6,FALSE))),"Dossard inconnu ",IF(ISNA(VLOOKUP(C196,Engagés!$A$11:$L$511,6,FALSE)),VLOOKUP(C196,'Enga manuel'!$G$6:$P$355,4,FALSE),VLOOKUP(C196,Engagés!$A$11:$L$511,6,FALSE)))," ")</f>
        <v xml:space="preserve"> </v>
      </c>
      <c r="I196" s="44" t="str">
        <f>IF(C196&gt;0,IF(ISNA(IF(ISNA(VLOOKUP(C196,Engagés!$A$11:$L$511,7,FALSE)),VLOOKUP(C196,'Enga manuel'!$G$6:$P$355,5,FALSE),VLOOKUP(C196,Engagés!$A$11:$L$511,7,FALSE))),"ou non partant ",IF(ISNA(VLOOKUP(C196,Engagés!$A$11:$L$511,7,FALSE)),VLOOKUP(C196,'Enga manuel'!$G$6:$P$355,5,FALSE),VLOOKUP(C196,Engagés!$A$11:$L$511,7,FALSE)))," ")</f>
        <v xml:space="preserve"> </v>
      </c>
      <c r="J196" s="44" t="str">
        <f>IF(C196&gt;0,IF(ISNA(IF(ISNA(VLOOKUP(C196,Engagés!$A$11:$L$511,8,FALSE)),VLOOKUP(C196,'Enga manuel'!$G$6:$P$355,6,FALSE),VLOOKUP(C196,Engagés!$A$11:$L$511,8,FALSE)))," ",IF(ISNA(VLOOKUP(C196,Engagés!$A$11:$L$511,8,FALSE)),VLOOKUP(C196,'Enga manuel'!$G$6:$P$355,6,FALSE),VLOOKUP(C196,Engagés!$A$11:$L$511,8,FALSE)))," ")</f>
        <v xml:space="preserve"> </v>
      </c>
      <c r="K196" s="45" t="str">
        <f>IF(C196&gt;0,IF(ISNA(IF(ISNA(VLOOKUP(C196,Engagés!$A$11:$L$511,5,FALSE)),VLOOKUP(C196,'Enga manuel'!$G$6:$P$355,3,FALSE),VLOOKUP(C196,Engagés!$A$11:$L$511,5,FALSE)))," ",IF(ISNA(VLOOKUP(C196,Engagés!$A$11:$L$511,5,FALSE)),VLOOKUP(C196,'Enga manuel'!$G$6:$P$355,3,FALSE),VLOOKUP(C196,Engagés!$A$11:$L$511,5,FALSE)))," ")</f>
        <v xml:space="preserve"> </v>
      </c>
      <c r="L196" s="45" t="str">
        <f>IF(C196&gt;0,IF(ISNA(IF(ISNA(VLOOKUP(C196,Engagés!$A$11:$L$511,4,FALSE)),VLOOKUP(C196,'Enga manuel'!$G$6:$P$355,2,FALSE),VLOOKUP(C196,Engagés!$A$11:$L$511,4,FALSE)))," ",IF(ISNA(VLOOKUP(C196,Engagés!$A$11:$L$511,4,FALSE)),VLOOKUP(C196,'Enga manuel'!$G$6:$P$355,2,FALSE),VLOOKUP(C196,Engagés!$A$11:$L$511,4,FALSE)))," ")</f>
        <v xml:space="preserve"> </v>
      </c>
      <c r="M196" s="44" t="str">
        <f>IF(C196&gt;0,IF(ISNA(IF(ISNA(VLOOKUP(C196,Engagés!$A$11:$L$511,9,FALSE)),VLOOKUP(C196,'Enga manuel'!$G$6:$P$355,7,FALSE),VLOOKUP(C196,Engagés!$A$11:$L$511,9,FALSE)))," ",IF(ISNA(VLOOKUP(C196,Engagés!$A$11:$L$511,9,FALSE)),VLOOKUP(C196,'Enga manuel'!$G$6:$P$355,7,FALSE),VLOOKUP(C196,Engagés!$A$11:$L$511,9,FALSE)))," ")</f>
        <v xml:space="preserve"> </v>
      </c>
      <c r="N196" s="80" t="str">
        <f>IF(C196&gt;0,IF(ISNA(IF(ISNA(VLOOKUP(C196,Engagés!$A$11:$L$511,10,FALSE)),VLOOKUP(C196,'Enga manuel'!$G$6:$P$355,8,FALSE),VLOOKUP(C196,Engagés!$A$11:$L$511,10,FALSE)))," ",IF(ISNA(VLOOKUP(C196,Engagés!$A$11:$L$511,10,FALSE)),VLOOKUP(C196,'Enga manuel'!$G$6:$P$355,8,FALSE),VLOOKUP(C196,Engagés!$A$11:$L$511,10,FALSE)))," ")</f>
        <v xml:space="preserve"> </v>
      </c>
      <c r="O196" s="45" t="str">
        <f>IF(C196&gt;0,IF(ISNA(IF(ISNA(VLOOKUP(C196,Engagés!$A$11:$L$511,12,FALSE)),VLOOKUP(C196,'Enga manuel'!$G$6:$P$355,9,FALSE),VLOOKUP(C196,Engagés!$A$11:$L$511,12,FALSE)))," ",IF(ISNA(VLOOKUP(C196,Engagés!$A$11:$L$511,11,FALSE)),VLOOKUP(C196,'Enga manuel'!$G$6:$P$355,9,FALSE),VLOOKUP(C196,Engagés!$A$11:$L$511,11,FALSE)))," ")</f>
        <v xml:space="preserve"> </v>
      </c>
      <c r="P196" s="46" t="str">
        <f t="shared" si="17"/>
        <v/>
      </c>
      <c r="R196" s="34">
        <f t="shared" si="15"/>
        <v>0</v>
      </c>
      <c r="S196" s="34">
        <f>IF(C196&gt;0,CONCATENATE(R196,COUNTIF($R$7:R196,R196)),0)</f>
        <v>0</v>
      </c>
      <c r="T196" s="261">
        <f t="shared" si="14"/>
        <v>190</v>
      </c>
    </row>
    <row r="197" spans="1:20" ht="19.149999999999999" customHeight="1" x14ac:dyDescent="0.2">
      <c r="A197" s="39"/>
      <c r="B197" s="47">
        <v>191</v>
      </c>
      <c r="C197" s="47"/>
      <c r="D197" s="48"/>
      <c r="E197" s="48"/>
      <c r="F197" s="48"/>
      <c r="G197" s="43">
        <f t="shared" si="16"/>
        <v>0</v>
      </c>
      <c r="H197" s="44" t="str">
        <f>IF(C197&gt;0,IF(ISNA(IF(ISNA(VLOOKUP(C197,Engagés!$A$11:$L$511,6,FALSE)),VLOOKUP(C197,'Enga manuel'!$G$6:$P$355,4,FALSE),VLOOKUP(C197,Engagés!$A$11:$L$511,6,FALSE))),"Dossard inconnu ",IF(ISNA(VLOOKUP(C197,Engagés!$A$11:$L$511,6,FALSE)),VLOOKUP(C197,'Enga manuel'!$G$6:$P$355,4,FALSE),VLOOKUP(C197,Engagés!$A$11:$L$511,6,FALSE)))," ")</f>
        <v xml:space="preserve"> </v>
      </c>
      <c r="I197" s="44" t="str">
        <f>IF(C197&gt;0,IF(ISNA(IF(ISNA(VLOOKUP(C197,Engagés!$A$11:$L$511,7,FALSE)),VLOOKUP(C197,'Enga manuel'!$G$6:$P$355,5,FALSE),VLOOKUP(C197,Engagés!$A$11:$L$511,7,FALSE))),"ou non partant ",IF(ISNA(VLOOKUP(C197,Engagés!$A$11:$L$511,7,FALSE)),VLOOKUP(C197,'Enga manuel'!$G$6:$P$355,5,FALSE),VLOOKUP(C197,Engagés!$A$11:$L$511,7,FALSE)))," ")</f>
        <v xml:space="preserve"> </v>
      </c>
      <c r="J197" s="44" t="str">
        <f>IF(C197&gt;0,IF(ISNA(IF(ISNA(VLOOKUP(C197,Engagés!$A$11:$L$511,8,FALSE)),VLOOKUP(C197,'Enga manuel'!$G$6:$P$355,6,FALSE),VLOOKUP(C197,Engagés!$A$11:$L$511,8,FALSE)))," ",IF(ISNA(VLOOKUP(C197,Engagés!$A$11:$L$511,8,FALSE)),VLOOKUP(C197,'Enga manuel'!$G$6:$P$355,6,FALSE),VLOOKUP(C197,Engagés!$A$11:$L$511,8,FALSE)))," ")</f>
        <v xml:space="preserve"> </v>
      </c>
      <c r="K197" s="45" t="str">
        <f>IF(C197&gt;0,IF(ISNA(IF(ISNA(VLOOKUP(C197,Engagés!$A$11:$L$511,5,FALSE)),VLOOKUP(C197,'Enga manuel'!$G$6:$P$355,3,FALSE),VLOOKUP(C197,Engagés!$A$11:$L$511,5,FALSE)))," ",IF(ISNA(VLOOKUP(C197,Engagés!$A$11:$L$511,5,FALSE)),VLOOKUP(C197,'Enga manuel'!$G$6:$P$355,3,FALSE),VLOOKUP(C197,Engagés!$A$11:$L$511,5,FALSE)))," ")</f>
        <v xml:space="preserve"> </v>
      </c>
      <c r="L197" s="45" t="str">
        <f>IF(C197&gt;0,IF(ISNA(IF(ISNA(VLOOKUP(C197,Engagés!$A$11:$L$511,4,FALSE)),VLOOKUP(C197,'Enga manuel'!$G$6:$P$355,2,FALSE),VLOOKUP(C197,Engagés!$A$11:$L$511,4,FALSE)))," ",IF(ISNA(VLOOKUP(C197,Engagés!$A$11:$L$511,4,FALSE)),VLOOKUP(C197,'Enga manuel'!$G$6:$P$355,2,FALSE),VLOOKUP(C197,Engagés!$A$11:$L$511,4,FALSE)))," ")</f>
        <v xml:space="preserve"> </v>
      </c>
      <c r="M197" s="44" t="str">
        <f>IF(C197&gt;0,IF(ISNA(IF(ISNA(VLOOKUP(C197,Engagés!$A$11:$L$511,9,FALSE)),VLOOKUP(C197,'Enga manuel'!$G$6:$P$355,7,FALSE),VLOOKUP(C197,Engagés!$A$11:$L$511,9,FALSE)))," ",IF(ISNA(VLOOKUP(C197,Engagés!$A$11:$L$511,9,FALSE)),VLOOKUP(C197,'Enga manuel'!$G$6:$P$355,7,FALSE),VLOOKUP(C197,Engagés!$A$11:$L$511,9,FALSE)))," ")</f>
        <v xml:space="preserve"> </v>
      </c>
      <c r="N197" s="80" t="str">
        <f>IF(C197&gt;0,IF(ISNA(IF(ISNA(VLOOKUP(C197,Engagés!$A$11:$L$511,10,FALSE)),VLOOKUP(C197,'Enga manuel'!$G$6:$P$355,8,FALSE),VLOOKUP(C197,Engagés!$A$11:$L$511,10,FALSE)))," ",IF(ISNA(VLOOKUP(C197,Engagés!$A$11:$L$511,10,FALSE)),VLOOKUP(C197,'Enga manuel'!$G$6:$P$355,8,FALSE),VLOOKUP(C197,Engagés!$A$11:$L$511,10,FALSE)))," ")</f>
        <v xml:space="preserve"> </v>
      </c>
      <c r="O197" s="45" t="str">
        <f>IF(C197&gt;0,IF(ISNA(IF(ISNA(VLOOKUP(C197,Engagés!$A$11:$L$511,12,FALSE)),VLOOKUP(C197,'Enga manuel'!$G$6:$P$355,9,FALSE),VLOOKUP(C197,Engagés!$A$11:$L$511,12,FALSE)))," ",IF(ISNA(VLOOKUP(C197,Engagés!$A$11:$L$511,11,FALSE)),VLOOKUP(C197,'Enga manuel'!$G$6:$P$355,9,FALSE),VLOOKUP(C197,Engagés!$A$11:$L$511,11,FALSE)))," ")</f>
        <v xml:space="preserve"> </v>
      </c>
      <c r="P197" s="46" t="str">
        <f t="shared" si="17"/>
        <v/>
      </c>
      <c r="R197" s="34">
        <f t="shared" si="15"/>
        <v>0</v>
      </c>
      <c r="S197" s="34">
        <f>IF(C197&gt;0,CONCATENATE(R197,COUNTIF($R$7:R197,R197)),0)</f>
        <v>0</v>
      </c>
      <c r="T197" s="261">
        <f t="shared" si="14"/>
        <v>191</v>
      </c>
    </row>
    <row r="198" spans="1:20" ht="19.149999999999999" customHeight="1" x14ac:dyDescent="0.2">
      <c r="A198" s="39"/>
      <c r="B198" s="47">
        <v>192</v>
      </c>
      <c r="C198" s="47"/>
      <c r="D198" s="48"/>
      <c r="E198" s="48"/>
      <c r="F198" s="48"/>
      <c r="G198" s="43">
        <f t="shared" si="16"/>
        <v>0</v>
      </c>
      <c r="H198" s="44" t="str">
        <f>IF(C198&gt;0,IF(ISNA(IF(ISNA(VLOOKUP(C198,Engagés!$A$11:$L$511,6,FALSE)),VLOOKUP(C198,'Enga manuel'!$G$6:$P$355,4,FALSE),VLOOKUP(C198,Engagés!$A$11:$L$511,6,FALSE))),"Dossard inconnu ",IF(ISNA(VLOOKUP(C198,Engagés!$A$11:$L$511,6,FALSE)),VLOOKUP(C198,'Enga manuel'!$G$6:$P$355,4,FALSE),VLOOKUP(C198,Engagés!$A$11:$L$511,6,FALSE)))," ")</f>
        <v xml:space="preserve"> </v>
      </c>
      <c r="I198" s="44" t="str">
        <f>IF(C198&gt;0,IF(ISNA(IF(ISNA(VLOOKUP(C198,Engagés!$A$11:$L$511,7,FALSE)),VLOOKUP(C198,'Enga manuel'!$G$6:$P$355,5,FALSE),VLOOKUP(C198,Engagés!$A$11:$L$511,7,FALSE))),"ou non partant ",IF(ISNA(VLOOKUP(C198,Engagés!$A$11:$L$511,7,FALSE)),VLOOKUP(C198,'Enga manuel'!$G$6:$P$355,5,FALSE),VLOOKUP(C198,Engagés!$A$11:$L$511,7,FALSE)))," ")</f>
        <v xml:space="preserve"> </v>
      </c>
      <c r="J198" s="44" t="str">
        <f>IF(C198&gt;0,IF(ISNA(IF(ISNA(VLOOKUP(C198,Engagés!$A$11:$L$511,8,FALSE)),VLOOKUP(C198,'Enga manuel'!$G$6:$P$355,6,FALSE),VLOOKUP(C198,Engagés!$A$11:$L$511,8,FALSE)))," ",IF(ISNA(VLOOKUP(C198,Engagés!$A$11:$L$511,8,FALSE)),VLOOKUP(C198,'Enga manuel'!$G$6:$P$355,6,FALSE),VLOOKUP(C198,Engagés!$A$11:$L$511,8,FALSE)))," ")</f>
        <v xml:space="preserve"> </v>
      </c>
      <c r="K198" s="45" t="str">
        <f>IF(C198&gt;0,IF(ISNA(IF(ISNA(VLOOKUP(C198,Engagés!$A$11:$L$511,5,FALSE)),VLOOKUP(C198,'Enga manuel'!$G$6:$P$355,3,FALSE),VLOOKUP(C198,Engagés!$A$11:$L$511,5,FALSE)))," ",IF(ISNA(VLOOKUP(C198,Engagés!$A$11:$L$511,5,FALSE)),VLOOKUP(C198,'Enga manuel'!$G$6:$P$355,3,FALSE),VLOOKUP(C198,Engagés!$A$11:$L$511,5,FALSE)))," ")</f>
        <v xml:space="preserve"> </v>
      </c>
      <c r="L198" s="45" t="str">
        <f>IF(C198&gt;0,IF(ISNA(IF(ISNA(VLOOKUP(C198,Engagés!$A$11:$L$511,4,FALSE)),VLOOKUP(C198,'Enga manuel'!$G$6:$P$355,2,FALSE),VLOOKUP(C198,Engagés!$A$11:$L$511,4,FALSE)))," ",IF(ISNA(VLOOKUP(C198,Engagés!$A$11:$L$511,4,FALSE)),VLOOKUP(C198,'Enga manuel'!$G$6:$P$355,2,FALSE),VLOOKUP(C198,Engagés!$A$11:$L$511,4,FALSE)))," ")</f>
        <v xml:space="preserve"> </v>
      </c>
      <c r="M198" s="44" t="str">
        <f>IF(C198&gt;0,IF(ISNA(IF(ISNA(VLOOKUP(C198,Engagés!$A$11:$L$511,9,FALSE)),VLOOKUP(C198,'Enga manuel'!$G$6:$P$355,7,FALSE),VLOOKUP(C198,Engagés!$A$11:$L$511,9,FALSE)))," ",IF(ISNA(VLOOKUP(C198,Engagés!$A$11:$L$511,9,FALSE)),VLOOKUP(C198,'Enga manuel'!$G$6:$P$355,7,FALSE),VLOOKUP(C198,Engagés!$A$11:$L$511,9,FALSE)))," ")</f>
        <v xml:space="preserve"> </v>
      </c>
      <c r="N198" s="80" t="str">
        <f>IF(C198&gt;0,IF(ISNA(IF(ISNA(VLOOKUP(C198,Engagés!$A$11:$L$511,10,FALSE)),VLOOKUP(C198,'Enga manuel'!$G$6:$P$355,8,FALSE),VLOOKUP(C198,Engagés!$A$11:$L$511,10,FALSE)))," ",IF(ISNA(VLOOKUP(C198,Engagés!$A$11:$L$511,10,FALSE)),VLOOKUP(C198,'Enga manuel'!$G$6:$P$355,8,FALSE),VLOOKUP(C198,Engagés!$A$11:$L$511,10,FALSE)))," ")</f>
        <v xml:space="preserve"> </v>
      </c>
      <c r="O198" s="45" t="str">
        <f>IF(C198&gt;0,IF(ISNA(IF(ISNA(VLOOKUP(C198,Engagés!$A$11:$L$511,12,FALSE)),VLOOKUP(C198,'Enga manuel'!$G$6:$P$355,9,FALSE),VLOOKUP(C198,Engagés!$A$11:$L$511,12,FALSE)))," ",IF(ISNA(VLOOKUP(C198,Engagés!$A$11:$L$511,11,FALSE)),VLOOKUP(C198,'Enga manuel'!$G$6:$P$355,9,FALSE),VLOOKUP(C198,Engagés!$A$11:$L$511,11,FALSE)))," ")</f>
        <v xml:space="preserve"> </v>
      </c>
      <c r="P198" s="46" t="str">
        <f t="shared" si="17"/>
        <v/>
      </c>
      <c r="R198" s="34">
        <f t="shared" si="15"/>
        <v>0</v>
      </c>
      <c r="S198" s="34">
        <f>IF(C198&gt;0,CONCATENATE(R198,COUNTIF($R$7:R198,R198)),0)</f>
        <v>0</v>
      </c>
      <c r="T198" s="261">
        <f t="shared" si="14"/>
        <v>192</v>
      </c>
    </row>
    <row r="199" spans="1:20" ht="19.149999999999999" customHeight="1" x14ac:dyDescent="0.2">
      <c r="A199" s="39"/>
      <c r="B199" s="47">
        <v>193</v>
      </c>
      <c r="C199" s="47"/>
      <c r="D199" s="48"/>
      <c r="E199" s="48"/>
      <c r="F199" s="48"/>
      <c r="G199" s="43">
        <f t="shared" ref="G199:G206" si="18">IF(C199&gt;0,TIME(IF(LEN(D199)&gt;0,D199,HOUR(G198)),IF(LEN(E199)&gt;0,E199,MINUTE(G198)),IF(LEN(F199)&gt;0,F199,SECOND(G198))),IF(C199="",G198,""))</f>
        <v>0</v>
      </c>
      <c r="H199" s="44" t="str">
        <f>IF(C199&gt;0,IF(ISNA(IF(ISNA(VLOOKUP(C199,Engagés!$A$11:$L$511,6,FALSE)),VLOOKUP(C199,'Enga manuel'!$G$6:$P$355,4,FALSE),VLOOKUP(C199,Engagés!$A$11:$L$511,6,FALSE))),"Dossard inconnu ",IF(ISNA(VLOOKUP(C199,Engagés!$A$11:$L$511,6,FALSE)),VLOOKUP(C199,'Enga manuel'!$G$6:$P$355,4,FALSE),VLOOKUP(C199,Engagés!$A$11:$L$511,6,FALSE)))," ")</f>
        <v xml:space="preserve"> </v>
      </c>
      <c r="I199" s="44" t="str">
        <f>IF(C199&gt;0,IF(ISNA(IF(ISNA(VLOOKUP(C199,Engagés!$A$11:$L$511,7,FALSE)),VLOOKUP(C199,'Enga manuel'!$G$6:$P$355,5,FALSE),VLOOKUP(C199,Engagés!$A$11:$L$511,7,FALSE))),"ou non partant ",IF(ISNA(VLOOKUP(C199,Engagés!$A$11:$L$511,7,FALSE)),VLOOKUP(C199,'Enga manuel'!$G$6:$P$355,5,FALSE),VLOOKUP(C199,Engagés!$A$11:$L$511,7,FALSE)))," ")</f>
        <v xml:space="preserve"> </v>
      </c>
      <c r="J199" s="44" t="str">
        <f>IF(C199&gt;0,IF(ISNA(IF(ISNA(VLOOKUP(C199,Engagés!$A$11:$L$511,8,FALSE)),VLOOKUP(C199,'Enga manuel'!$G$6:$P$355,6,FALSE),VLOOKUP(C199,Engagés!$A$11:$L$511,8,FALSE)))," ",IF(ISNA(VLOOKUP(C199,Engagés!$A$11:$L$511,8,FALSE)),VLOOKUP(C199,'Enga manuel'!$G$6:$P$355,6,FALSE),VLOOKUP(C199,Engagés!$A$11:$L$511,8,FALSE)))," ")</f>
        <v xml:space="preserve"> </v>
      </c>
      <c r="K199" s="45" t="str">
        <f>IF(C199&gt;0,IF(ISNA(IF(ISNA(VLOOKUP(C199,Engagés!$A$11:$L$511,5,FALSE)),VLOOKUP(C199,'Enga manuel'!$G$6:$P$355,3,FALSE),VLOOKUP(C199,Engagés!$A$11:$L$511,5,FALSE)))," ",IF(ISNA(VLOOKUP(C199,Engagés!$A$11:$L$511,5,FALSE)),VLOOKUP(C199,'Enga manuel'!$G$6:$P$355,3,FALSE),VLOOKUP(C199,Engagés!$A$11:$L$511,5,FALSE)))," ")</f>
        <v xml:space="preserve"> </v>
      </c>
      <c r="L199" s="45" t="str">
        <f>IF(C199&gt;0,IF(ISNA(IF(ISNA(VLOOKUP(C199,Engagés!$A$11:$L$511,4,FALSE)),VLOOKUP(C199,'Enga manuel'!$G$6:$P$355,2,FALSE),VLOOKUP(C199,Engagés!$A$11:$L$511,4,FALSE)))," ",IF(ISNA(VLOOKUP(C199,Engagés!$A$11:$L$511,4,FALSE)),VLOOKUP(C199,'Enga manuel'!$G$6:$P$355,2,FALSE),VLOOKUP(C199,Engagés!$A$11:$L$511,4,FALSE)))," ")</f>
        <v xml:space="preserve"> </v>
      </c>
      <c r="M199" s="44" t="str">
        <f>IF(C199&gt;0,IF(ISNA(IF(ISNA(VLOOKUP(C199,Engagés!$A$11:$L$511,9,FALSE)),VLOOKUP(C199,'Enga manuel'!$G$6:$P$355,7,FALSE),VLOOKUP(C199,Engagés!$A$11:$L$511,9,FALSE)))," ",IF(ISNA(VLOOKUP(C199,Engagés!$A$11:$L$511,9,FALSE)),VLOOKUP(C199,'Enga manuel'!$G$6:$P$355,7,FALSE),VLOOKUP(C199,Engagés!$A$11:$L$511,9,FALSE)))," ")</f>
        <v xml:space="preserve"> </v>
      </c>
      <c r="N199" s="80" t="str">
        <f>IF(C199&gt;0,IF(ISNA(IF(ISNA(VLOOKUP(C199,Engagés!$A$11:$L$511,10,FALSE)),VLOOKUP(C199,'Enga manuel'!$G$6:$P$355,8,FALSE),VLOOKUP(C199,Engagés!$A$11:$L$511,10,FALSE)))," ",IF(ISNA(VLOOKUP(C199,Engagés!$A$11:$L$511,10,FALSE)),VLOOKUP(C199,'Enga manuel'!$G$6:$P$355,8,FALSE),VLOOKUP(C199,Engagés!$A$11:$L$511,10,FALSE)))," ")</f>
        <v xml:space="preserve"> </v>
      </c>
      <c r="O199" s="45" t="str">
        <f>IF(C199&gt;0,IF(ISNA(IF(ISNA(VLOOKUP(C199,Engagés!$A$11:$L$511,12,FALSE)),VLOOKUP(C199,'Enga manuel'!$G$6:$P$355,9,FALSE),VLOOKUP(C199,Engagés!$A$11:$L$511,12,FALSE)))," ",IF(ISNA(VLOOKUP(C199,Engagés!$A$11:$L$511,11,FALSE)),VLOOKUP(C199,'Enga manuel'!$G$6:$P$355,9,FALSE),VLOOKUP(C199,Engagés!$A$11:$L$511,11,FALSE)))," ")</f>
        <v xml:space="preserve"> </v>
      </c>
      <c r="P199" s="46" t="str">
        <f t="shared" si="17"/>
        <v/>
      </c>
      <c r="R199" s="34">
        <f t="shared" si="15"/>
        <v>0</v>
      </c>
      <c r="S199" s="34">
        <f>IF(C199&gt;0,CONCATENATE(R199,COUNTIF($R$7:R199,R199)),0)</f>
        <v>0</v>
      </c>
      <c r="T199" s="261">
        <f t="shared" si="14"/>
        <v>193</v>
      </c>
    </row>
    <row r="200" spans="1:20" ht="19.149999999999999" customHeight="1" x14ac:dyDescent="0.2">
      <c r="A200" s="39"/>
      <c r="B200" s="47">
        <v>194</v>
      </c>
      <c r="C200" s="47"/>
      <c r="D200" s="48"/>
      <c r="E200" s="48"/>
      <c r="F200" s="48"/>
      <c r="G200" s="43">
        <f t="shared" si="18"/>
        <v>0</v>
      </c>
      <c r="H200" s="44" t="str">
        <f>IF(C200&gt;0,IF(ISNA(IF(ISNA(VLOOKUP(C200,Engagés!$A$11:$L$511,6,FALSE)),VLOOKUP(C200,'Enga manuel'!$G$6:$P$355,4,FALSE),VLOOKUP(C200,Engagés!$A$11:$L$511,6,FALSE))),"Dossard inconnu ",IF(ISNA(VLOOKUP(C200,Engagés!$A$11:$L$511,6,FALSE)),VLOOKUP(C200,'Enga manuel'!$G$6:$P$355,4,FALSE),VLOOKUP(C200,Engagés!$A$11:$L$511,6,FALSE)))," ")</f>
        <v xml:space="preserve"> </v>
      </c>
      <c r="I200" s="44" t="str">
        <f>IF(C200&gt;0,IF(ISNA(IF(ISNA(VLOOKUP(C200,Engagés!$A$11:$L$511,7,FALSE)),VLOOKUP(C200,'Enga manuel'!$G$6:$P$355,5,FALSE),VLOOKUP(C200,Engagés!$A$11:$L$511,7,FALSE))),"ou non partant ",IF(ISNA(VLOOKUP(C200,Engagés!$A$11:$L$511,7,FALSE)),VLOOKUP(C200,'Enga manuel'!$G$6:$P$355,5,FALSE),VLOOKUP(C200,Engagés!$A$11:$L$511,7,FALSE)))," ")</f>
        <v xml:space="preserve"> </v>
      </c>
      <c r="J200" s="44" t="str">
        <f>IF(C200&gt;0,IF(ISNA(IF(ISNA(VLOOKUP(C200,Engagés!$A$11:$L$511,8,FALSE)),VLOOKUP(C200,'Enga manuel'!$G$6:$P$355,6,FALSE),VLOOKUP(C200,Engagés!$A$11:$L$511,8,FALSE)))," ",IF(ISNA(VLOOKUP(C200,Engagés!$A$11:$L$511,8,FALSE)),VLOOKUP(C200,'Enga manuel'!$G$6:$P$355,6,FALSE),VLOOKUP(C200,Engagés!$A$11:$L$511,8,FALSE)))," ")</f>
        <v xml:space="preserve"> </v>
      </c>
      <c r="K200" s="45" t="str">
        <f>IF(C200&gt;0,IF(ISNA(IF(ISNA(VLOOKUP(C200,Engagés!$A$11:$L$511,5,FALSE)),VLOOKUP(C200,'Enga manuel'!$G$6:$P$355,3,FALSE),VLOOKUP(C200,Engagés!$A$11:$L$511,5,FALSE)))," ",IF(ISNA(VLOOKUP(C200,Engagés!$A$11:$L$511,5,FALSE)),VLOOKUP(C200,'Enga manuel'!$G$6:$P$355,3,FALSE),VLOOKUP(C200,Engagés!$A$11:$L$511,5,FALSE)))," ")</f>
        <v xml:space="preserve"> </v>
      </c>
      <c r="L200" s="45" t="str">
        <f>IF(C200&gt;0,IF(ISNA(IF(ISNA(VLOOKUP(C200,Engagés!$A$11:$L$511,4,FALSE)),VLOOKUP(C200,'Enga manuel'!$G$6:$P$355,2,FALSE),VLOOKUP(C200,Engagés!$A$11:$L$511,4,FALSE)))," ",IF(ISNA(VLOOKUP(C200,Engagés!$A$11:$L$511,4,FALSE)),VLOOKUP(C200,'Enga manuel'!$G$6:$P$355,2,FALSE),VLOOKUP(C200,Engagés!$A$11:$L$511,4,FALSE)))," ")</f>
        <v xml:space="preserve"> </v>
      </c>
      <c r="M200" s="44" t="str">
        <f>IF(C200&gt;0,IF(ISNA(IF(ISNA(VLOOKUP(C200,Engagés!$A$11:$L$511,9,FALSE)),VLOOKUP(C200,'Enga manuel'!$G$6:$P$355,7,FALSE),VLOOKUP(C200,Engagés!$A$11:$L$511,9,FALSE)))," ",IF(ISNA(VLOOKUP(C200,Engagés!$A$11:$L$511,9,FALSE)),VLOOKUP(C200,'Enga manuel'!$G$6:$P$355,7,FALSE),VLOOKUP(C200,Engagés!$A$11:$L$511,9,FALSE)))," ")</f>
        <v xml:space="preserve"> </v>
      </c>
      <c r="N200" s="80" t="str">
        <f>IF(C200&gt;0,IF(ISNA(IF(ISNA(VLOOKUP(C200,Engagés!$A$11:$L$511,10,FALSE)),VLOOKUP(C200,'Enga manuel'!$G$6:$P$355,8,FALSE),VLOOKUP(C200,Engagés!$A$11:$L$511,10,FALSE)))," ",IF(ISNA(VLOOKUP(C200,Engagés!$A$11:$L$511,10,FALSE)),VLOOKUP(C200,'Enga manuel'!$G$6:$P$355,8,FALSE),VLOOKUP(C200,Engagés!$A$11:$L$511,10,FALSE)))," ")</f>
        <v xml:space="preserve"> </v>
      </c>
      <c r="O200" s="45" t="str">
        <f>IF(C200&gt;0,IF(ISNA(IF(ISNA(VLOOKUP(C200,Engagés!$A$11:$L$511,12,FALSE)),VLOOKUP(C200,'Enga manuel'!$G$6:$P$355,9,FALSE),VLOOKUP(C200,Engagés!$A$11:$L$511,12,FALSE)))," ",IF(ISNA(VLOOKUP(C200,Engagés!$A$11:$L$511,11,FALSE)),VLOOKUP(C200,'Enga manuel'!$G$6:$P$355,9,FALSE),VLOOKUP(C200,Engagés!$A$11:$L$511,11,FALSE)))," ")</f>
        <v xml:space="preserve"> </v>
      </c>
      <c r="P200" s="46" t="str">
        <f t="shared" ref="P200:P206" si="19">IF(C200&gt;0,IF((G200-$G$7)&lt;0,"Erreur",IF(G200&lt;G199,G200-G$7,IF(G200=G199,"''",G200-G$7))),"")</f>
        <v/>
      </c>
      <c r="R200" s="34">
        <f t="shared" si="15"/>
        <v>0</v>
      </c>
      <c r="S200" s="34">
        <f>IF(C200&gt;0,CONCATENATE(R200,COUNTIF($R$7:R200,R200)),0)</f>
        <v>0</v>
      </c>
      <c r="T200" s="261">
        <f t="shared" si="14"/>
        <v>194</v>
      </c>
    </row>
    <row r="201" spans="1:20" ht="19.149999999999999" customHeight="1" x14ac:dyDescent="0.2">
      <c r="A201" s="39"/>
      <c r="B201" s="47">
        <v>195</v>
      </c>
      <c r="C201" s="47"/>
      <c r="D201" s="48"/>
      <c r="E201" s="48"/>
      <c r="F201" s="48"/>
      <c r="G201" s="43">
        <f t="shared" si="18"/>
        <v>0</v>
      </c>
      <c r="H201" s="44" t="str">
        <f>IF(C201&gt;0,IF(ISNA(IF(ISNA(VLOOKUP(C201,Engagés!$A$11:$L$511,6,FALSE)),VLOOKUP(C201,'Enga manuel'!$G$6:$P$355,4,FALSE),VLOOKUP(C201,Engagés!$A$11:$L$511,6,FALSE))),"Dossard inconnu ",IF(ISNA(VLOOKUP(C201,Engagés!$A$11:$L$511,6,FALSE)),VLOOKUP(C201,'Enga manuel'!$G$6:$P$355,4,FALSE),VLOOKUP(C201,Engagés!$A$11:$L$511,6,FALSE)))," ")</f>
        <v xml:space="preserve"> </v>
      </c>
      <c r="I201" s="44" t="str">
        <f>IF(C201&gt;0,IF(ISNA(IF(ISNA(VLOOKUP(C201,Engagés!$A$11:$L$511,7,FALSE)),VLOOKUP(C201,'Enga manuel'!$G$6:$P$355,5,FALSE),VLOOKUP(C201,Engagés!$A$11:$L$511,7,FALSE))),"ou non partant ",IF(ISNA(VLOOKUP(C201,Engagés!$A$11:$L$511,7,FALSE)),VLOOKUP(C201,'Enga manuel'!$G$6:$P$355,5,FALSE),VLOOKUP(C201,Engagés!$A$11:$L$511,7,FALSE)))," ")</f>
        <v xml:space="preserve"> </v>
      </c>
      <c r="J201" s="44" t="str">
        <f>IF(C201&gt;0,IF(ISNA(IF(ISNA(VLOOKUP(C201,Engagés!$A$11:$L$511,8,FALSE)),VLOOKUP(C201,'Enga manuel'!$G$6:$P$355,6,FALSE),VLOOKUP(C201,Engagés!$A$11:$L$511,8,FALSE)))," ",IF(ISNA(VLOOKUP(C201,Engagés!$A$11:$L$511,8,FALSE)),VLOOKUP(C201,'Enga manuel'!$G$6:$P$355,6,FALSE),VLOOKUP(C201,Engagés!$A$11:$L$511,8,FALSE)))," ")</f>
        <v xml:space="preserve"> </v>
      </c>
      <c r="K201" s="45" t="str">
        <f>IF(C201&gt;0,IF(ISNA(IF(ISNA(VLOOKUP(C201,Engagés!$A$11:$L$511,5,FALSE)),VLOOKUP(C201,'Enga manuel'!$G$6:$P$355,3,FALSE),VLOOKUP(C201,Engagés!$A$11:$L$511,5,FALSE)))," ",IF(ISNA(VLOOKUP(C201,Engagés!$A$11:$L$511,5,FALSE)),VLOOKUP(C201,'Enga manuel'!$G$6:$P$355,3,FALSE),VLOOKUP(C201,Engagés!$A$11:$L$511,5,FALSE)))," ")</f>
        <v xml:space="preserve"> </v>
      </c>
      <c r="L201" s="45" t="str">
        <f>IF(C201&gt;0,IF(ISNA(IF(ISNA(VLOOKUP(C201,Engagés!$A$11:$L$511,4,FALSE)),VLOOKUP(C201,'Enga manuel'!$G$6:$P$355,2,FALSE),VLOOKUP(C201,Engagés!$A$11:$L$511,4,FALSE)))," ",IF(ISNA(VLOOKUP(C201,Engagés!$A$11:$L$511,4,FALSE)),VLOOKUP(C201,'Enga manuel'!$G$6:$P$355,2,FALSE),VLOOKUP(C201,Engagés!$A$11:$L$511,4,FALSE)))," ")</f>
        <v xml:space="preserve"> </v>
      </c>
      <c r="M201" s="44" t="str">
        <f>IF(C201&gt;0,IF(ISNA(IF(ISNA(VLOOKUP(C201,Engagés!$A$11:$L$511,9,FALSE)),VLOOKUP(C201,'Enga manuel'!$G$6:$P$355,7,FALSE),VLOOKUP(C201,Engagés!$A$11:$L$511,9,FALSE)))," ",IF(ISNA(VLOOKUP(C201,Engagés!$A$11:$L$511,9,FALSE)),VLOOKUP(C201,'Enga manuel'!$G$6:$P$355,7,FALSE),VLOOKUP(C201,Engagés!$A$11:$L$511,9,FALSE)))," ")</f>
        <v xml:space="preserve"> </v>
      </c>
      <c r="N201" s="80" t="str">
        <f>IF(C201&gt;0,IF(ISNA(IF(ISNA(VLOOKUP(C201,Engagés!$A$11:$L$511,10,FALSE)),VLOOKUP(C201,'Enga manuel'!$G$6:$P$355,8,FALSE),VLOOKUP(C201,Engagés!$A$11:$L$511,10,FALSE)))," ",IF(ISNA(VLOOKUP(C201,Engagés!$A$11:$L$511,10,FALSE)),VLOOKUP(C201,'Enga manuel'!$G$6:$P$355,8,FALSE),VLOOKUP(C201,Engagés!$A$11:$L$511,10,FALSE)))," ")</f>
        <v xml:space="preserve"> </v>
      </c>
      <c r="O201" s="45" t="str">
        <f>IF(C201&gt;0,IF(ISNA(IF(ISNA(VLOOKUP(C201,Engagés!$A$11:$L$511,12,FALSE)),VLOOKUP(C201,'Enga manuel'!$G$6:$P$355,9,FALSE),VLOOKUP(C201,Engagés!$A$11:$L$511,12,FALSE)))," ",IF(ISNA(VLOOKUP(C201,Engagés!$A$11:$L$511,11,FALSE)),VLOOKUP(C201,'Enga manuel'!$G$6:$P$355,9,FALSE),VLOOKUP(C201,Engagés!$A$11:$L$511,11,FALSE)))," ")</f>
        <v xml:space="preserve"> </v>
      </c>
      <c r="P201" s="46" t="str">
        <f t="shared" si="19"/>
        <v/>
      </c>
      <c r="R201" s="34">
        <f t="shared" si="15"/>
        <v>0</v>
      </c>
      <c r="S201" s="34">
        <f>IF(C201&gt;0,CONCATENATE(R201,COUNTIF($R$7:R201,R201)),0)</f>
        <v>0</v>
      </c>
      <c r="T201" s="261">
        <f t="shared" ref="T201:T206" si="20">IF(B201=B202,(2*B201+COUNTIF($B$7:$B$207,B201)-1)/2,IF(B201=B200,T200,B201))</f>
        <v>195</v>
      </c>
    </row>
    <row r="202" spans="1:20" ht="19.149999999999999" customHeight="1" x14ac:dyDescent="0.2">
      <c r="A202" s="39"/>
      <c r="B202" s="47">
        <v>196</v>
      </c>
      <c r="C202" s="47"/>
      <c r="D202" s="48"/>
      <c r="E202" s="48"/>
      <c r="F202" s="48"/>
      <c r="G202" s="43">
        <f t="shared" si="18"/>
        <v>0</v>
      </c>
      <c r="H202" s="44" t="str">
        <f>IF(C202&gt;0,IF(ISNA(IF(ISNA(VLOOKUP(C202,Engagés!$A$11:$L$511,6,FALSE)),VLOOKUP(C202,'Enga manuel'!$G$6:$P$355,4,FALSE),VLOOKUP(C202,Engagés!$A$11:$L$511,6,FALSE))),"Dossard inconnu ",IF(ISNA(VLOOKUP(C202,Engagés!$A$11:$L$511,6,FALSE)),VLOOKUP(C202,'Enga manuel'!$G$6:$P$355,4,FALSE),VLOOKUP(C202,Engagés!$A$11:$L$511,6,FALSE)))," ")</f>
        <v xml:space="preserve"> </v>
      </c>
      <c r="I202" s="44" t="str">
        <f>IF(C202&gt;0,IF(ISNA(IF(ISNA(VLOOKUP(C202,Engagés!$A$11:$L$511,7,FALSE)),VLOOKUP(C202,'Enga manuel'!$G$6:$P$355,5,FALSE),VLOOKUP(C202,Engagés!$A$11:$L$511,7,FALSE))),"ou non partant ",IF(ISNA(VLOOKUP(C202,Engagés!$A$11:$L$511,7,FALSE)),VLOOKUP(C202,'Enga manuel'!$G$6:$P$355,5,FALSE),VLOOKUP(C202,Engagés!$A$11:$L$511,7,FALSE)))," ")</f>
        <v xml:space="preserve"> </v>
      </c>
      <c r="J202" s="44" t="str">
        <f>IF(C202&gt;0,IF(ISNA(IF(ISNA(VLOOKUP(C202,Engagés!$A$11:$L$511,8,FALSE)),VLOOKUP(C202,'Enga manuel'!$G$6:$P$355,6,FALSE),VLOOKUP(C202,Engagés!$A$11:$L$511,8,FALSE)))," ",IF(ISNA(VLOOKUP(C202,Engagés!$A$11:$L$511,8,FALSE)),VLOOKUP(C202,'Enga manuel'!$G$6:$P$355,6,FALSE),VLOOKUP(C202,Engagés!$A$11:$L$511,8,FALSE)))," ")</f>
        <v xml:space="preserve"> </v>
      </c>
      <c r="K202" s="45" t="str">
        <f>IF(C202&gt;0,IF(ISNA(IF(ISNA(VLOOKUP(C202,Engagés!$A$11:$L$511,5,FALSE)),VLOOKUP(C202,'Enga manuel'!$G$6:$P$355,3,FALSE),VLOOKUP(C202,Engagés!$A$11:$L$511,5,FALSE)))," ",IF(ISNA(VLOOKUP(C202,Engagés!$A$11:$L$511,5,FALSE)),VLOOKUP(C202,'Enga manuel'!$G$6:$P$355,3,FALSE),VLOOKUP(C202,Engagés!$A$11:$L$511,5,FALSE)))," ")</f>
        <v xml:space="preserve"> </v>
      </c>
      <c r="L202" s="45" t="str">
        <f>IF(C202&gt;0,IF(ISNA(IF(ISNA(VLOOKUP(C202,Engagés!$A$11:$L$511,4,FALSE)),VLOOKUP(C202,'Enga manuel'!$G$6:$P$355,2,FALSE),VLOOKUP(C202,Engagés!$A$11:$L$511,4,FALSE)))," ",IF(ISNA(VLOOKUP(C202,Engagés!$A$11:$L$511,4,FALSE)),VLOOKUP(C202,'Enga manuel'!$G$6:$P$355,2,FALSE),VLOOKUP(C202,Engagés!$A$11:$L$511,4,FALSE)))," ")</f>
        <v xml:space="preserve"> </v>
      </c>
      <c r="M202" s="44" t="str">
        <f>IF(C202&gt;0,IF(ISNA(IF(ISNA(VLOOKUP(C202,Engagés!$A$11:$L$511,9,FALSE)),VLOOKUP(C202,'Enga manuel'!$G$6:$P$355,7,FALSE),VLOOKUP(C202,Engagés!$A$11:$L$511,9,FALSE)))," ",IF(ISNA(VLOOKUP(C202,Engagés!$A$11:$L$511,9,FALSE)),VLOOKUP(C202,'Enga manuel'!$G$6:$P$355,7,FALSE),VLOOKUP(C202,Engagés!$A$11:$L$511,9,FALSE)))," ")</f>
        <v xml:space="preserve"> </v>
      </c>
      <c r="N202" s="80" t="str">
        <f>IF(C202&gt;0,IF(ISNA(IF(ISNA(VLOOKUP(C202,Engagés!$A$11:$L$511,10,FALSE)),VLOOKUP(C202,'Enga manuel'!$G$6:$P$355,8,FALSE),VLOOKUP(C202,Engagés!$A$11:$L$511,10,FALSE)))," ",IF(ISNA(VLOOKUP(C202,Engagés!$A$11:$L$511,10,FALSE)),VLOOKUP(C202,'Enga manuel'!$G$6:$P$355,8,FALSE),VLOOKUP(C202,Engagés!$A$11:$L$511,10,FALSE)))," ")</f>
        <v xml:space="preserve"> </v>
      </c>
      <c r="O202" s="45" t="str">
        <f>IF(C202&gt;0,IF(ISNA(IF(ISNA(VLOOKUP(C202,Engagés!$A$11:$L$511,12,FALSE)),VLOOKUP(C202,'Enga manuel'!$G$6:$P$355,9,FALSE),VLOOKUP(C202,Engagés!$A$11:$L$511,12,FALSE)))," ",IF(ISNA(VLOOKUP(C202,Engagés!$A$11:$L$511,11,FALSE)),VLOOKUP(C202,'Enga manuel'!$G$6:$P$355,9,FALSE),VLOOKUP(C202,Engagés!$A$11:$L$511,11,FALSE)))," ")</f>
        <v xml:space="preserve"> </v>
      </c>
      <c r="P202" s="46" t="str">
        <f t="shared" si="19"/>
        <v/>
      </c>
      <c r="R202" s="34">
        <f t="shared" si="15"/>
        <v>0</v>
      </c>
      <c r="S202" s="34">
        <f>IF(C202&gt;0,CONCATENATE(R202,COUNTIF($R$7:R202,R202)),0)</f>
        <v>0</v>
      </c>
      <c r="T202" s="261">
        <f t="shared" si="20"/>
        <v>196</v>
      </c>
    </row>
    <row r="203" spans="1:20" ht="19.149999999999999" customHeight="1" x14ac:dyDescent="0.2">
      <c r="A203" s="39"/>
      <c r="B203" s="47">
        <v>197</v>
      </c>
      <c r="C203" s="47"/>
      <c r="D203" s="48"/>
      <c r="E203" s="48"/>
      <c r="F203" s="48"/>
      <c r="G203" s="43">
        <f t="shared" si="18"/>
        <v>0</v>
      </c>
      <c r="H203" s="44" t="str">
        <f>IF(C203&gt;0,IF(ISNA(IF(ISNA(VLOOKUP(C203,Engagés!$A$11:$L$511,6,FALSE)),VLOOKUP(C203,'Enga manuel'!$G$6:$P$355,4,FALSE),VLOOKUP(C203,Engagés!$A$11:$L$511,6,FALSE))),"Dossard inconnu ",IF(ISNA(VLOOKUP(C203,Engagés!$A$11:$L$511,6,FALSE)),VLOOKUP(C203,'Enga manuel'!$G$6:$P$355,4,FALSE),VLOOKUP(C203,Engagés!$A$11:$L$511,6,FALSE)))," ")</f>
        <v xml:space="preserve"> </v>
      </c>
      <c r="I203" s="44" t="str">
        <f>IF(C203&gt;0,IF(ISNA(IF(ISNA(VLOOKUP(C203,Engagés!$A$11:$L$511,7,FALSE)),VLOOKUP(C203,'Enga manuel'!$G$6:$P$355,5,FALSE),VLOOKUP(C203,Engagés!$A$11:$L$511,7,FALSE))),"ou non partant ",IF(ISNA(VLOOKUP(C203,Engagés!$A$11:$L$511,7,FALSE)),VLOOKUP(C203,'Enga manuel'!$G$6:$P$355,5,FALSE),VLOOKUP(C203,Engagés!$A$11:$L$511,7,FALSE)))," ")</f>
        <v xml:space="preserve"> </v>
      </c>
      <c r="J203" s="44" t="str">
        <f>IF(C203&gt;0,IF(ISNA(IF(ISNA(VLOOKUP(C203,Engagés!$A$11:$L$511,8,FALSE)),VLOOKUP(C203,'Enga manuel'!$G$6:$P$355,6,FALSE),VLOOKUP(C203,Engagés!$A$11:$L$511,8,FALSE)))," ",IF(ISNA(VLOOKUP(C203,Engagés!$A$11:$L$511,8,FALSE)),VLOOKUP(C203,'Enga manuel'!$G$6:$P$355,6,FALSE),VLOOKUP(C203,Engagés!$A$11:$L$511,8,FALSE)))," ")</f>
        <v xml:space="preserve"> </v>
      </c>
      <c r="K203" s="45" t="str">
        <f>IF(C203&gt;0,IF(ISNA(IF(ISNA(VLOOKUP(C203,Engagés!$A$11:$L$511,5,FALSE)),VLOOKUP(C203,'Enga manuel'!$G$6:$P$355,3,FALSE),VLOOKUP(C203,Engagés!$A$11:$L$511,5,FALSE)))," ",IF(ISNA(VLOOKUP(C203,Engagés!$A$11:$L$511,5,FALSE)),VLOOKUP(C203,'Enga manuel'!$G$6:$P$355,3,FALSE),VLOOKUP(C203,Engagés!$A$11:$L$511,5,FALSE)))," ")</f>
        <v xml:space="preserve"> </v>
      </c>
      <c r="L203" s="45" t="str">
        <f>IF(C203&gt;0,IF(ISNA(IF(ISNA(VLOOKUP(C203,Engagés!$A$11:$L$511,4,FALSE)),VLOOKUP(C203,'Enga manuel'!$G$6:$P$355,2,FALSE),VLOOKUP(C203,Engagés!$A$11:$L$511,4,FALSE)))," ",IF(ISNA(VLOOKUP(C203,Engagés!$A$11:$L$511,4,FALSE)),VLOOKUP(C203,'Enga manuel'!$G$6:$P$355,2,FALSE),VLOOKUP(C203,Engagés!$A$11:$L$511,4,FALSE)))," ")</f>
        <v xml:space="preserve"> </v>
      </c>
      <c r="M203" s="44" t="str">
        <f>IF(C203&gt;0,IF(ISNA(IF(ISNA(VLOOKUP(C203,Engagés!$A$11:$L$511,9,FALSE)),VLOOKUP(C203,'Enga manuel'!$G$6:$P$355,7,FALSE),VLOOKUP(C203,Engagés!$A$11:$L$511,9,FALSE)))," ",IF(ISNA(VLOOKUP(C203,Engagés!$A$11:$L$511,9,FALSE)),VLOOKUP(C203,'Enga manuel'!$G$6:$P$355,7,FALSE),VLOOKUP(C203,Engagés!$A$11:$L$511,9,FALSE)))," ")</f>
        <v xml:space="preserve"> </v>
      </c>
      <c r="N203" s="80" t="str">
        <f>IF(C203&gt;0,IF(ISNA(IF(ISNA(VLOOKUP(C203,Engagés!$A$11:$L$511,10,FALSE)),VLOOKUP(C203,'Enga manuel'!$G$6:$P$355,8,FALSE),VLOOKUP(C203,Engagés!$A$11:$L$511,10,FALSE)))," ",IF(ISNA(VLOOKUP(C203,Engagés!$A$11:$L$511,10,FALSE)),VLOOKUP(C203,'Enga manuel'!$G$6:$P$355,8,FALSE),VLOOKUP(C203,Engagés!$A$11:$L$511,10,FALSE)))," ")</f>
        <v xml:space="preserve"> </v>
      </c>
      <c r="O203" s="45" t="str">
        <f>IF(C203&gt;0,IF(ISNA(IF(ISNA(VLOOKUP(C203,Engagés!$A$11:$L$511,12,FALSE)),VLOOKUP(C203,'Enga manuel'!$G$6:$P$355,9,FALSE),VLOOKUP(C203,Engagés!$A$11:$L$511,12,FALSE)))," ",IF(ISNA(VLOOKUP(C203,Engagés!$A$11:$L$511,11,FALSE)),VLOOKUP(C203,'Enga manuel'!$G$6:$P$355,9,FALSE),VLOOKUP(C203,Engagés!$A$11:$L$511,11,FALSE)))," ")</f>
        <v xml:space="preserve"> </v>
      </c>
      <c r="P203" s="46" t="str">
        <f t="shared" si="19"/>
        <v/>
      </c>
      <c r="R203" s="34">
        <f>IF(C203&gt;0,MID(K203,1,7),0)</f>
        <v>0</v>
      </c>
      <c r="S203" s="34">
        <f>IF(C203&gt;0,CONCATENATE(R203,COUNTIF($R$7:R203,R203)),0)</f>
        <v>0</v>
      </c>
      <c r="T203" s="261">
        <f t="shared" si="20"/>
        <v>197</v>
      </c>
    </row>
    <row r="204" spans="1:20" ht="19.149999999999999" customHeight="1" x14ac:dyDescent="0.2">
      <c r="A204" s="39"/>
      <c r="B204" s="47">
        <v>198</v>
      </c>
      <c r="C204" s="47"/>
      <c r="D204" s="48"/>
      <c r="E204" s="48"/>
      <c r="F204" s="48"/>
      <c r="G204" s="43">
        <f t="shared" si="18"/>
        <v>0</v>
      </c>
      <c r="H204" s="44" t="str">
        <f>IF(C204&gt;0,IF(ISNA(IF(ISNA(VLOOKUP(C204,Engagés!$A$11:$L$511,6,FALSE)),VLOOKUP(C204,'Enga manuel'!$G$6:$P$355,4,FALSE),VLOOKUP(C204,Engagés!$A$11:$L$511,6,FALSE))),"Dossard inconnu ",IF(ISNA(VLOOKUP(C204,Engagés!$A$11:$L$511,6,FALSE)),VLOOKUP(C204,'Enga manuel'!$G$6:$P$355,4,FALSE),VLOOKUP(C204,Engagés!$A$11:$L$511,6,FALSE)))," ")</f>
        <v xml:space="preserve"> </v>
      </c>
      <c r="I204" s="44" t="str">
        <f>IF(C204&gt;0,IF(ISNA(IF(ISNA(VLOOKUP(C204,Engagés!$A$11:$L$511,7,FALSE)),VLOOKUP(C204,'Enga manuel'!$G$6:$P$355,5,FALSE),VLOOKUP(C204,Engagés!$A$11:$L$511,7,FALSE))),"ou non partant ",IF(ISNA(VLOOKUP(C204,Engagés!$A$11:$L$511,7,FALSE)),VLOOKUP(C204,'Enga manuel'!$G$6:$P$355,5,FALSE),VLOOKUP(C204,Engagés!$A$11:$L$511,7,FALSE)))," ")</f>
        <v xml:space="preserve"> </v>
      </c>
      <c r="J204" s="44" t="str">
        <f>IF(C204&gt;0,IF(ISNA(IF(ISNA(VLOOKUP(C204,Engagés!$A$11:$L$511,8,FALSE)),VLOOKUP(C204,'Enga manuel'!$G$6:$P$355,6,FALSE),VLOOKUP(C204,Engagés!$A$11:$L$511,8,FALSE)))," ",IF(ISNA(VLOOKUP(C204,Engagés!$A$11:$L$511,8,FALSE)),VLOOKUP(C204,'Enga manuel'!$G$6:$P$355,6,FALSE),VLOOKUP(C204,Engagés!$A$11:$L$511,8,FALSE)))," ")</f>
        <v xml:space="preserve"> </v>
      </c>
      <c r="K204" s="45" t="str">
        <f>IF(C204&gt;0,IF(ISNA(IF(ISNA(VLOOKUP(C204,Engagés!$A$11:$L$511,5,FALSE)),VLOOKUP(C204,'Enga manuel'!$G$6:$P$355,3,FALSE),VLOOKUP(C204,Engagés!$A$11:$L$511,5,FALSE)))," ",IF(ISNA(VLOOKUP(C204,Engagés!$A$11:$L$511,5,FALSE)),VLOOKUP(C204,'Enga manuel'!$G$6:$P$355,3,FALSE),VLOOKUP(C204,Engagés!$A$11:$L$511,5,FALSE)))," ")</f>
        <v xml:space="preserve"> </v>
      </c>
      <c r="L204" s="45" t="str">
        <f>IF(C204&gt;0,IF(ISNA(IF(ISNA(VLOOKUP(C204,Engagés!$A$11:$L$511,4,FALSE)),VLOOKUP(C204,'Enga manuel'!$G$6:$P$355,2,FALSE),VLOOKUP(C204,Engagés!$A$11:$L$511,4,FALSE)))," ",IF(ISNA(VLOOKUP(C204,Engagés!$A$11:$L$511,4,FALSE)),VLOOKUP(C204,'Enga manuel'!$G$6:$P$355,2,FALSE),VLOOKUP(C204,Engagés!$A$11:$L$511,4,FALSE)))," ")</f>
        <v xml:space="preserve"> </v>
      </c>
      <c r="M204" s="44" t="str">
        <f>IF(C204&gt;0,IF(ISNA(IF(ISNA(VLOOKUP(C204,Engagés!$A$11:$L$511,9,FALSE)),VLOOKUP(C204,'Enga manuel'!$G$6:$P$355,7,FALSE),VLOOKUP(C204,Engagés!$A$11:$L$511,9,FALSE)))," ",IF(ISNA(VLOOKUP(C204,Engagés!$A$11:$L$511,9,FALSE)),VLOOKUP(C204,'Enga manuel'!$G$6:$P$355,7,FALSE),VLOOKUP(C204,Engagés!$A$11:$L$511,9,FALSE)))," ")</f>
        <v xml:space="preserve"> </v>
      </c>
      <c r="N204" s="80" t="str">
        <f>IF(C204&gt;0,IF(ISNA(IF(ISNA(VLOOKUP(C204,Engagés!$A$11:$L$511,10,FALSE)),VLOOKUP(C204,'Enga manuel'!$G$6:$P$355,8,FALSE),VLOOKUP(C204,Engagés!$A$11:$L$511,10,FALSE)))," ",IF(ISNA(VLOOKUP(C204,Engagés!$A$11:$L$511,10,FALSE)),VLOOKUP(C204,'Enga manuel'!$G$6:$P$355,8,FALSE),VLOOKUP(C204,Engagés!$A$11:$L$511,10,FALSE)))," ")</f>
        <v xml:space="preserve"> </v>
      </c>
      <c r="O204" s="45" t="str">
        <f>IF(C204&gt;0,IF(ISNA(IF(ISNA(VLOOKUP(C204,Engagés!$A$11:$L$511,12,FALSE)),VLOOKUP(C204,'Enga manuel'!$G$6:$P$355,9,FALSE),VLOOKUP(C204,Engagés!$A$11:$L$511,12,FALSE)))," ",IF(ISNA(VLOOKUP(C204,Engagés!$A$11:$L$511,11,FALSE)),VLOOKUP(C204,'Enga manuel'!$G$6:$P$355,9,FALSE),VLOOKUP(C204,Engagés!$A$11:$L$511,11,FALSE)))," ")</f>
        <v xml:space="preserve"> </v>
      </c>
      <c r="P204" s="46" t="str">
        <f t="shared" si="19"/>
        <v/>
      </c>
      <c r="R204" s="34">
        <f>IF(C204&gt;0,MID(K204,1,7),0)</f>
        <v>0</v>
      </c>
      <c r="S204" s="34">
        <f>IF(C204&gt;0,CONCATENATE(R204,COUNTIF($R$7:R204,R204)),0)</f>
        <v>0</v>
      </c>
      <c r="T204" s="261">
        <f t="shared" si="20"/>
        <v>198</v>
      </c>
    </row>
    <row r="205" spans="1:20" ht="19.149999999999999" customHeight="1" x14ac:dyDescent="0.2">
      <c r="A205" s="39"/>
      <c r="B205" s="47">
        <v>199</v>
      </c>
      <c r="C205" s="47"/>
      <c r="D205" s="48"/>
      <c r="E205" s="48"/>
      <c r="F205" s="48"/>
      <c r="G205" s="43">
        <f t="shared" si="18"/>
        <v>0</v>
      </c>
      <c r="H205" s="44" t="str">
        <f>IF(C205&gt;0,IF(ISNA(IF(ISNA(VLOOKUP(C205,Engagés!$A$11:$L$511,6,FALSE)),VLOOKUP(C205,'Enga manuel'!$G$6:$P$355,4,FALSE),VLOOKUP(C205,Engagés!$A$11:$L$511,6,FALSE))),"Dossard inconnu ",IF(ISNA(VLOOKUP(C205,Engagés!$A$11:$L$511,6,FALSE)),VLOOKUP(C205,'Enga manuel'!$G$6:$P$355,4,FALSE),VLOOKUP(C205,Engagés!$A$11:$L$511,6,FALSE)))," ")</f>
        <v xml:space="preserve"> </v>
      </c>
      <c r="I205" s="44" t="str">
        <f>IF(C205&gt;0,IF(ISNA(IF(ISNA(VLOOKUP(C205,Engagés!$A$11:$L$511,7,FALSE)),VLOOKUP(C205,'Enga manuel'!$G$6:$P$355,5,FALSE),VLOOKUP(C205,Engagés!$A$11:$L$511,7,FALSE))),"ou non partant ",IF(ISNA(VLOOKUP(C205,Engagés!$A$11:$L$511,7,FALSE)),VLOOKUP(C205,'Enga manuel'!$G$6:$P$355,5,FALSE),VLOOKUP(C205,Engagés!$A$11:$L$511,7,FALSE)))," ")</f>
        <v xml:space="preserve"> </v>
      </c>
      <c r="J205" s="44" t="str">
        <f>IF(C205&gt;0,IF(ISNA(IF(ISNA(VLOOKUP(C205,Engagés!$A$11:$L$511,8,FALSE)),VLOOKUP(C205,'Enga manuel'!$G$6:$P$355,6,FALSE),VLOOKUP(C205,Engagés!$A$11:$L$511,8,FALSE)))," ",IF(ISNA(VLOOKUP(C205,Engagés!$A$11:$L$511,8,FALSE)),VLOOKUP(C205,'Enga manuel'!$G$6:$P$355,6,FALSE),VLOOKUP(C205,Engagés!$A$11:$L$511,8,FALSE)))," ")</f>
        <v xml:space="preserve"> </v>
      </c>
      <c r="K205" s="45" t="str">
        <f>IF(C205&gt;0,IF(ISNA(IF(ISNA(VLOOKUP(C205,Engagés!$A$11:$L$511,5,FALSE)),VLOOKUP(C205,'Enga manuel'!$G$6:$P$355,3,FALSE),VLOOKUP(C205,Engagés!$A$11:$L$511,5,FALSE)))," ",IF(ISNA(VLOOKUP(C205,Engagés!$A$11:$L$511,5,FALSE)),VLOOKUP(C205,'Enga manuel'!$G$6:$P$355,3,FALSE),VLOOKUP(C205,Engagés!$A$11:$L$511,5,FALSE)))," ")</f>
        <v xml:space="preserve"> </v>
      </c>
      <c r="L205" s="45" t="str">
        <f>IF(C205&gt;0,IF(ISNA(IF(ISNA(VLOOKUP(C205,Engagés!$A$11:$L$511,4,FALSE)),VLOOKUP(C205,'Enga manuel'!$G$6:$P$355,2,FALSE),VLOOKUP(C205,Engagés!$A$11:$L$511,4,FALSE)))," ",IF(ISNA(VLOOKUP(C205,Engagés!$A$11:$L$511,4,FALSE)),VLOOKUP(C205,'Enga manuel'!$G$6:$P$355,2,FALSE),VLOOKUP(C205,Engagés!$A$11:$L$511,4,FALSE)))," ")</f>
        <v xml:space="preserve"> </v>
      </c>
      <c r="M205" s="44" t="str">
        <f>IF(C205&gt;0,IF(ISNA(IF(ISNA(VLOOKUP(C205,Engagés!$A$11:$L$511,9,FALSE)),VLOOKUP(C205,'Enga manuel'!$G$6:$P$355,7,FALSE),VLOOKUP(C205,Engagés!$A$11:$L$511,9,FALSE)))," ",IF(ISNA(VLOOKUP(C205,Engagés!$A$11:$L$511,9,FALSE)),VLOOKUP(C205,'Enga manuel'!$G$6:$P$355,7,FALSE),VLOOKUP(C205,Engagés!$A$11:$L$511,9,FALSE)))," ")</f>
        <v xml:space="preserve"> </v>
      </c>
      <c r="N205" s="80" t="str">
        <f>IF(C205&gt;0,IF(ISNA(IF(ISNA(VLOOKUP(C205,Engagés!$A$11:$L$511,10,FALSE)),VLOOKUP(C205,'Enga manuel'!$G$6:$P$355,8,FALSE),VLOOKUP(C205,Engagés!$A$11:$L$511,10,FALSE)))," ",IF(ISNA(VLOOKUP(C205,Engagés!$A$11:$L$511,10,FALSE)),VLOOKUP(C205,'Enga manuel'!$G$6:$P$355,8,FALSE),VLOOKUP(C205,Engagés!$A$11:$L$511,10,FALSE)))," ")</f>
        <v xml:space="preserve"> </v>
      </c>
      <c r="O205" s="45" t="str">
        <f>IF(C205&gt;0,IF(ISNA(IF(ISNA(VLOOKUP(C205,Engagés!$A$11:$L$511,12,FALSE)),VLOOKUP(C205,'Enga manuel'!$G$6:$P$355,9,FALSE),VLOOKUP(C205,Engagés!$A$11:$L$511,12,FALSE)))," ",IF(ISNA(VLOOKUP(C205,Engagés!$A$11:$L$511,11,FALSE)),VLOOKUP(C205,'Enga manuel'!$G$6:$P$355,9,FALSE),VLOOKUP(C205,Engagés!$A$11:$L$511,11,FALSE)))," ")</f>
        <v xml:space="preserve"> </v>
      </c>
      <c r="P205" s="46" t="str">
        <f t="shared" si="19"/>
        <v/>
      </c>
      <c r="R205" s="34">
        <f>IF(C205&gt;0,MID(K205,1,7),0)</f>
        <v>0</v>
      </c>
      <c r="S205" s="34">
        <f>IF(C205&gt;0,CONCATENATE(R205,COUNTIF($R$7:R205,R205)),0)</f>
        <v>0</v>
      </c>
      <c r="T205" s="261">
        <f t="shared" si="20"/>
        <v>199</v>
      </c>
    </row>
    <row r="206" spans="1:20" ht="19.149999999999999" customHeight="1" x14ac:dyDescent="0.2">
      <c r="A206" s="39"/>
      <c r="B206" s="47">
        <v>200</v>
      </c>
      <c r="C206" s="47"/>
      <c r="D206" s="48"/>
      <c r="E206" s="48"/>
      <c r="F206" s="48"/>
      <c r="G206" s="43">
        <f t="shared" si="18"/>
        <v>0</v>
      </c>
      <c r="H206" s="44" t="str">
        <f>IF(C206&gt;0,IF(ISNA(IF(ISNA(VLOOKUP(C206,Engagés!$A$11:$L$511,6,FALSE)),VLOOKUP(C206,'Enga manuel'!$G$6:$P$355,4,FALSE),VLOOKUP(C206,Engagés!$A$11:$L$511,6,FALSE))),"Dossard inconnu ",IF(ISNA(VLOOKUP(C206,Engagés!$A$11:$L$511,6,FALSE)),VLOOKUP(C206,'Enga manuel'!$G$6:$P$355,4,FALSE),VLOOKUP(C206,Engagés!$A$11:$L$511,6,FALSE)))," ")</f>
        <v xml:space="preserve"> </v>
      </c>
      <c r="I206" s="44" t="str">
        <f>IF(C206&gt;0,IF(ISNA(IF(ISNA(VLOOKUP(C206,Engagés!$A$11:$L$511,7,FALSE)),VLOOKUP(C206,'Enga manuel'!$G$6:$P$355,5,FALSE),VLOOKUP(C206,Engagés!$A$11:$L$511,7,FALSE))),"ou non partant ",IF(ISNA(VLOOKUP(C206,Engagés!$A$11:$L$511,7,FALSE)),VLOOKUP(C206,'Enga manuel'!$G$6:$P$355,5,FALSE),VLOOKUP(C206,Engagés!$A$11:$L$511,7,FALSE)))," ")</f>
        <v xml:space="preserve"> </v>
      </c>
      <c r="J206" s="44" t="str">
        <f>IF(C206&gt;0,IF(ISNA(IF(ISNA(VLOOKUP(C206,Engagés!$A$11:$L$511,8,FALSE)),VLOOKUP(C206,'Enga manuel'!$G$6:$P$355,6,FALSE),VLOOKUP(C206,Engagés!$A$11:$L$511,8,FALSE)))," ",IF(ISNA(VLOOKUP(C206,Engagés!$A$11:$L$511,8,FALSE)),VLOOKUP(C206,'Enga manuel'!$G$6:$P$355,6,FALSE),VLOOKUP(C206,Engagés!$A$11:$L$511,8,FALSE)))," ")</f>
        <v xml:space="preserve"> </v>
      </c>
      <c r="K206" s="45" t="str">
        <f>IF(C206&gt;0,IF(ISNA(IF(ISNA(VLOOKUP(C206,Engagés!$A$11:$L$511,5,FALSE)),VLOOKUP(C206,'Enga manuel'!$G$6:$P$355,3,FALSE),VLOOKUP(C206,Engagés!$A$11:$L$511,5,FALSE)))," ",IF(ISNA(VLOOKUP(C206,Engagés!$A$11:$L$511,5,FALSE)),VLOOKUP(C206,'Enga manuel'!$G$6:$P$355,3,FALSE),VLOOKUP(C206,Engagés!$A$11:$L$511,5,FALSE)))," ")</f>
        <v xml:space="preserve"> </v>
      </c>
      <c r="L206" s="45" t="str">
        <f>IF(C206&gt;0,IF(ISNA(IF(ISNA(VLOOKUP(C206,Engagés!$A$11:$L$511,4,FALSE)),VLOOKUP(C206,'Enga manuel'!$G$6:$P$355,2,FALSE),VLOOKUP(C206,Engagés!$A$11:$L$511,4,FALSE)))," ",IF(ISNA(VLOOKUP(C206,Engagés!$A$11:$L$511,4,FALSE)),VLOOKUP(C206,'Enga manuel'!$G$6:$P$355,2,FALSE),VLOOKUP(C206,Engagés!$A$11:$L$511,4,FALSE)))," ")</f>
        <v xml:space="preserve"> </v>
      </c>
      <c r="M206" s="44" t="str">
        <f>IF(C206&gt;0,IF(ISNA(IF(ISNA(VLOOKUP(C206,Engagés!$A$11:$L$511,9,FALSE)),VLOOKUP(C206,'Enga manuel'!$G$6:$P$355,7,FALSE),VLOOKUP(C206,Engagés!$A$11:$L$511,9,FALSE)))," ",IF(ISNA(VLOOKUP(C206,Engagés!$A$11:$L$511,9,FALSE)),VLOOKUP(C206,'Enga manuel'!$G$6:$P$355,7,FALSE),VLOOKUP(C206,Engagés!$A$11:$L$511,9,FALSE)))," ")</f>
        <v xml:space="preserve"> </v>
      </c>
      <c r="N206" s="80" t="str">
        <f>IF(C206&gt;0,IF(ISNA(IF(ISNA(VLOOKUP(C206,Engagés!$A$11:$L$511,10,FALSE)),VLOOKUP(C206,'Enga manuel'!$G$6:$P$355,8,FALSE),VLOOKUP(C206,Engagés!$A$11:$L$511,10,FALSE)))," ",IF(ISNA(VLOOKUP(C206,Engagés!$A$11:$L$511,10,FALSE)),VLOOKUP(C206,'Enga manuel'!$G$6:$P$355,8,FALSE),VLOOKUP(C206,Engagés!$A$11:$L$511,10,FALSE)))," ")</f>
        <v xml:space="preserve"> </v>
      </c>
      <c r="O206" s="45" t="str">
        <f>IF(C206&gt;0,IF(ISNA(IF(ISNA(VLOOKUP(C206,Engagés!$A$11:$L$511,12,FALSE)),VLOOKUP(C206,'Enga manuel'!$G$6:$P$355,9,FALSE),VLOOKUP(C206,Engagés!$A$11:$L$511,12,FALSE)))," ",IF(ISNA(VLOOKUP(C206,Engagés!$A$11:$L$511,11,FALSE)),VLOOKUP(C206,'Enga manuel'!$G$6:$P$355,9,FALSE),VLOOKUP(C206,Engagés!$A$11:$L$511,11,FALSE)))," ")</f>
        <v xml:space="preserve"> </v>
      </c>
      <c r="P206" s="46" t="str">
        <f t="shared" si="19"/>
        <v/>
      </c>
      <c r="R206" s="34">
        <f>IF(C206&gt;0,MID(K206,1,7),0)</f>
        <v>0</v>
      </c>
      <c r="S206" s="34">
        <f>IF(C206&gt;0,CONCATENATE(R206,COUNTIF($R$7:R206,R206)),0)</f>
        <v>0</v>
      </c>
      <c r="T206" s="261">
        <f t="shared" si="20"/>
        <v>200</v>
      </c>
    </row>
  </sheetData>
  <sheetProtection sort="0"/>
  <mergeCells count="20">
    <mergeCell ref="O5:O6"/>
    <mergeCell ref="P5:P6"/>
    <mergeCell ref="K5:K6"/>
    <mergeCell ref="L5:L6"/>
    <mergeCell ref="M5:M6"/>
    <mergeCell ref="D2:P2"/>
    <mergeCell ref="J5:J6"/>
    <mergeCell ref="L3:N3"/>
    <mergeCell ref="I5:I6"/>
    <mergeCell ref="N5:N6"/>
    <mergeCell ref="A2:C2"/>
    <mergeCell ref="B3:C3"/>
    <mergeCell ref="D3:H3"/>
    <mergeCell ref="C5:C6"/>
    <mergeCell ref="D5:F5"/>
    <mergeCell ref="G5:G6"/>
    <mergeCell ref="H5:H6"/>
    <mergeCell ref="A5:A6"/>
    <mergeCell ref="B5:B6"/>
    <mergeCell ref="D4:E4"/>
  </mergeCells>
  <conditionalFormatting sqref="D8:D17">
    <cfRule type="expression" dxfId="15" priority="40" stopIfTrue="1">
      <formula>$G8 &lt; $G$7</formula>
    </cfRule>
    <cfRule type="expression" dxfId="14" priority="41" stopIfTrue="1">
      <formula xml:space="preserve"> $G8&lt; $G7</formula>
    </cfRule>
  </conditionalFormatting>
  <conditionalFormatting sqref="D7:F7">
    <cfRule type="expression" dxfId="13" priority="36" stopIfTrue="1">
      <formula>$G7 &lt; $G$7</formula>
    </cfRule>
    <cfRule type="expression" dxfId="12" priority="37" stopIfTrue="1">
      <formula xml:space="preserve"> $G7&lt; $G6</formula>
    </cfRule>
  </conditionalFormatting>
  <conditionalFormatting sqref="D18:D206">
    <cfRule type="expression" dxfId="11" priority="32" stopIfTrue="1">
      <formula>$G18 &lt; $G$7</formula>
    </cfRule>
    <cfRule type="expression" dxfId="10" priority="33" stopIfTrue="1">
      <formula xml:space="preserve"> $G18&lt; $G17</formula>
    </cfRule>
  </conditionalFormatting>
  <conditionalFormatting sqref="E8:F206">
    <cfRule type="expression" dxfId="9" priority="29" stopIfTrue="1">
      <formula>$G8 &lt; $G$7</formula>
    </cfRule>
    <cfRule type="expression" dxfId="8" priority="30" stopIfTrue="1">
      <formula xml:space="preserve"> $G8&lt; $G7</formula>
    </cfRule>
  </conditionalFormatting>
  <conditionalFormatting sqref="C7:C206">
    <cfRule type="expression" dxfId="7" priority="50" stopIfTrue="1">
      <formula>#REF!="Dossard Inconnu"</formula>
    </cfRule>
    <cfRule type="expression" dxfId="6" priority="51" stopIfTrue="1">
      <formula>#REF!="Non partant"</formula>
    </cfRule>
    <cfRule type="expression" dxfId="5" priority="52" stopIfTrue="1">
      <formula>#REF!="Hors délai"</formula>
    </cfRule>
  </conditionalFormatting>
  <dataValidations count="2">
    <dataValidation type="whole" allowBlank="1" showInputMessage="1" showErrorMessage="1" sqref="E7:F206 GW7:GX206" xr:uid="{F75E5E54-B893-462B-9ECD-7F8215CC303D}">
      <formula1>0</formula1>
      <formula2>59</formula2>
    </dataValidation>
    <dataValidation type="custom" allowBlank="1" showInputMessage="1" showErrorMessage="1" errorTitle="Attention : doublon" error="Ce dossard a déjà été classé !" sqref="C7:C206" xr:uid="{C4D1C7D1-8C45-4808-A0CB-59A0B3008C30}">
      <formula1>COUNTIF($C$7:$C$206,$C7)&lt;2</formula1>
    </dataValidation>
  </dataValidations>
  <printOptions horizontalCentered="1"/>
  <pageMargins left="0.39370078740157483" right="0.39370078740157483" top="0.39370078740157483" bottom="0.39370078740157483" header="0.27559055118110237" footer="0.11811023622047245"/>
  <pageSetup paperSize="9" scale="45" fitToHeight="3" orientation="portrait" horizontalDpi="300" verticalDpi="300" r:id="rId1"/>
  <headerFooter alignWithMargins="0">
    <oddFooter>&amp;RPage(s) : &amp;"Arial,Gras"&amp;P&amp;"Arial,Normal" de &amp;"Arial,Gras"&amp;N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5988D-6879-4454-98D2-FCCC35B15885}">
  <sheetPr codeName="Feuille2"/>
  <dimension ref="A1:AA159"/>
  <sheetViews>
    <sheetView showGridLines="0" topLeftCell="S1" zoomScaleNormal="100" workbookViewId="0">
      <selection sqref="A1:R65536"/>
    </sheetView>
  </sheetViews>
  <sheetFormatPr baseColWidth="10" defaultColWidth="15.7109375" defaultRowHeight="15" outlineLevelCol="1" x14ac:dyDescent="0.2"/>
  <cols>
    <col min="1" max="2" width="15.7109375" hidden="1" customWidth="1" outlineLevel="1"/>
    <col min="3" max="15" width="15.7109375" style="33" hidden="1" customWidth="1" outlineLevel="1"/>
    <col min="16" max="17" width="15.7109375" hidden="1" customWidth="1" outlineLevel="1"/>
    <col min="18" max="18" width="17.5703125" hidden="1" customWidth="1" outlineLevel="1"/>
    <col min="19" max="19" width="15.7109375" customWidth="1" collapsed="1"/>
    <col min="20" max="20" width="33.85546875" style="82" customWidth="1"/>
    <col min="21" max="24" width="15.7109375" style="82" customWidth="1"/>
  </cols>
  <sheetData>
    <row r="1" spans="1:27" ht="57" customHeight="1" thickBot="1" x14ac:dyDescent="0.25">
      <c r="S1" s="81"/>
      <c r="T1" s="86" t="s">
        <v>59</v>
      </c>
      <c r="U1" s="368"/>
      <c r="V1" s="368"/>
      <c r="W1" s="368"/>
      <c r="X1" s="83"/>
      <c r="Y1" s="85"/>
      <c r="Z1" s="194">
        <v>3</v>
      </c>
      <c r="AA1" s="85" t="s">
        <v>58</v>
      </c>
    </row>
    <row r="2" spans="1:27" ht="15.75" x14ac:dyDescent="0.25">
      <c r="A2" s="81"/>
      <c r="B2" s="81"/>
      <c r="C2" s="206">
        <v>1</v>
      </c>
      <c r="D2" s="206">
        <v>2</v>
      </c>
      <c r="E2" s="206">
        <v>3</v>
      </c>
      <c r="F2" s="206" t="s">
        <v>46</v>
      </c>
      <c r="G2" s="206" t="s">
        <v>45</v>
      </c>
      <c r="H2" s="206" t="s">
        <v>47</v>
      </c>
      <c r="I2" s="206" t="s">
        <v>48</v>
      </c>
      <c r="J2" s="206" t="s">
        <v>49</v>
      </c>
      <c r="K2" s="206" t="s">
        <v>50</v>
      </c>
      <c r="L2" s="206" t="s">
        <v>51</v>
      </c>
      <c r="M2" s="206" t="s">
        <v>52</v>
      </c>
      <c r="N2" s="206" t="s">
        <v>53</v>
      </c>
      <c r="Q2" s="81" t="s">
        <v>54</v>
      </c>
      <c r="R2" s="81" t="s">
        <v>55</v>
      </c>
      <c r="T2" s="87" t="s">
        <v>43</v>
      </c>
      <c r="U2" s="87" t="s">
        <v>56</v>
      </c>
      <c r="V2" s="87" t="s">
        <v>57</v>
      </c>
      <c r="W2" s="87" t="str">
        <f>IF(Z1=3,"Place 3","  ")</f>
        <v>Place 3</v>
      </c>
      <c r="X2" s="87" t="s">
        <v>60</v>
      </c>
    </row>
    <row r="3" spans="1:27" x14ac:dyDescent="0.2">
      <c r="A3">
        <f>IF('Engagés PE'!B5&gt;0,'Engagés PE'!B5," ")</f>
        <v>4877128</v>
      </c>
      <c r="B3" t="str">
        <f>IF('Engagés PE'!C5&gt;0,'Engagés PE'!C5," ")</f>
        <v>LAGNY PONTCARRE CYC.</v>
      </c>
      <c r="C3" s="33">
        <f>IF(A3&gt;0,IF(ISNA(VLOOKUP(CONCATENATE(A3,$C$2),'Saisie CLASSEMENT'!$S$7:$Z$206,2,FALSE)),1000,VLOOKUP(CONCATENATE(A3,$C$2),'Saisie CLASSEMENT'!$S$7:$Z$206,2,FALSE)),1000)</f>
        <v>1000</v>
      </c>
      <c r="D3" s="33">
        <f>IF(C3&gt;0,IF(ISNA(VLOOKUP(CONCATENATE(A3,$D$2),'Saisie CLASSEMENT'!$S$7:$Z$206,2,FALSE)),1000,VLOOKUP(CONCATENATE(A3,$D$2),'Saisie CLASSEMENT'!$S$7:$Z$206,2,FALSE)),1000)</f>
        <v>1000</v>
      </c>
      <c r="E3" s="33">
        <f>IF(D3&gt;0,IF(ISNA(VLOOKUP(CONCATENATE(A3,$E$2),'Saisie CLASSEMENT'!$S$7:$Z$206,2,FALSE)),1000,VLOOKUP(CONCATENATE(A3,$E$2),'Saisie CLASSEMENT'!$S$7:$Z$206,2,FALSE)),1000)</f>
        <v>1000</v>
      </c>
      <c r="F3" s="33">
        <f t="shared" ref="F3:F27" si="0">SUM(C3:D3)</f>
        <v>2000</v>
      </c>
      <c r="G3" s="33">
        <f t="shared" ref="G3:G27" si="1">SUM(C3:E3)</f>
        <v>3000</v>
      </c>
      <c r="H3" s="33">
        <f t="shared" ref="H3:H27" si="2">COUNTIF($F$3:$F$27,"&lt;"&amp;F3)+1</f>
        <v>1</v>
      </c>
      <c r="I3" s="33">
        <f t="shared" ref="I3:I27" si="3">COUNTIF($G$3:$G$27,"&lt;"&amp;G3)+1</f>
        <v>1</v>
      </c>
      <c r="J3" s="33">
        <f t="shared" ref="J3:J27" si="4">COUNTIF($C$3:$C$27,"&lt;"&amp;C3)+1</f>
        <v>1</v>
      </c>
      <c r="K3" s="33">
        <f t="shared" ref="K3:K27" si="5">COUNTIF($D$3:$D$27,"&lt;"&amp;D3)+1</f>
        <v>1</v>
      </c>
      <c r="L3" s="33">
        <f t="shared" ref="L3:L27" si="6">COUNTIF($E$3:$E$27,"&lt;"&amp;E3)+1</f>
        <v>1</v>
      </c>
      <c r="M3" s="33">
        <f>H3*10000+J3*100+K3+IF(B3&lt;&gt;" ",0,1)</f>
        <v>10101</v>
      </c>
      <c r="N3" s="33">
        <f>I3*1000000+J3*10000+K3*100+L3+IF(B3&lt;&gt;" ",0,1)</f>
        <v>1010101</v>
      </c>
      <c r="O3" s="33">
        <f>A3</f>
        <v>4877128</v>
      </c>
      <c r="P3" s="84">
        <v>1</v>
      </c>
      <c r="Q3" t="str">
        <f>IF(ISNA(IF(A3&gt;0,VLOOKUP(VLOOKUP(SMALL($M$3:$M$27,P3),$M$3:$O$27,3,FALSE),'Engagés PE'!$B$5:$D$29,2,FALSE)," ")),0,IF(A3&gt;0,VLOOKUP(VLOOKUP(SMALL($M$3:$M$27,P3),$M$3:$O$27,3,FALSE),'Engagés PE'!$B$5:$D$29,2,FALSE)," "))</f>
        <v>LAGNY PONTCARRE CYC.</v>
      </c>
      <c r="R3" t="str">
        <f>IF(ISNA(IF(A3&gt;0,VLOOKUP(VLOOKUP(SMALL($N$3:$N$27,P3),$N$3:$O$27,2,FALSE),'Engagés PE'!$B$5:$D$29,2,FALSE)," ")),0,IF(A3&gt;0,VLOOKUP(VLOOKUP(SMALL($N$3:$N$27,P3),$N$3:$O$27,2,FALSE),'Engagés PE'!$B$5:$D$29,2,FALSE)," "))</f>
        <v>LAGNY PONTCARRE CYC.</v>
      </c>
      <c r="S3" s="84">
        <v>1</v>
      </c>
      <c r="T3" s="88" t="str">
        <f t="shared" ref="T3:T27" si="7">IF($Z$1=2,IF(ISNA(Q3)," ",Q3),IF($Z$1=3,IF(ISNA(R3)," ",R3)," "))</f>
        <v>LAGNY PONTCARRE CYC.</v>
      </c>
      <c r="U3" s="228">
        <f>IF(ISNA(IF(T3&lt;&gt;" ",VLOOKUP(T3,$B$3:$E$27,2,FALSE)," "))," ",IF(T3&lt;&gt;" ",VLOOKUP(T3,$B$3:$E$27,2,FALSE)," "))</f>
        <v>1000</v>
      </c>
      <c r="V3" s="228">
        <f>IF(ISNA(IF(T3&lt;&gt;" ",VLOOKUP(T3,$B$3:$E$27,3,FALSE)," "))," ",IF(T3&lt;&gt;" ",VLOOKUP(T3,$B$3:$E$27,3,FALSE)," "))</f>
        <v>1000</v>
      </c>
      <c r="W3" s="228">
        <f>IF(ISNA(IF(T3&lt;&gt;" ",IF($Z$1=3,VLOOKUP(T3,$B$3:$E$27,4,FALSE)," ")," "))," ",IF(T3&lt;&gt;" ",IF($Z$1=3,VLOOKUP(T3,$B$3:$E$27,4,FALSE)," ")," "))</f>
        <v>1000</v>
      </c>
      <c r="X3" s="228">
        <f>IF(T3&gt;0,IF(T3&lt;&gt;"",IF($Z$1=2,SUM(U3:V3),IF($Z$1=3,SUM(U3:W3)," "))," ")," ")</f>
        <v>3000</v>
      </c>
    </row>
    <row r="4" spans="1:27" x14ac:dyDescent="0.2">
      <c r="A4">
        <f>IF('Engagés PE'!B6&gt;0,'Engagés PE'!B6," ")</f>
        <v>4875016</v>
      </c>
      <c r="B4" t="str">
        <f>IF('Engagés PE'!C6&gt;0,'Engagés PE'!C6," ")</f>
        <v>PARIS CYCLISTE OLYMPIQUE</v>
      </c>
      <c r="C4" s="33">
        <f>IF(A4&gt;0,IF(ISNA(VLOOKUP(CONCATENATE(A4,$C$2),'Saisie CLASSEMENT'!$S$7:$Z$206,2,FALSE)),1000,VLOOKUP(CONCATENATE(A4,$C$2),'Saisie CLASSEMENT'!$S$7:$Z$206,2,FALSE)),1000)</f>
        <v>1000</v>
      </c>
      <c r="D4" s="33">
        <f>IF(C4&gt;0,IF(ISNA(VLOOKUP(CONCATENATE(A4,$D$2),'Saisie CLASSEMENT'!$S$7:$Z$206,2,FALSE)),1000,VLOOKUP(CONCATENATE(A4,$D$2),'Saisie CLASSEMENT'!$S$7:$Z$206,2,FALSE)),1000)</f>
        <v>1000</v>
      </c>
      <c r="E4" s="33">
        <f>IF(D4&gt;0,IF(ISNA(VLOOKUP(CONCATENATE(A4,$E$2),'Saisie CLASSEMENT'!$S$7:$Z$206,2,FALSE)),1000,VLOOKUP(CONCATENATE(A4,$E$2),'Saisie CLASSEMENT'!$S$7:$Z$206,2,FALSE)),1000)</f>
        <v>1000</v>
      </c>
      <c r="F4" s="33">
        <f t="shared" si="0"/>
        <v>2000</v>
      </c>
      <c r="G4" s="33">
        <f t="shared" si="1"/>
        <v>3000</v>
      </c>
      <c r="H4" s="33">
        <f t="shared" si="2"/>
        <v>1</v>
      </c>
      <c r="I4" s="33">
        <f t="shared" si="3"/>
        <v>1</v>
      </c>
      <c r="J4" s="33">
        <f t="shared" si="4"/>
        <v>1</v>
      </c>
      <c r="K4" s="33">
        <f t="shared" si="5"/>
        <v>1</v>
      </c>
      <c r="L4" s="33">
        <f t="shared" si="6"/>
        <v>1</v>
      </c>
      <c r="M4" s="33">
        <f t="shared" ref="M4:M27" si="8">H4*10000+J4*100+K4+IF(B4&lt;&gt;" ",0,1)</f>
        <v>10101</v>
      </c>
      <c r="N4" s="33">
        <f t="shared" ref="N4:N27" si="9">I4*1000000+J4*10000+K4*100+L4+IF(B4&lt;&gt;" ",0,1)</f>
        <v>1010101</v>
      </c>
      <c r="O4" s="33">
        <f>A4</f>
        <v>4875016</v>
      </c>
      <c r="P4" s="84">
        <v>2</v>
      </c>
      <c r="Q4" t="str">
        <f>IF(ISNA(IF(A4&gt;0,VLOOKUP(VLOOKUP(SMALL($M$3:$M$27,P4),$M$3:$O$27,3,FALSE),'Engagés PE'!$B$5:$D$29,2,FALSE)," ")),0,IF(A4&gt;0,VLOOKUP(VLOOKUP(SMALL($M$3:$M$27,P4),$M$3:$O$27,3,FALSE),'Engagés PE'!$B$5:$D$29,2,FALSE)," "))</f>
        <v>LAGNY PONTCARRE CYC.</v>
      </c>
      <c r="R4" t="str">
        <f>IF(ISNA(IF(A4&gt;0,VLOOKUP(VLOOKUP(SMALL($N$3:$N$27,P4),$N$3:$O$27,2,FALSE),'Engagés PE'!$B$5:$D$29,2,FALSE)," ")),0,IF(A4&gt;0,VLOOKUP(VLOOKUP(SMALL($N$3:$N$27,P4),$N$3:$O$27,2,FALSE),'Engagés PE'!$B$5:$D$29,2,FALSE)," "))</f>
        <v>LAGNY PONTCARRE CYC.</v>
      </c>
      <c r="S4" s="84">
        <v>2</v>
      </c>
      <c r="T4" s="89" t="str">
        <f t="shared" si="7"/>
        <v>LAGNY PONTCARRE CYC.</v>
      </c>
      <c r="U4" s="228">
        <f t="shared" ref="U4:U27" si="10">IF(ISNA(IF(T4&lt;&gt;" ",VLOOKUP(T4,$B$3:$E$27,2,FALSE)," "))," ",IF(T4&lt;&gt;" ",VLOOKUP(T4,$B$3:$E$27,2,FALSE)," "))</f>
        <v>1000</v>
      </c>
      <c r="V4" s="228">
        <f t="shared" ref="V4:V27" si="11">IF(ISNA(IF(T4&lt;&gt;" ",VLOOKUP(T4,$B$3:$E$27,3,FALSE)," "))," ",IF(T4&lt;&gt;" ",VLOOKUP(T4,$B$3:$E$27,3,FALSE)," "))</f>
        <v>1000</v>
      </c>
      <c r="W4" s="228">
        <f t="shared" ref="W4:W27" si="12">IF(ISNA(IF(T4&lt;&gt;" ",IF($Z$1=3,VLOOKUP(T4,$B$3:$E$27,4,FALSE)," ")," "))," ",IF(T4&lt;&gt;" ",IF($Z$1=3,VLOOKUP(T4,$B$3:$E$27,4,FALSE)," ")," "))</f>
        <v>1000</v>
      </c>
      <c r="X4" s="228">
        <f t="shared" ref="X4:X27" si="13">IF(T4&gt;0,IF(T4&lt;&gt;"",IF($Z$1=2,SUM(U4:V4),IF($Z$1=3,SUM(U4:W4)," "))," ")," ")</f>
        <v>3000</v>
      </c>
    </row>
    <row r="5" spans="1:27" x14ac:dyDescent="0.2">
      <c r="A5">
        <f>IF('Engagés PE'!B7&gt;0,'Engagés PE'!B7," ")</f>
        <v>4895714</v>
      </c>
      <c r="B5" t="str">
        <f>IF('Engagés PE'!C7&gt;0,'Engagés PE'!C7," ")</f>
        <v>PARISIS A.C. 95</v>
      </c>
      <c r="C5" s="33">
        <f>IF(A5&gt;0,IF(ISNA(VLOOKUP(CONCATENATE(A5,$C$2),'Saisie CLASSEMENT'!$S$7:$Z$206,2,FALSE)),1000,VLOOKUP(CONCATENATE(A5,$C$2),'Saisie CLASSEMENT'!$S$7:$Z$206,2,FALSE)),1000)</f>
        <v>1000</v>
      </c>
      <c r="D5" s="33">
        <f>IF(C5&gt;0,IF(ISNA(VLOOKUP(CONCATENATE(A5,$D$2),'Saisie CLASSEMENT'!$S$7:$Z$206,2,FALSE)),1000,VLOOKUP(CONCATENATE(A5,$D$2),'Saisie CLASSEMENT'!$S$7:$Z$206,2,FALSE)),1000)</f>
        <v>1000</v>
      </c>
      <c r="E5" s="33">
        <f>IF(D5&gt;0,IF(ISNA(VLOOKUP(CONCATENATE(A5,$E$2),'Saisie CLASSEMENT'!$S$7:$Z$206,2,FALSE)),1000,VLOOKUP(CONCATENATE(A5,$E$2),'Saisie CLASSEMENT'!$S$7:$Z$206,2,FALSE)),1000)</f>
        <v>1000</v>
      </c>
      <c r="F5" s="33">
        <f t="shared" si="0"/>
        <v>2000</v>
      </c>
      <c r="G5" s="33">
        <f t="shared" si="1"/>
        <v>3000</v>
      </c>
      <c r="H5" s="33">
        <f t="shared" si="2"/>
        <v>1</v>
      </c>
      <c r="I5" s="33">
        <f t="shared" si="3"/>
        <v>1</v>
      </c>
      <c r="J5" s="33">
        <f t="shared" si="4"/>
        <v>1</v>
      </c>
      <c r="K5" s="33">
        <f t="shared" si="5"/>
        <v>1</v>
      </c>
      <c r="L5" s="33">
        <f t="shared" si="6"/>
        <v>1</v>
      </c>
      <c r="M5" s="33">
        <f t="shared" si="8"/>
        <v>10101</v>
      </c>
      <c r="N5" s="33">
        <f t="shared" si="9"/>
        <v>1010101</v>
      </c>
      <c r="O5" s="33">
        <f t="shared" ref="O5:O27" si="14">A5</f>
        <v>4895714</v>
      </c>
      <c r="P5" s="84">
        <v>3</v>
      </c>
      <c r="Q5" t="str">
        <f>IF(ISNA(IF(A5&gt;0,VLOOKUP(VLOOKUP(SMALL($M$3:$M$27,P5),$M$3:$O$27,3,FALSE),'Engagés PE'!$B$5:$D$29,2,FALSE)," ")),0,IF(A5&gt;0,VLOOKUP(VLOOKUP(SMALL($M$3:$M$27,P5),$M$3:$O$27,3,FALSE),'Engagés PE'!$B$5:$D$29,2,FALSE)," "))</f>
        <v>LAGNY PONTCARRE CYC.</v>
      </c>
      <c r="R5" t="str">
        <f>IF(ISNA(IF(A5&gt;0,VLOOKUP(VLOOKUP(SMALL($N$3:$N$27,P5),$N$3:$O$27,2,FALSE),'Engagés PE'!$B$5:$D$29,2,FALSE)," ")),0,IF(A5&gt;0,VLOOKUP(VLOOKUP(SMALL($N$3:$N$27,P5),$N$3:$O$27,2,FALSE),'Engagés PE'!$B$5:$D$29,2,FALSE)," "))</f>
        <v>LAGNY PONTCARRE CYC.</v>
      </c>
      <c r="S5" s="84">
        <v>3</v>
      </c>
      <c r="T5" s="89" t="str">
        <f t="shared" si="7"/>
        <v>LAGNY PONTCARRE CYC.</v>
      </c>
      <c r="U5" s="228">
        <f t="shared" si="10"/>
        <v>1000</v>
      </c>
      <c r="V5" s="228">
        <f t="shared" si="11"/>
        <v>1000</v>
      </c>
      <c r="W5" s="228">
        <f t="shared" si="12"/>
        <v>1000</v>
      </c>
      <c r="X5" s="228">
        <f t="shared" si="13"/>
        <v>3000</v>
      </c>
    </row>
    <row r="6" spans="1:27" x14ac:dyDescent="0.2">
      <c r="A6" t="str">
        <f>IF('Engagés PE'!B8&gt;0,'Engagés PE'!B8," ")</f>
        <v xml:space="preserve"> </v>
      </c>
      <c r="B6" t="str">
        <f>IF('Engagés PE'!C8&gt;0,'Engagés PE'!C8," ")</f>
        <v xml:space="preserve"> </v>
      </c>
      <c r="C6" s="33">
        <f>IF(A6&gt;0,IF(ISNA(VLOOKUP(CONCATENATE(A6,$C$2),'Saisie CLASSEMENT'!$S$7:$Z$206,2,FALSE)),1000,VLOOKUP(CONCATENATE(A6,$C$2),'Saisie CLASSEMENT'!$S$7:$Z$206,2,FALSE)),1000)</f>
        <v>1000</v>
      </c>
      <c r="D6" s="33">
        <f>IF(C6&gt;0,IF(ISNA(VLOOKUP(CONCATENATE(A6,$D$2),'Saisie CLASSEMENT'!$S$7:$Z$206,2,FALSE)),1000,VLOOKUP(CONCATENATE(A6,$D$2),'Saisie CLASSEMENT'!$S$7:$Z$206,2,FALSE)),1000)</f>
        <v>1000</v>
      </c>
      <c r="E6" s="33">
        <f>IF(D6&gt;0,IF(ISNA(VLOOKUP(CONCATENATE(A6,$E$2),'Saisie CLASSEMENT'!$S$7:$Z$206,2,FALSE)),1000,VLOOKUP(CONCATENATE(A6,$E$2),'Saisie CLASSEMENT'!$S$7:$Z$206,2,FALSE)),1000)</f>
        <v>1000</v>
      </c>
      <c r="F6" s="33">
        <f t="shared" si="0"/>
        <v>2000</v>
      </c>
      <c r="G6" s="33">
        <f t="shared" si="1"/>
        <v>3000</v>
      </c>
      <c r="H6" s="33">
        <f t="shared" si="2"/>
        <v>1</v>
      </c>
      <c r="I6" s="33">
        <f t="shared" si="3"/>
        <v>1</v>
      </c>
      <c r="J6" s="33">
        <f t="shared" si="4"/>
        <v>1</v>
      </c>
      <c r="K6" s="33">
        <f t="shared" si="5"/>
        <v>1</v>
      </c>
      <c r="L6" s="33">
        <f t="shared" si="6"/>
        <v>1</v>
      </c>
      <c r="M6" s="33">
        <f t="shared" si="8"/>
        <v>10102</v>
      </c>
      <c r="N6" s="33">
        <f t="shared" si="9"/>
        <v>1010102</v>
      </c>
      <c r="O6" s="33" t="str">
        <f t="shared" si="14"/>
        <v xml:space="preserve"> </v>
      </c>
      <c r="P6" s="84">
        <v>4</v>
      </c>
      <c r="Q6">
        <f>IF(ISNA(IF(A6&gt;0,VLOOKUP(VLOOKUP(SMALL($M$3:$M$27,P6),$M$3:$O$27,3,FALSE),'Engagés PE'!$B$5:$D$29,2,FALSE)," ")),0,IF(A6&gt;0,VLOOKUP(VLOOKUP(SMALL($M$3:$M$27,P6),$M$3:$O$27,3,FALSE),'Engagés PE'!$B$5:$D$29,2,FALSE)," "))</f>
        <v>0</v>
      </c>
      <c r="R6">
        <f>IF(ISNA(IF(A6&gt;0,VLOOKUP(VLOOKUP(SMALL($N$3:$N$27,P6),$N$3:$O$27,2,FALSE),'Engagés PE'!$B$5:$D$29,2,FALSE)," ")),0,IF(A6&gt;0,VLOOKUP(VLOOKUP(SMALL($N$3:$N$27,P6),$N$3:$O$27,2,FALSE),'Engagés PE'!$B$5:$D$29,2,FALSE)," "))</f>
        <v>0</v>
      </c>
      <c r="S6" s="84">
        <v>4</v>
      </c>
      <c r="T6" s="89">
        <f t="shared" si="7"/>
        <v>0</v>
      </c>
      <c r="U6" s="228" t="str">
        <f t="shared" si="10"/>
        <v xml:space="preserve"> </v>
      </c>
      <c r="V6" s="228" t="str">
        <f t="shared" si="11"/>
        <v xml:space="preserve"> </v>
      </c>
      <c r="W6" s="228" t="str">
        <f t="shared" si="12"/>
        <v xml:space="preserve"> </v>
      </c>
      <c r="X6" s="228" t="str">
        <f t="shared" si="13"/>
        <v xml:space="preserve"> </v>
      </c>
    </row>
    <row r="7" spans="1:27" x14ac:dyDescent="0.2">
      <c r="A7" t="str">
        <f>IF('Engagés PE'!B9&gt;0,'Engagés PE'!B9," ")</f>
        <v xml:space="preserve"> </v>
      </c>
      <c r="B7" t="str">
        <f>IF('Engagés PE'!C9&gt;0,'Engagés PE'!C9," ")</f>
        <v xml:space="preserve"> </v>
      </c>
      <c r="C7" s="33">
        <f>IF(A7&gt;0,IF(ISNA(VLOOKUP(CONCATENATE(A7,$C$2),'Saisie CLASSEMENT'!$S$7:$Z$206,2,FALSE)),1000,VLOOKUP(CONCATENATE(A7,$C$2),'Saisie CLASSEMENT'!$S$7:$Z$206,2,FALSE)),1000)</f>
        <v>1000</v>
      </c>
      <c r="D7" s="33">
        <f>IF(C7&gt;0,IF(ISNA(VLOOKUP(CONCATENATE(A7,$D$2),'Saisie CLASSEMENT'!$S$7:$Z$206,2,FALSE)),1000,VLOOKUP(CONCATENATE(A7,$D$2),'Saisie CLASSEMENT'!$S$7:$Z$206,2,FALSE)),1000)</f>
        <v>1000</v>
      </c>
      <c r="E7" s="33">
        <f>IF(D7&gt;0,IF(ISNA(VLOOKUP(CONCATENATE(A7,$E$2),'Saisie CLASSEMENT'!$S$7:$Z$206,2,FALSE)),1000,VLOOKUP(CONCATENATE(A7,$E$2),'Saisie CLASSEMENT'!$S$7:$Z$206,2,FALSE)),1000)</f>
        <v>1000</v>
      </c>
      <c r="F7" s="33">
        <f t="shared" si="0"/>
        <v>2000</v>
      </c>
      <c r="G7" s="33">
        <f t="shared" si="1"/>
        <v>3000</v>
      </c>
      <c r="H7" s="33">
        <f t="shared" si="2"/>
        <v>1</v>
      </c>
      <c r="I7" s="33">
        <f t="shared" si="3"/>
        <v>1</v>
      </c>
      <c r="J7" s="33">
        <f t="shared" si="4"/>
        <v>1</v>
      </c>
      <c r="K7" s="33">
        <f t="shared" si="5"/>
        <v>1</v>
      </c>
      <c r="L7" s="33">
        <f t="shared" si="6"/>
        <v>1</v>
      </c>
      <c r="M7" s="33">
        <f t="shared" si="8"/>
        <v>10102</v>
      </c>
      <c r="N7" s="33">
        <f t="shared" si="9"/>
        <v>1010102</v>
      </c>
      <c r="O7" s="33" t="str">
        <f t="shared" si="14"/>
        <v xml:space="preserve"> </v>
      </c>
      <c r="P7" s="84">
        <v>5</v>
      </c>
      <c r="Q7">
        <f>IF(ISNA(IF(A7&gt;0,VLOOKUP(VLOOKUP(SMALL($M$3:$M$27,P7),$M$3:$O$27,3,FALSE),'Engagés PE'!$B$5:$D$29,2,FALSE)," ")),0,IF(A7&gt;0,VLOOKUP(VLOOKUP(SMALL($M$3:$M$27,P7),$M$3:$O$27,3,FALSE),'Engagés PE'!$B$5:$D$29,2,FALSE)," "))</f>
        <v>0</v>
      </c>
      <c r="R7">
        <f>IF(ISNA(IF(A7&gt;0,VLOOKUP(VLOOKUP(SMALL($N$3:$N$27,P7),$N$3:$O$27,2,FALSE),'Engagés PE'!$B$5:$D$29,2,FALSE)," ")),0,IF(A7&gt;0,VLOOKUP(VLOOKUP(SMALL($N$3:$N$27,P7),$N$3:$O$27,2,FALSE),'Engagés PE'!$B$5:$D$29,2,FALSE)," "))</f>
        <v>0</v>
      </c>
      <c r="S7" s="84">
        <v>5</v>
      </c>
      <c r="T7" s="89">
        <f t="shared" si="7"/>
        <v>0</v>
      </c>
      <c r="U7" s="228" t="str">
        <f t="shared" si="10"/>
        <v xml:space="preserve"> </v>
      </c>
      <c r="V7" s="228" t="str">
        <f t="shared" si="11"/>
        <v xml:space="preserve"> </v>
      </c>
      <c r="W7" s="228" t="str">
        <f t="shared" si="12"/>
        <v xml:space="preserve"> </v>
      </c>
      <c r="X7" s="228" t="str">
        <f t="shared" si="13"/>
        <v xml:space="preserve"> </v>
      </c>
    </row>
    <row r="8" spans="1:27" x14ac:dyDescent="0.2">
      <c r="A8" t="str">
        <f>IF('Engagés PE'!B10&gt;0,'Engagés PE'!B10," ")</f>
        <v xml:space="preserve"> </v>
      </c>
      <c r="B8" t="str">
        <f>IF('Engagés PE'!C10&gt;0,'Engagés PE'!C10," ")</f>
        <v xml:space="preserve"> </v>
      </c>
      <c r="C8" s="33">
        <f>IF(A8&gt;0,IF(ISNA(VLOOKUP(CONCATENATE(A8,$C$2),'Saisie CLASSEMENT'!$S$7:$Z$206,2,FALSE)),1000,VLOOKUP(CONCATENATE(A8,$C$2),'Saisie CLASSEMENT'!$S$7:$Z$206,2,FALSE)),1000)</f>
        <v>1000</v>
      </c>
      <c r="D8" s="33">
        <f>IF(C8&gt;0,IF(ISNA(VLOOKUP(CONCATENATE(A8,$D$2),'Saisie CLASSEMENT'!$S$7:$Z$206,2,FALSE)),1000,VLOOKUP(CONCATENATE(A8,$D$2),'Saisie CLASSEMENT'!$S$7:$Z$206,2,FALSE)),1000)</f>
        <v>1000</v>
      </c>
      <c r="E8" s="33">
        <f>IF(D8&gt;0,IF(ISNA(VLOOKUP(CONCATENATE(A8,$E$2),'Saisie CLASSEMENT'!$S$7:$Z$206,2,FALSE)),1000,VLOOKUP(CONCATENATE(A8,$E$2),'Saisie CLASSEMENT'!$S$7:$Z$206,2,FALSE)),1000)</f>
        <v>1000</v>
      </c>
      <c r="F8" s="33">
        <f t="shared" si="0"/>
        <v>2000</v>
      </c>
      <c r="G8" s="33">
        <f t="shared" si="1"/>
        <v>3000</v>
      </c>
      <c r="H8" s="33">
        <f t="shared" si="2"/>
        <v>1</v>
      </c>
      <c r="I8" s="33">
        <f t="shared" si="3"/>
        <v>1</v>
      </c>
      <c r="J8" s="33">
        <f t="shared" si="4"/>
        <v>1</v>
      </c>
      <c r="K8" s="33">
        <f t="shared" si="5"/>
        <v>1</v>
      </c>
      <c r="L8" s="33">
        <f t="shared" si="6"/>
        <v>1</v>
      </c>
      <c r="M8" s="33">
        <f t="shared" si="8"/>
        <v>10102</v>
      </c>
      <c r="N8" s="33">
        <f t="shared" si="9"/>
        <v>1010102</v>
      </c>
      <c r="O8" s="33" t="str">
        <f t="shared" si="14"/>
        <v xml:space="preserve"> </v>
      </c>
      <c r="P8" s="84">
        <v>6</v>
      </c>
      <c r="Q8">
        <f>IF(ISNA(IF(A8&gt;0,VLOOKUP(VLOOKUP(SMALL($M$3:$M$27,P8),$M$3:$O$27,3,FALSE),'Engagés PE'!$B$5:$D$29,2,FALSE)," ")),0,IF(A8&gt;0,VLOOKUP(VLOOKUP(SMALL($M$3:$M$27,P8),$M$3:$O$27,3,FALSE),'Engagés PE'!$B$5:$D$29,2,FALSE)," "))</f>
        <v>0</v>
      </c>
      <c r="R8">
        <f>IF(ISNA(IF(A8&gt;0,VLOOKUP(VLOOKUP(SMALL($N$3:$N$27,P8),$N$3:$O$27,2,FALSE),'Engagés PE'!$B$5:$D$29,2,FALSE)," ")),0,IF(A8&gt;0,VLOOKUP(VLOOKUP(SMALL($N$3:$N$27,P8),$N$3:$O$27,2,FALSE),'Engagés PE'!$B$5:$D$29,2,FALSE)," "))</f>
        <v>0</v>
      </c>
      <c r="S8" s="84">
        <v>6</v>
      </c>
      <c r="T8" s="89">
        <f t="shared" si="7"/>
        <v>0</v>
      </c>
      <c r="U8" s="228" t="str">
        <f t="shared" si="10"/>
        <v xml:space="preserve"> </v>
      </c>
      <c r="V8" s="228" t="str">
        <f t="shared" si="11"/>
        <v xml:space="preserve"> </v>
      </c>
      <c r="W8" s="228" t="str">
        <f t="shared" si="12"/>
        <v xml:space="preserve"> </v>
      </c>
      <c r="X8" s="228" t="str">
        <f t="shared" si="13"/>
        <v xml:space="preserve"> </v>
      </c>
    </row>
    <row r="9" spans="1:27" x14ac:dyDescent="0.2">
      <c r="A9" t="str">
        <f>IF('Engagés PE'!B11&gt;0,'Engagés PE'!B11," ")</f>
        <v xml:space="preserve"> </v>
      </c>
      <c r="B9" t="str">
        <f>IF('Engagés PE'!C11&gt;0,'Engagés PE'!C11," ")</f>
        <v xml:space="preserve"> </v>
      </c>
      <c r="C9" s="33">
        <f>IF(A9&gt;0,IF(ISNA(VLOOKUP(CONCATENATE(A9,$C$2),'Saisie CLASSEMENT'!$S$7:$Z$206,2,FALSE)),1000,VLOOKUP(CONCATENATE(A9,$C$2),'Saisie CLASSEMENT'!$S$7:$Z$206,2,FALSE)),1000)</f>
        <v>1000</v>
      </c>
      <c r="D9" s="33">
        <f>IF(C9&gt;0,IF(ISNA(VLOOKUP(CONCATENATE(A9,$D$2),'Saisie CLASSEMENT'!$S$7:$Z$206,2,FALSE)),1000,VLOOKUP(CONCATENATE(A9,$D$2),'Saisie CLASSEMENT'!$S$7:$Z$206,2,FALSE)),1000)</f>
        <v>1000</v>
      </c>
      <c r="E9" s="33">
        <f>IF(D9&gt;0,IF(ISNA(VLOOKUP(CONCATENATE(A9,$E$2),'Saisie CLASSEMENT'!$S$7:$Z$206,2,FALSE)),1000,VLOOKUP(CONCATENATE(A9,$E$2),'Saisie CLASSEMENT'!$S$7:$Z$206,2,FALSE)),1000)</f>
        <v>1000</v>
      </c>
      <c r="F9" s="33">
        <f t="shared" si="0"/>
        <v>2000</v>
      </c>
      <c r="G9" s="33">
        <f t="shared" si="1"/>
        <v>3000</v>
      </c>
      <c r="H9" s="33">
        <f t="shared" si="2"/>
        <v>1</v>
      </c>
      <c r="I9" s="33">
        <f t="shared" si="3"/>
        <v>1</v>
      </c>
      <c r="J9" s="33">
        <f t="shared" si="4"/>
        <v>1</v>
      </c>
      <c r="K9" s="33">
        <f t="shared" si="5"/>
        <v>1</v>
      </c>
      <c r="L9" s="33">
        <f t="shared" si="6"/>
        <v>1</v>
      </c>
      <c r="M9" s="33">
        <f t="shared" si="8"/>
        <v>10102</v>
      </c>
      <c r="N9" s="33">
        <f t="shared" si="9"/>
        <v>1010102</v>
      </c>
      <c r="O9" s="33" t="str">
        <f t="shared" si="14"/>
        <v xml:space="preserve"> </v>
      </c>
      <c r="P9" s="84">
        <v>7</v>
      </c>
      <c r="Q9">
        <f>IF(ISNA(IF(A9&gt;0,VLOOKUP(VLOOKUP(SMALL($M$3:$M$27,P9),$M$3:$O$27,3,FALSE),'Engagés PE'!$B$5:$D$29,2,FALSE)," ")),0,IF(A9&gt;0,VLOOKUP(VLOOKUP(SMALL($M$3:$M$27,P9),$M$3:$O$27,3,FALSE),'Engagés PE'!$B$5:$D$29,2,FALSE)," "))</f>
        <v>0</v>
      </c>
      <c r="R9">
        <f>IF(ISNA(IF(A9&gt;0,VLOOKUP(VLOOKUP(SMALL($N$3:$N$27,P9),$N$3:$O$27,2,FALSE),'Engagés PE'!$B$5:$D$29,2,FALSE)," ")),0,IF(A9&gt;0,VLOOKUP(VLOOKUP(SMALL($N$3:$N$27,P9),$N$3:$O$27,2,FALSE),'Engagés PE'!$B$5:$D$29,2,FALSE)," "))</f>
        <v>0</v>
      </c>
      <c r="S9" s="84">
        <v>7</v>
      </c>
      <c r="T9" s="89">
        <f t="shared" si="7"/>
        <v>0</v>
      </c>
      <c r="U9" s="228" t="str">
        <f t="shared" si="10"/>
        <v xml:space="preserve"> </v>
      </c>
      <c r="V9" s="228" t="str">
        <f t="shared" si="11"/>
        <v xml:space="preserve"> </v>
      </c>
      <c r="W9" s="228" t="str">
        <f t="shared" si="12"/>
        <v xml:space="preserve"> </v>
      </c>
      <c r="X9" s="228" t="str">
        <f t="shared" si="13"/>
        <v xml:space="preserve"> </v>
      </c>
    </row>
    <row r="10" spans="1:27" x14ac:dyDescent="0.2">
      <c r="A10" t="str">
        <f>IF('Engagés PE'!B12&gt;0,'Engagés PE'!B12," ")</f>
        <v xml:space="preserve"> </v>
      </c>
      <c r="B10" t="str">
        <f>IF('Engagés PE'!C12&gt;0,'Engagés PE'!C12," ")</f>
        <v xml:space="preserve"> </v>
      </c>
      <c r="C10" s="33">
        <f>IF(A10&gt;0,IF(ISNA(VLOOKUP(CONCATENATE(A10,$C$2),'Saisie CLASSEMENT'!$S$7:$Z$206,2,FALSE)),1000,VLOOKUP(CONCATENATE(A10,$C$2),'Saisie CLASSEMENT'!$S$7:$Z$206,2,FALSE)),1000)</f>
        <v>1000</v>
      </c>
      <c r="D10" s="33">
        <f>IF(C10&gt;0,IF(ISNA(VLOOKUP(CONCATENATE(A10,$D$2),'Saisie CLASSEMENT'!$S$7:$Z$206,2,FALSE)),1000,VLOOKUP(CONCATENATE(A10,$D$2),'Saisie CLASSEMENT'!$S$7:$Z$206,2,FALSE)),1000)</f>
        <v>1000</v>
      </c>
      <c r="E10" s="33">
        <f>IF(D10&gt;0,IF(ISNA(VLOOKUP(CONCATENATE(A10,$E$2),'Saisie CLASSEMENT'!$S$7:$Z$206,2,FALSE)),1000,VLOOKUP(CONCATENATE(A10,$E$2),'Saisie CLASSEMENT'!$S$7:$Z$206,2,FALSE)),1000)</f>
        <v>1000</v>
      </c>
      <c r="F10" s="33">
        <f t="shared" si="0"/>
        <v>2000</v>
      </c>
      <c r="G10" s="33">
        <f t="shared" si="1"/>
        <v>3000</v>
      </c>
      <c r="H10" s="33">
        <f t="shared" si="2"/>
        <v>1</v>
      </c>
      <c r="I10" s="33">
        <f t="shared" si="3"/>
        <v>1</v>
      </c>
      <c r="J10" s="33">
        <f t="shared" si="4"/>
        <v>1</v>
      </c>
      <c r="K10" s="33">
        <f t="shared" si="5"/>
        <v>1</v>
      </c>
      <c r="L10" s="33">
        <f t="shared" si="6"/>
        <v>1</v>
      </c>
      <c r="M10" s="33">
        <f t="shared" si="8"/>
        <v>10102</v>
      </c>
      <c r="N10" s="33">
        <f t="shared" si="9"/>
        <v>1010102</v>
      </c>
      <c r="O10" s="33" t="str">
        <f t="shared" si="14"/>
        <v xml:space="preserve"> </v>
      </c>
      <c r="P10" s="84">
        <v>8</v>
      </c>
      <c r="Q10">
        <f>IF(ISNA(IF(A10&gt;0,VLOOKUP(VLOOKUP(SMALL($M$3:$M$27,P10),$M$3:$O$27,3,FALSE),'Engagés PE'!$B$5:$D$29,2,FALSE)," ")),0,IF(A10&gt;0,VLOOKUP(VLOOKUP(SMALL($M$3:$M$27,P10),$M$3:$O$27,3,FALSE),'Engagés PE'!$B$5:$D$29,2,FALSE)," "))</f>
        <v>0</v>
      </c>
      <c r="R10">
        <f>IF(ISNA(IF(A10&gt;0,VLOOKUP(VLOOKUP(SMALL($N$3:$N$27,P10),$N$3:$O$27,2,FALSE),'Engagés PE'!$B$5:$D$29,2,FALSE)," ")),0,IF(A10&gt;0,VLOOKUP(VLOOKUP(SMALL($N$3:$N$27,P10),$N$3:$O$27,2,FALSE),'Engagés PE'!$B$5:$D$29,2,FALSE)," "))</f>
        <v>0</v>
      </c>
      <c r="S10" s="84">
        <v>8</v>
      </c>
      <c r="T10" s="89">
        <f t="shared" si="7"/>
        <v>0</v>
      </c>
      <c r="U10" s="228" t="str">
        <f t="shared" si="10"/>
        <v xml:space="preserve"> </v>
      </c>
      <c r="V10" s="228" t="str">
        <f t="shared" si="11"/>
        <v xml:space="preserve"> </v>
      </c>
      <c r="W10" s="228" t="str">
        <f t="shared" si="12"/>
        <v xml:space="preserve"> </v>
      </c>
      <c r="X10" s="228" t="str">
        <f t="shared" si="13"/>
        <v xml:space="preserve"> </v>
      </c>
    </row>
    <row r="11" spans="1:27" x14ac:dyDescent="0.2">
      <c r="A11" t="str">
        <f>IF('Engagés PE'!B13&gt;0,'Engagés PE'!B13," ")</f>
        <v xml:space="preserve"> </v>
      </c>
      <c r="B11" t="str">
        <f>IF('Engagés PE'!C13&gt;0,'Engagés PE'!C13," ")</f>
        <v xml:space="preserve"> </v>
      </c>
      <c r="C11" s="33">
        <f>IF(A11&gt;0,IF(ISNA(VLOOKUP(CONCATENATE(A11,$C$2),'Saisie CLASSEMENT'!$S$7:$Z$206,2,FALSE)),1000,VLOOKUP(CONCATENATE(A11,$C$2),'Saisie CLASSEMENT'!$S$7:$Z$206,2,FALSE)),1000)</f>
        <v>1000</v>
      </c>
      <c r="D11" s="33">
        <f>IF(C11&gt;0,IF(ISNA(VLOOKUP(CONCATENATE(A11,$D$2),'Saisie CLASSEMENT'!$S$7:$Z$206,2,FALSE)),1000,VLOOKUP(CONCATENATE(A11,$D$2),'Saisie CLASSEMENT'!$S$7:$Z$206,2,FALSE)),1000)</f>
        <v>1000</v>
      </c>
      <c r="E11" s="33">
        <f>IF(D11&gt;0,IF(ISNA(VLOOKUP(CONCATENATE(A11,$E$2),'Saisie CLASSEMENT'!$S$7:$Z$206,2,FALSE)),1000,VLOOKUP(CONCATENATE(A11,$E$2),'Saisie CLASSEMENT'!$S$7:$Z$206,2,FALSE)),1000)</f>
        <v>1000</v>
      </c>
      <c r="F11" s="33">
        <f t="shared" si="0"/>
        <v>2000</v>
      </c>
      <c r="G11" s="33">
        <f t="shared" si="1"/>
        <v>3000</v>
      </c>
      <c r="H11" s="33">
        <f t="shared" si="2"/>
        <v>1</v>
      </c>
      <c r="I11" s="33">
        <f t="shared" si="3"/>
        <v>1</v>
      </c>
      <c r="J11" s="33">
        <f t="shared" si="4"/>
        <v>1</v>
      </c>
      <c r="K11" s="33">
        <f t="shared" si="5"/>
        <v>1</v>
      </c>
      <c r="L11" s="33">
        <f t="shared" si="6"/>
        <v>1</v>
      </c>
      <c r="M11" s="33">
        <f t="shared" si="8"/>
        <v>10102</v>
      </c>
      <c r="N11" s="33">
        <f t="shared" si="9"/>
        <v>1010102</v>
      </c>
      <c r="O11" s="33" t="str">
        <f t="shared" si="14"/>
        <v xml:space="preserve"> </v>
      </c>
      <c r="P11" s="84">
        <v>9</v>
      </c>
      <c r="Q11">
        <f>IF(ISNA(IF(A11&gt;0,VLOOKUP(VLOOKUP(SMALL($M$3:$M$27,P11),$M$3:$O$27,3,FALSE),'Engagés PE'!$B$5:$D$29,2,FALSE)," ")),0,IF(A11&gt;0,VLOOKUP(VLOOKUP(SMALL($M$3:$M$27,P11),$M$3:$O$27,3,FALSE),'Engagés PE'!$B$5:$D$29,2,FALSE)," "))</f>
        <v>0</v>
      </c>
      <c r="R11">
        <f>IF(ISNA(IF(A11&gt;0,VLOOKUP(VLOOKUP(SMALL($N$3:$N$27,P11),$N$3:$O$27,2,FALSE),'Engagés PE'!$B$5:$D$29,2,FALSE)," ")),0,IF(A11&gt;0,VLOOKUP(VLOOKUP(SMALL($N$3:$N$27,P11),$N$3:$O$27,2,FALSE),'Engagés PE'!$B$5:$D$29,2,FALSE)," "))</f>
        <v>0</v>
      </c>
      <c r="S11" s="84">
        <v>9</v>
      </c>
      <c r="T11" s="89">
        <f t="shared" si="7"/>
        <v>0</v>
      </c>
      <c r="U11" s="228" t="str">
        <f t="shared" si="10"/>
        <v xml:space="preserve"> </v>
      </c>
      <c r="V11" s="228" t="str">
        <f t="shared" si="11"/>
        <v xml:space="preserve"> </v>
      </c>
      <c r="W11" s="228" t="str">
        <f t="shared" si="12"/>
        <v xml:space="preserve"> </v>
      </c>
      <c r="X11" s="228" t="str">
        <f t="shared" si="13"/>
        <v xml:space="preserve"> </v>
      </c>
    </row>
    <row r="12" spans="1:27" x14ac:dyDescent="0.2">
      <c r="A12" t="str">
        <f>IF('Engagés PE'!B14&gt;0,'Engagés PE'!B14," ")</f>
        <v xml:space="preserve"> </v>
      </c>
      <c r="B12" t="str">
        <f>IF('Engagés PE'!C14&gt;0,'Engagés PE'!C14," ")</f>
        <v xml:space="preserve"> </v>
      </c>
      <c r="C12" s="33">
        <f>IF(A12&gt;0,IF(ISNA(VLOOKUP(CONCATENATE(A12,$C$2),'Saisie CLASSEMENT'!$S$7:$Z$206,2,FALSE)),1000,VLOOKUP(CONCATENATE(A12,$C$2),'Saisie CLASSEMENT'!$S$7:$Z$206,2,FALSE)),1000)</f>
        <v>1000</v>
      </c>
      <c r="D12" s="33">
        <f>IF(C12&gt;0,IF(ISNA(VLOOKUP(CONCATENATE(A12,$D$2),'Saisie CLASSEMENT'!$S$7:$Z$206,2,FALSE)),1000,VLOOKUP(CONCATENATE(A12,$D$2),'Saisie CLASSEMENT'!$S$7:$Z$206,2,FALSE)),1000)</f>
        <v>1000</v>
      </c>
      <c r="E12" s="33">
        <f>IF(D12&gt;0,IF(ISNA(VLOOKUP(CONCATENATE(A12,$E$2),'Saisie CLASSEMENT'!$S$7:$Z$206,2,FALSE)),1000,VLOOKUP(CONCATENATE(A12,$E$2),'Saisie CLASSEMENT'!$S$7:$Z$206,2,FALSE)),1000)</f>
        <v>1000</v>
      </c>
      <c r="F12" s="33">
        <f t="shared" si="0"/>
        <v>2000</v>
      </c>
      <c r="G12" s="33">
        <f t="shared" si="1"/>
        <v>3000</v>
      </c>
      <c r="H12" s="33">
        <f t="shared" si="2"/>
        <v>1</v>
      </c>
      <c r="I12" s="33">
        <f t="shared" si="3"/>
        <v>1</v>
      </c>
      <c r="J12" s="33">
        <f t="shared" si="4"/>
        <v>1</v>
      </c>
      <c r="K12" s="33">
        <f t="shared" si="5"/>
        <v>1</v>
      </c>
      <c r="L12" s="33">
        <f t="shared" si="6"/>
        <v>1</v>
      </c>
      <c r="M12" s="33">
        <f t="shared" si="8"/>
        <v>10102</v>
      </c>
      <c r="N12" s="33">
        <f t="shared" si="9"/>
        <v>1010102</v>
      </c>
      <c r="O12" s="33" t="str">
        <f t="shared" si="14"/>
        <v xml:space="preserve"> </v>
      </c>
      <c r="P12" s="84">
        <v>10</v>
      </c>
      <c r="Q12">
        <f>IF(ISNA(IF(A12&gt;0,VLOOKUP(VLOOKUP(SMALL($M$3:$M$27,P12),$M$3:$O$27,3,FALSE),'Engagés PE'!$B$5:$D$29,2,FALSE)," ")),0,IF(A12&gt;0,VLOOKUP(VLOOKUP(SMALL($M$3:$M$27,P12),$M$3:$O$27,3,FALSE),'Engagés PE'!$B$5:$D$29,2,FALSE)," "))</f>
        <v>0</v>
      </c>
      <c r="R12">
        <f>IF(ISNA(IF(A12&gt;0,VLOOKUP(VLOOKUP(SMALL($N$3:$N$27,P12),$N$3:$O$27,2,FALSE),'Engagés PE'!$B$5:$D$29,2,FALSE)," ")),0,IF(A12&gt;0,VLOOKUP(VLOOKUP(SMALL($N$3:$N$27,P12),$N$3:$O$27,2,FALSE),'Engagés PE'!$B$5:$D$29,2,FALSE)," "))</f>
        <v>0</v>
      </c>
      <c r="S12" s="84">
        <v>10</v>
      </c>
      <c r="T12" s="89">
        <f t="shared" si="7"/>
        <v>0</v>
      </c>
      <c r="U12" s="228" t="str">
        <f t="shared" si="10"/>
        <v xml:space="preserve"> </v>
      </c>
      <c r="V12" s="228" t="str">
        <f t="shared" si="11"/>
        <v xml:space="preserve"> </v>
      </c>
      <c r="W12" s="228" t="str">
        <f t="shared" si="12"/>
        <v xml:space="preserve"> </v>
      </c>
      <c r="X12" s="228" t="str">
        <f t="shared" si="13"/>
        <v xml:space="preserve"> </v>
      </c>
    </row>
    <row r="13" spans="1:27" x14ac:dyDescent="0.2">
      <c r="A13" t="str">
        <f>IF('Engagés PE'!B15&gt;0,'Engagés PE'!B15," ")</f>
        <v xml:space="preserve"> </v>
      </c>
      <c r="B13" t="str">
        <f>IF('Engagés PE'!C15&gt;0,'Engagés PE'!C15," ")</f>
        <v xml:space="preserve"> </v>
      </c>
      <c r="C13" s="33">
        <f>IF(A13&gt;0,IF(ISNA(VLOOKUP(CONCATENATE(A13,$C$2),'Saisie CLASSEMENT'!$S$7:$Z$206,2,FALSE)),1000,VLOOKUP(CONCATENATE(A13,$C$2),'Saisie CLASSEMENT'!$S$7:$Z$206,2,FALSE)),1000)</f>
        <v>1000</v>
      </c>
      <c r="D13" s="33">
        <f>IF(C13&gt;0,IF(ISNA(VLOOKUP(CONCATENATE(A13,$D$2),'Saisie CLASSEMENT'!$S$7:$Z$206,2,FALSE)),1000,VLOOKUP(CONCATENATE(A13,$D$2),'Saisie CLASSEMENT'!$S$7:$Z$206,2,FALSE)),1000)</f>
        <v>1000</v>
      </c>
      <c r="E13" s="33">
        <f>IF(D13&gt;0,IF(ISNA(VLOOKUP(CONCATENATE(A13,$E$2),'Saisie CLASSEMENT'!$S$7:$Z$206,2,FALSE)),1000,VLOOKUP(CONCATENATE(A13,$E$2),'Saisie CLASSEMENT'!$S$7:$Z$206,2,FALSE)),1000)</f>
        <v>1000</v>
      </c>
      <c r="F13" s="33">
        <f t="shared" si="0"/>
        <v>2000</v>
      </c>
      <c r="G13" s="33">
        <f t="shared" si="1"/>
        <v>3000</v>
      </c>
      <c r="H13" s="33">
        <f t="shared" si="2"/>
        <v>1</v>
      </c>
      <c r="I13" s="33">
        <f t="shared" si="3"/>
        <v>1</v>
      </c>
      <c r="J13" s="33">
        <f t="shared" si="4"/>
        <v>1</v>
      </c>
      <c r="K13" s="33">
        <f t="shared" si="5"/>
        <v>1</v>
      </c>
      <c r="L13" s="33">
        <f t="shared" si="6"/>
        <v>1</v>
      </c>
      <c r="M13" s="33">
        <f t="shared" si="8"/>
        <v>10102</v>
      </c>
      <c r="N13" s="33">
        <f t="shared" si="9"/>
        <v>1010102</v>
      </c>
      <c r="O13" s="33" t="str">
        <f t="shared" si="14"/>
        <v xml:space="preserve"> </v>
      </c>
      <c r="P13" s="84">
        <v>11</v>
      </c>
      <c r="Q13">
        <f>IF(ISNA(IF(A13&gt;0,VLOOKUP(VLOOKUP(SMALL($M$3:$M$27,P13),$M$3:$O$27,3,FALSE),'Engagés PE'!$B$5:$D$29,2,FALSE)," ")),0,IF(A13&gt;0,VLOOKUP(VLOOKUP(SMALL($M$3:$M$27,P13),$M$3:$O$27,3,FALSE),'Engagés PE'!$B$5:$D$29,2,FALSE)," "))</f>
        <v>0</v>
      </c>
      <c r="R13">
        <f>IF(ISNA(IF(A13&gt;0,VLOOKUP(VLOOKUP(SMALL($N$3:$N$27,P13),$N$3:$O$27,2,FALSE),'Engagés PE'!$B$5:$D$29,2,FALSE)," ")),0,IF(A13&gt;0,VLOOKUP(VLOOKUP(SMALL($N$3:$N$27,P13),$N$3:$O$27,2,FALSE),'Engagés PE'!$B$5:$D$29,2,FALSE)," "))</f>
        <v>0</v>
      </c>
      <c r="S13" s="84">
        <v>11</v>
      </c>
      <c r="T13" s="89">
        <f t="shared" si="7"/>
        <v>0</v>
      </c>
      <c r="U13" s="228" t="str">
        <f t="shared" si="10"/>
        <v xml:space="preserve"> </v>
      </c>
      <c r="V13" s="228" t="str">
        <f t="shared" si="11"/>
        <v xml:space="preserve"> </v>
      </c>
      <c r="W13" s="228" t="str">
        <f t="shared" si="12"/>
        <v xml:space="preserve"> </v>
      </c>
      <c r="X13" s="228" t="str">
        <f t="shared" si="13"/>
        <v xml:space="preserve"> </v>
      </c>
    </row>
    <row r="14" spans="1:27" x14ac:dyDescent="0.2">
      <c r="A14" t="str">
        <f>IF('Engagés PE'!B16&gt;0,'Engagés PE'!B16," ")</f>
        <v xml:space="preserve"> </v>
      </c>
      <c r="B14" t="str">
        <f>IF('Engagés PE'!C16&gt;0,'Engagés PE'!C16," ")</f>
        <v xml:space="preserve"> </v>
      </c>
      <c r="C14" s="33">
        <f>IF(A14&gt;0,IF(ISNA(VLOOKUP(CONCATENATE(A14,$C$2),'Saisie CLASSEMENT'!$S$7:$Z$206,2,FALSE)),1000,VLOOKUP(CONCATENATE(A14,$C$2),'Saisie CLASSEMENT'!$S$7:$Z$206,2,FALSE)),1000)</f>
        <v>1000</v>
      </c>
      <c r="D14" s="33">
        <f>IF(C14&gt;0,IF(ISNA(VLOOKUP(CONCATENATE(A14,$D$2),'Saisie CLASSEMENT'!$S$7:$Z$206,2,FALSE)),1000,VLOOKUP(CONCATENATE(A14,$D$2),'Saisie CLASSEMENT'!$S$7:$Z$206,2,FALSE)),1000)</f>
        <v>1000</v>
      </c>
      <c r="E14" s="33">
        <f>IF(D14&gt;0,IF(ISNA(VLOOKUP(CONCATENATE(A14,$E$2),'Saisie CLASSEMENT'!$S$7:$Z$206,2,FALSE)),1000,VLOOKUP(CONCATENATE(A14,$E$2),'Saisie CLASSEMENT'!$S$7:$Z$206,2,FALSE)),1000)</f>
        <v>1000</v>
      </c>
      <c r="F14" s="33">
        <f t="shared" si="0"/>
        <v>2000</v>
      </c>
      <c r="G14" s="33">
        <f t="shared" si="1"/>
        <v>3000</v>
      </c>
      <c r="H14" s="33">
        <f t="shared" si="2"/>
        <v>1</v>
      </c>
      <c r="I14" s="33">
        <f t="shared" si="3"/>
        <v>1</v>
      </c>
      <c r="J14" s="33">
        <f t="shared" si="4"/>
        <v>1</v>
      </c>
      <c r="K14" s="33">
        <f t="shared" si="5"/>
        <v>1</v>
      </c>
      <c r="L14" s="33">
        <f t="shared" si="6"/>
        <v>1</v>
      </c>
      <c r="M14" s="33">
        <f t="shared" si="8"/>
        <v>10102</v>
      </c>
      <c r="N14" s="33">
        <f t="shared" si="9"/>
        <v>1010102</v>
      </c>
      <c r="O14" s="33" t="str">
        <f t="shared" si="14"/>
        <v xml:space="preserve"> </v>
      </c>
      <c r="P14" s="84">
        <v>12</v>
      </c>
      <c r="Q14">
        <f>IF(ISNA(IF(A14&gt;0,VLOOKUP(VLOOKUP(SMALL($M$3:$M$27,P14),$M$3:$O$27,3,FALSE),'Engagés PE'!$B$5:$D$29,2,FALSE)," ")),0,IF(A14&gt;0,VLOOKUP(VLOOKUP(SMALL($M$3:$M$27,P14),$M$3:$O$27,3,FALSE),'Engagés PE'!$B$5:$D$29,2,FALSE)," "))</f>
        <v>0</v>
      </c>
      <c r="R14">
        <f>IF(ISNA(IF(A14&gt;0,VLOOKUP(VLOOKUP(SMALL($N$3:$N$27,P14),$N$3:$O$27,2,FALSE),'Engagés PE'!$B$5:$D$29,2,FALSE)," ")),0,IF(A14&gt;0,VLOOKUP(VLOOKUP(SMALL($N$3:$N$27,P14),$N$3:$O$27,2,FALSE),'Engagés PE'!$B$5:$D$29,2,FALSE)," "))</f>
        <v>0</v>
      </c>
      <c r="S14" s="84">
        <v>12</v>
      </c>
      <c r="T14" s="89">
        <f t="shared" si="7"/>
        <v>0</v>
      </c>
      <c r="U14" s="228" t="str">
        <f t="shared" si="10"/>
        <v xml:space="preserve"> </v>
      </c>
      <c r="V14" s="228" t="str">
        <f t="shared" si="11"/>
        <v xml:space="preserve"> </v>
      </c>
      <c r="W14" s="228" t="str">
        <f t="shared" si="12"/>
        <v xml:space="preserve"> </v>
      </c>
      <c r="X14" s="228" t="str">
        <f t="shared" si="13"/>
        <v xml:space="preserve"> </v>
      </c>
    </row>
    <row r="15" spans="1:27" x14ac:dyDescent="0.2">
      <c r="A15" t="str">
        <f>IF('Engagés PE'!B17&gt;0,'Engagés PE'!B17," ")</f>
        <v xml:space="preserve"> </v>
      </c>
      <c r="B15" t="str">
        <f>IF('Engagés PE'!C17&gt;0,'Engagés PE'!C17," ")</f>
        <v xml:space="preserve"> </v>
      </c>
      <c r="C15" s="33">
        <f>IF(A15&gt;0,IF(ISNA(VLOOKUP(CONCATENATE(A15,$C$2),'Saisie CLASSEMENT'!$S$7:$Z$206,2,FALSE)),1000,VLOOKUP(CONCATENATE(A15,$C$2),'Saisie CLASSEMENT'!$S$7:$Z$206,2,FALSE)),1000)</f>
        <v>1000</v>
      </c>
      <c r="D15" s="33">
        <f>IF(C15&gt;0,IF(ISNA(VLOOKUP(CONCATENATE(A15,$D$2),'Saisie CLASSEMENT'!$S$7:$Z$206,2,FALSE)),1000,VLOOKUP(CONCATENATE(A15,$D$2),'Saisie CLASSEMENT'!$S$7:$Z$206,2,FALSE)),1000)</f>
        <v>1000</v>
      </c>
      <c r="E15" s="33">
        <f>IF(D15&gt;0,IF(ISNA(VLOOKUP(CONCATENATE(A15,$E$2),'Saisie CLASSEMENT'!$S$7:$Z$206,2,FALSE)),1000,VLOOKUP(CONCATENATE(A15,$E$2),'Saisie CLASSEMENT'!$S$7:$Z$206,2,FALSE)),1000)</f>
        <v>1000</v>
      </c>
      <c r="F15" s="33">
        <f t="shared" si="0"/>
        <v>2000</v>
      </c>
      <c r="G15" s="33">
        <f t="shared" si="1"/>
        <v>3000</v>
      </c>
      <c r="H15" s="33">
        <f t="shared" si="2"/>
        <v>1</v>
      </c>
      <c r="I15" s="33">
        <f t="shared" si="3"/>
        <v>1</v>
      </c>
      <c r="J15" s="33">
        <f t="shared" si="4"/>
        <v>1</v>
      </c>
      <c r="K15" s="33">
        <f t="shared" si="5"/>
        <v>1</v>
      </c>
      <c r="L15" s="33">
        <f t="shared" si="6"/>
        <v>1</v>
      </c>
      <c r="M15" s="33">
        <f t="shared" si="8"/>
        <v>10102</v>
      </c>
      <c r="N15" s="33">
        <f t="shared" si="9"/>
        <v>1010102</v>
      </c>
      <c r="O15" s="33" t="str">
        <f t="shared" si="14"/>
        <v xml:space="preserve"> </v>
      </c>
      <c r="P15" s="84">
        <v>13</v>
      </c>
      <c r="Q15">
        <f>IF(ISNA(IF(A15&gt;0,VLOOKUP(VLOOKUP(SMALL($M$3:$M$27,P15),$M$3:$O$27,3,FALSE),'Engagés PE'!$B$5:$D$29,2,FALSE)," ")),0,IF(A15&gt;0,VLOOKUP(VLOOKUP(SMALL($M$3:$M$27,P15),$M$3:$O$27,3,FALSE),'Engagés PE'!$B$5:$D$29,2,FALSE)," "))</f>
        <v>0</v>
      </c>
      <c r="R15">
        <f>IF(ISNA(IF(A15&gt;0,VLOOKUP(VLOOKUP(SMALL($N$3:$N$27,P15),$N$3:$O$27,2,FALSE),'Engagés PE'!$B$5:$D$29,2,FALSE)," ")),0,IF(A15&gt;0,VLOOKUP(VLOOKUP(SMALL($N$3:$N$27,P15),$N$3:$O$27,2,FALSE),'Engagés PE'!$B$5:$D$29,2,FALSE)," "))</f>
        <v>0</v>
      </c>
      <c r="S15" s="84">
        <v>13</v>
      </c>
      <c r="T15" s="89">
        <f t="shared" si="7"/>
        <v>0</v>
      </c>
      <c r="U15" s="228" t="str">
        <f t="shared" si="10"/>
        <v xml:space="preserve"> </v>
      </c>
      <c r="V15" s="228" t="str">
        <f t="shared" si="11"/>
        <v xml:space="preserve"> </v>
      </c>
      <c r="W15" s="228" t="str">
        <f t="shared" si="12"/>
        <v xml:space="preserve"> </v>
      </c>
      <c r="X15" s="228" t="str">
        <f t="shared" si="13"/>
        <v xml:space="preserve"> </v>
      </c>
    </row>
    <row r="16" spans="1:27" x14ac:dyDescent="0.2">
      <c r="A16" t="str">
        <f>IF('Engagés PE'!B18&gt;0,'Engagés PE'!B18," ")</f>
        <v xml:space="preserve"> </v>
      </c>
      <c r="B16" t="str">
        <f>IF('Engagés PE'!C18&gt;0,'Engagés PE'!C18," ")</f>
        <v xml:space="preserve"> </v>
      </c>
      <c r="C16" s="33">
        <f>IF(A16&gt;0,IF(ISNA(VLOOKUP(CONCATENATE(A16,$C$2),'Saisie CLASSEMENT'!$S$7:$Z$206,2,FALSE)),1000,VLOOKUP(CONCATENATE(A16,$C$2),'Saisie CLASSEMENT'!$S$7:$Z$206,2,FALSE)),1000)</f>
        <v>1000</v>
      </c>
      <c r="D16" s="33">
        <f>IF(C16&gt;0,IF(ISNA(VLOOKUP(CONCATENATE(A16,$D$2),'Saisie CLASSEMENT'!$S$7:$Z$206,2,FALSE)),1000,VLOOKUP(CONCATENATE(A16,$D$2),'Saisie CLASSEMENT'!$S$7:$Z$206,2,FALSE)),1000)</f>
        <v>1000</v>
      </c>
      <c r="E16" s="33">
        <f>IF(D16&gt;0,IF(ISNA(VLOOKUP(CONCATENATE(A16,$E$2),'Saisie CLASSEMENT'!$S$7:$Z$206,2,FALSE)),1000,VLOOKUP(CONCATENATE(A16,$E$2),'Saisie CLASSEMENT'!$S$7:$Z$206,2,FALSE)),1000)</f>
        <v>1000</v>
      </c>
      <c r="F16" s="33">
        <f t="shared" si="0"/>
        <v>2000</v>
      </c>
      <c r="G16" s="33">
        <f t="shared" si="1"/>
        <v>3000</v>
      </c>
      <c r="H16" s="33">
        <f t="shared" si="2"/>
        <v>1</v>
      </c>
      <c r="I16" s="33">
        <f t="shared" si="3"/>
        <v>1</v>
      </c>
      <c r="J16" s="33">
        <f t="shared" si="4"/>
        <v>1</v>
      </c>
      <c r="K16" s="33">
        <f t="shared" si="5"/>
        <v>1</v>
      </c>
      <c r="L16" s="33">
        <f t="shared" si="6"/>
        <v>1</v>
      </c>
      <c r="M16" s="33">
        <f t="shared" si="8"/>
        <v>10102</v>
      </c>
      <c r="N16" s="33">
        <f t="shared" si="9"/>
        <v>1010102</v>
      </c>
      <c r="O16" s="33" t="str">
        <f t="shared" si="14"/>
        <v xml:space="preserve"> </v>
      </c>
      <c r="P16" s="84">
        <v>14</v>
      </c>
      <c r="Q16">
        <f>IF(ISNA(IF(A16&gt;0,VLOOKUP(VLOOKUP(SMALL($M$3:$M$27,P16),$M$3:$O$27,3,FALSE),'Engagés PE'!$B$5:$D$29,2,FALSE)," ")),0,IF(A16&gt;0,VLOOKUP(VLOOKUP(SMALL($M$3:$M$27,P16),$M$3:$O$27,3,FALSE),'Engagés PE'!$B$5:$D$29,2,FALSE)," "))</f>
        <v>0</v>
      </c>
      <c r="R16">
        <f>IF(ISNA(IF(A16&gt;0,VLOOKUP(VLOOKUP(SMALL($N$3:$N$27,P16),$N$3:$O$27,2,FALSE),'Engagés PE'!$B$5:$D$29,2,FALSE)," ")),0,IF(A16&gt;0,VLOOKUP(VLOOKUP(SMALL($N$3:$N$27,P16),$N$3:$O$27,2,FALSE),'Engagés PE'!$B$5:$D$29,2,FALSE)," "))</f>
        <v>0</v>
      </c>
      <c r="S16" s="84">
        <v>14</v>
      </c>
      <c r="T16" s="89">
        <f t="shared" si="7"/>
        <v>0</v>
      </c>
      <c r="U16" s="228" t="str">
        <f t="shared" si="10"/>
        <v xml:space="preserve"> </v>
      </c>
      <c r="V16" s="228" t="str">
        <f t="shared" si="11"/>
        <v xml:space="preserve"> </v>
      </c>
      <c r="W16" s="228" t="str">
        <f t="shared" si="12"/>
        <v xml:space="preserve"> </v>
      </c>
      <c r="X16" s="228" t="str">
        <f t="shared" si="13"/>
        <v xml:space="preserve"> </v>
      </c>
    </row>
    <row r="17" spans="1:24" x14ac:dyDescent="0.2">
      <c r="A17" t="str">
        <f>IF('Engagés PE'!B19&gt;0,'Engagés PE'!B19," ")</f>
        <v xml:space="preserve"> </v>
      </c>
      <c r="B17" t="str">
        <f>IF('Engagés PE'!C19&gt;0,'Engagés PE'!C19," ")</f>
        <v xml:space="preserve"> </v>
      </c>
      <c r="C17" s="33">
        <f>IF(A17&gt;0,IF(ISNA(VLOOKUP(CONCATENATE(A17,$C$2),'Saisie CLASSEMENT'!$S$7:$Z$206,2,FALSE)),1000,VLOOKUP(CONCATENATE(A17,$C$2),'Saisie CLASSEMENT'!$S$7:$Z$206,2,FALSE)),1000)</f>
        <v>1000</v>
      </c>
      <c r="D17" s="33">
        <f>IF(C17&gt;0,IF(ISNA(VLOOKUP(CONCATENATE(A17,$D$2),'Saisie CLASSEMENT'!$S$7:$Z$206,2,FALSE)),1000,VLOOKUP(CONCATENATE(A17,$D$2),'Saisie CLASSEMENT'!$S$7:$Z$206,2,FALSE)),1000)</f>
        <v>1000</v>
      </c>
      <c r="E17" s="33">
        <f>IF(D17&gt;0,IF(ISNA(VLOOKUP(CONCATENATE(A17,$E$2),'Saisie CLASSEMENT'!$S$7:$Z$206,2,FALSE)),1000,VLOOKUP(CONCATENATE(A17,$E$2),'Saisie CLASSEMENT'!$S$7:$Z$206,2,FALSE)),1000)</f>
        <v>1000</v>
      </c>
      <c r="F17" s="33">
        <f t="shared" si="0"/>
        <v>2000</v>
      </c>
      <c r="G17" s="33">
        <f t="shared" si="1"/>
        <v>3000</v>
      </c>
      <c r="H17" s="33">
        <f t="shared" si="2"/>
        <v>1</v>
      </c>
      <c r="I17" s="33">
        <f t="shared" si="3"/>
        <v>1</v>
      </c>
      <c r="J17" s="33">
        <f t="shared" si="4"/>
        <v>1</v>
      </c>
      <c r="K17" s="33">
        <f t="shared" si="5"/>
        <v>1</v>
      </c>
      <c r="L17" s="33">
        <f t="shared" si="6"/>
        <v>1</v>
      </c>
      <c r="M17" s="33">
        <f t="shared" si="8"/>
        <v>10102</v>
      </c>
      <c r="N17" s="33">
        <f t="shared" si="9"/>
        <v>1010102</v>
      </c>
      <c r="O17" s="33" t="str">
        <f t="shared" si="14"/>
        <v xml:space="preserve"> </v>
      </c>
      <c r="P17" s="84">
        <v>15</v>
      </c>
      <c r="Q17">
        <f>IF(ISNA(IF(A17&gt;0,VLOOKUP(VLOOKUP(SMALL($M$3:$M$27,P17),$M$3:$O$27,3,FALSE),'Engagés PE'!$B$5:$D$29,2,FALSE)," ")),0,IF(A17&gt;0,VLOOKUP(VLOOKUP(SMALL($M$3:$M$27,P17),$M$3:$O$27,3,FALSE),'Engagés PE'!$B$5:$D$29,2,FALSE)," "))</f>
        <v>0</v>
      </c>
      <c r="R17">
        <f>IF(ISNA(IF(A17&gt;0,VLOOKUP(VLOOKUP(SMALL($N$3:$N$27,P17),$N$3:$O$27,2,FALSE),'Engagés PE'!$B$5:$D$29,2,FALSE)," ")),0,IF(A17&gt;0,VLOOKUP(VLOOKUP(SMALL($N$3:$N$27,P17),$N$3:$O$27,2,FALSE),'Engagés PE'!$B$5:$D$29,2,FALSE)," "))</f>
        <v>0</v>
      </c>
      <c r="S17" s="84">
        <v>15</v>
      </c>
      <c r="T17" s="89">
        <f t="shared" si="7"/>
        <v>0</v>
      </c>
      <c r="U17" s="228" t="str">
        <f t="shared" si="10"/>
        <v xml:space="preserve"> </v>
      </c>
      <c r="V17" s="228" t="str">
        <f t="shared" si="11"/>
        <v xml:space="preserve"> </v>
      </c>
      <c r="W17" s="228" t="str">
        <f t="shared" si="12"/>
        <v xml:space="preserve"> </v>
      </c>
      <c r="X17" s="228" t="str">
        <f t="shared" si="13"/>
        <v xml:space="preserve"> </v>
      </c>
    </row>
    <row r="18" spans="1:24" x14ac:dyDescent="0.2">
      <c r="A18" t="str">
        <f>IF('Engagés PE'!B20&gt;0,'Engagés PE'!B20," ")</f>
        <v xml:space="preserve"> </v>
      </c>
      <c r="B18" t="str">
        <f>IF('Engagés PE'!C20&gt;0,'Engagés PE'!C20," ")</f>
        <v xml:space="preserve"> </v>
      </c>
      <c r="C18" s="33">
        <f>IF(A18&gt;0,IF(ISNA(VLOOKUP(CONCATENATE(A18,$C$2),'Saisie CLASSEMENT'!$S$7:$Z$206,2,FALSE)),1000,VLOOKUP(CONCATENATE(A18,$C$2),'Saisie CLASSEMENT'!$S$7:$Z$206,2,FALSE)),1000)</f>
        <v>1000</v>
      </c>
      <c r="D18" s="33">
        <f>IF(C18&gt;0,IF(ISNA(VLOOKUP(CONCATENATE(A18,$D$2),'Saisie CLASSEMENT'!$S$7:$Z$206,2,FALSE)),1000,VLOOKUP(CONCATENATE(A18,$D$2),'Saisie CLASSEMENT'!$S$7:$Z$206,2,FALSE)),1000)</f>
        <v>1000</v>
      </c>
      <c r="E18" s="33">
        <f>IF(D18&gt;0,IF(ISNA(VLOOKUP(CONCATENATE(A18,$E$2),'Saisie CLASSEMENT'!$S$7:$Z$206,2,FALSE)),1000,VLOOKUP(CONCATENATE(A18,$E$2),'Saisie CLASSEMENT'!$S$7:$Z$206,2,FALSE)),1000)</f>
        <v>1000</v>
      </c>
      <c r="F18" s="33">
        <f t="shared" si="0"/>
        <v>2000</v>
      </c>
      <c r="G18" s="33">
        <f t="shared" si="1"/>
        <v>3000</v>
      </c>
      <c r="H18" s="33">
        <f t="shared" si="2"/>
        <v>1</v>
      </c>
      <c r="I18" s="33">
        <f t="shared" si="3"/>
        <v>1</v>
      </c>
      <c r="J18" s="33">
        <f t="shared" si="4"/>
        <v>1</v>
      </c>
      <c r="K18" s="33">
        <f t="shared" si="5"/>
        <v>1</v>
      </c>
      <c r="L18" s="33">
        <f t="shared" si="6"/>
        <v>1</v>
      </c>
      <c r="M18" s="33">
        <f t="shared" si="8"/>
        <v>10102</v>
      </c>
      <c r="N18" s="33">
        <f t="shared" si="9"/>
        <v>1010102</v>
      </c>
      <c r="O18" s="33" t="str">
        <f t="shared" si="14"/>
        <v xml:space="preserve"> </v>
      </c>
      <c r="P18" s="84">
        <v>16</v>
      </c>
      <c r="Q18">
        <f>IF(ISNA(IF(A18&gt;0,VLOOKUP(VLOOKUP(SMALL($M$3:$M$27,P18),$M$3:$O$27,3,FALSE),'Engagés PE'!$B$5:$D$29,2,FALSE)," ")),0,IF(A18&gt;0,VLOOKUP(VLOOKUP(SMALL($M$3:$M$27,P18),$M$3:$O$27,3,FALSE),'Engagés PE'!$B$5:$D$29,2,FALSE)," "))</f>
        <v>0</v>
      </c>
      <c r="R18">
        <f>IF(ISNA(IF(A18&gt;0,VLOOKUP(VLOOKUP(SMALL($N$3:$N$27,P18),$N$3:$O$27,2,FALSE),'Engagés PE'!$B$5:$D$29,2,FALSE)," ")),0,IF(A18&gt;0,VLOOKUP(VLOOKUP(SMALL($N$3:$N$27,P18),$N$3:$O$27,2,FALSE),'Engagés PE'!$B$5:$D$29,2,FALSE)," "))</f>
        <v>0</v>
      </c>
      <c r="S18" s="84">
        <v>16</v>
      </c>
      <c r="T18" s="89">
        <f t="shared" si="7"/>
        <v>0</v>
      </c>
      <c r="U18" s="228" t="str">
        <f t="shared" si="10"/>
        <v xml:space="preserve"> </v>
      </c>
      <c r="V18" s="228" t="str">
        <f t="shared" si="11"/>
        <v xml:space="preserve"> </v>
      </c>
      <c r="W18" s="228" t="str">
        <f t="shared" si="12"/>
        <v xml:space="preserve"> </v>
      </c>
      <c r="X18" s="228" t="str">
        <f t="shared" si="13"/>
        <v xml:space="preserve"> </v>
      </c>
    </row>
    <row r="19" spans="1:24" x14ac:dyDescent="0.2">
      <c r="A19" t="str">
        <f>IF('Engagés PE'!B21&gt;0,'Engagés PE'!B21," ")</f>
        <v xml:space="preserve"> </v>
      </c>
      <c r="B19" t="str">
        <f>IF('Engagés PE'!C21&gt;0,'Engagés PE'!C21," ")</f>
        <v xml:space="preserve"> </v>
      </c>
      <c r="C19" s="33">
        <f>IF(A19&gt;0,IF(ISNA(VLOOKUP(CONCATENATE(A19,$C$2),'Saisie CLASSEMENT'!$S$7:$Z$206,2,FALSE)),1000,VLOOKUP(CONCATENATE(A19,$C$2),'Saisie CLASSEMENT'!$S$7:$Z$206,2,FALSE)),1000)</f>
        <v>1000</v>
      </c>
      <c r="D19" s="33">
        <f>IF(C19&gt;0,IF(ISNA(VLOOKUP(CONCATENATE(A19,$D$2),'Saisie CLASSEMENT'!$S$7:$Z$206,2,FALSE)),1000,VLOOKUP(CONCATENATE(A19,$D$2),'Saisie CLASSEMENT'!$S$7:$Z$206,2,FALSE)),1000)</f>
        <v>1000</v>
      </c>
      <c r="E19" s="33">
        <f>IF(D19&gt;0,IF(ISNA(VLOOKUP(CONCATENATE(A19,$E$2),'Saisie CLASSEMENT'!$S$7:$Z$206,2,FALSE)),1000,VLOOKUP(CONCATENATE(A19,$E$2),'Saisie CLASSEMENT'!$S$7:$Z$206,2,FALSE)),1000)</f>
        <v>1000</v>
      </c>
      <c r="F19" s="33">
        <f t="shared" si="0"/>
        <v>2000</v>
      </c>
      <c r="G19" s="33">
        <f t="shared" si="1"/>
        <v>3000</v>
      </c>
      <c r="H19" s="33">
        <f t="shared" si="2"/>
        <v>1</v>
      </c>
      <c r="I19" s="33">
        <f t="shared" si="3"/>
        <v>1</v>
      </c>
      <c r="J19" s="33">
        <f t="shared" si="4"/>
        <v>1</v>
      </c>
      <c r="K19" s="33">
        <f t="shared" si="5"/>
        <v>1</v>
      </c>
      <c r="L19" s="33">
        <f t="shared" si="6"/>
        <v>1</v>
      </c>
      <c r="M19" s="33">
        <f t="shared" si="8"/>
        <v>10102</v>
      </c>
      <c r="N19" s="33">
        <f t="shared" si="9"/>
        <v>1010102</v>
      </c>
      <c r="O19" s="33" t="str">
        <f t="shared" si="14"/>
        <v xml:space="preserve"> </v>
      </c>
      <c r="P19" s="84">
        <v>17</v>
      </c>
      <c r="Q19">
        <f>IF(ISNA(IF(A19&gt;0,VLOOKUP(VLOOKUP(SMALL($M$3:$M$27,P19),$M$3:$O$27,3,FALSE),'Engagés PE'!$B$5:$D$29,2,FALSE)," ")),0,IF(A19&gt;0,VLOOKUP(VLOOKUP(SMALL($M$3:$M$27,P19),$M$3:$O$27,3,FALSE),'Engagés PE'!$B$5:$D$29,2,FALSE)," "))</f>
        <v>0</v>
      </c>
      <c r="R19">
        <f>IF(ISNA(IF(A19&gt;0,VLOOKUP(VLOOKUP(SMALL($N$3:$N$27,P19),$N$3:$O$27,2,FALSE),'Engagés PE'!$B$5:$D$29,2,FALSE)," ")),0,IF(A19&gt;0,VLOOKUP(VLOOKUP(SMALL($N$3:$N$27,P19),$N$3:$O$27,2,FALSE),'Engagés PE'!$B$5:$D$29,2,FALSE)," "))</f>
        <v>0</v>
      </c>
      <c r="S19" s="84">
        <v>17</v>
      </c>
      <c r="T19" s="89">
        <f t="shared" si="7"/>
        <v>0</v>
      </c>
      <c r="U19" s="228" t="str">
        <f t="shared" si="10"/>
        <v xml:space="preserve"> </v>
      </c>
      <c r="V19" s="228" t="str">
        <f t="shared" si="11"/>
        <v xml:space="preserve"> </v>
      </c>
      <c r="W19" s="228" t="str">
        <f t="shared" si="12"/>
        <v xml:space="preserve"> </v>
      </c>
      <c r="X19" s="228" t="str">
        <f t="shared" si="13"/>
        <v xml:space="preserve"> </v>
      </c>
    </row>
    <row r="20" spans="1:24" x14ac:dyDescent="0.2">
      <c r="A20" t="str">
        <f>IF('Engagés PE'!B22&gt;0,'Engagés PE'!B22," ")</f>
        <v xml:space="preserve"> </v>
      </c>
      <c r="B20" t="str">
        <f>IF('Engagés PE'!C22&gt;0,'Engagés PE'!C22," ")</f>
        <v xml:space="preserve"> </v>
      </c>
      <c r="C20" s="33">
        <f>IF(A20&gt;0,IF(ISNA(VLOOKUP(CONCATENATE(A20,$C$2),'Saisie CLASSEMENT'!$S$7:$Z$206,2,FALSE)),1000,VLOOKUP(CONCATENATE(A20,$C$2),'Saisie CLASSEMENT'!$S$7:$Z$206,2,FALSE)),1000)</f>
        <v>1000</v>
      </c>
      <c r="D20" s="33">
        <f>IF(C20&gt;0,IF(ISNA(VLOOKUP(CONCATENATE(A20,$D$2),'Saisie CLASSEMENT'!$S$7:$Z$206,2,FALSE)),1000,VLOOKUP(CONCATENATE(A20,$D$2),'Saisie CLASSEMENT'!$S$7:$Z$206,2,FALSE)),1000)</f>
        <v>1000</v>
      </c>
      <c r="E20" s="33">
        <f>IF(D20&gt;0,IF(ISNA(VLOOKUP(CONCATENATE(A20,$E$2),'Saisie CLASSEMENT'!$S$7:$Z$206,2,FALSE)),1000,VLOOKUP(CONCATENATE(A20,$E$2),'Saisie CLASSEMENT'!$S$7:$Z$206,2,FALSE)),1000)</f>
        <v>1000</v>
      </c>
      <c r="F20" s="33">
        <f t="shared" si="0"/>
        <v>2000</v>
      </c>
      <c r="G20" s="33">
        <f t="shared" si="1"/>
        <v>3000</v>
      </c>
      <c r="H20" s="33">
        <f t="shared" si="2"/>
        <v>1</v>
      </c>
      <c r="I20" s="33">
        <f t="shared" si="3"/>
        <v>1</v>
      </c>
      <c r="J20" s="33">
        <f t="shared" si="4"/>
        <v>1</v>
      </c>
      <c r="K20" s="33">
        <f t="shared" si="5"/>
        <v>1</v>
      </c>
      <c r="L20" s="33">
        <f t="shared" si="6"/>
        <v>1</v>
      </c>
      <c r="M20" s="33">
        <f t="shared" si="8"/>
        <v>10102</v>
      </c>
      <c r="N20" s="33">
        <f t="shared" si="9"/>
        <v>1010102</v>
      </c>
      <c r="O20" s="33" t="str">
        <f t="shared" si="14"/>
        <v xml:space="preserve"> </v>
      </c>
      <c r="P20" s="84">
        <v>18</v>
      </c>
      <c r="Q20">
        <f>IF(ISNA(IF(A20&gt;0,VLOOKUP(VLOOKUP(SMALL($M$3:$M$27,P20),$M$3:$O$27,3,FALSE),'Engagés PE'!$B$5:$D$29,2,FALSE)," ")),0,IF(A20&gt;0,VLOOKUP(VLOOKUP(SMALL($M$3:$M$27,P20),$M$3:$O$27,3,FALSE),'Engagés PE'!$B$5:$D$29,2,FALSE)," "))</f>
        <v>0</v>
      </c>
      <c r="R20">
        <f>IF(ISNA(IF(A20&gt;0,VLOOKUP(VLOOKUP(SMALL($N$3:$N$27,P20),$N$3:$O$27,2,FALSE),'Engagés PE'!$B$5:$D$29,2,FALSE)," ")),0,IF(A20&gt;0,VLOOKUP(VLOOKUP(SMALL($N$3:$N$27,P20),$N$3:$O$27,2,FALSE),'Engagés PE'!$B$5:$D$29,2,FALSE)," "))</f>
        <v>0</v>
      </c>
      <c r="S20" s="84">
        <v>18</v>
      </c>
      <c r="T20" s="89">
        <f t="shared" si="7"/>
        <v>0</v>
      </c>
      <c r="U20" s="228" t="str">
        <f t="shared" si="10"/>
        <v xml:space="preserve"> </v>
      </c>
      <c r="V20" s="228" t="str">
        <f t="shared" si="11"/>
        <v xml:space="preserve"> </v>
      </c>
      <c r="W20" s="228" t="str">
        <f t="shared" si="12"/>
        <v xml:space="preserve"> </v>
      </c>
      <c r="X20" s="228" t="str">
        <f t="shared" si="13"/>
        <v xml:space="preserve"> </v>
      </c>
    </row>
    <row r="21" spans="1:24" x14ac:dyDescent="0.2">
      <c r="A21" t="str">
        <f>IF('Engagés PE'!B23&gt;0,'Engagés PE'!B23," ")</f>
        <v xml:space="preserve"> </v>
      </c>
      <c r="B21" t="str">
        <f>IF('Engagés PE'!C23&gt;0,'Engagés PE'!C23," ")</f>
        <v xml:space="preserve"> </v>
      </c>
      <c r="C21" s="33">
        <f>IF(A21&gt;0,IF(ISNA(VLOOKUP(CONCATENATE(A21,$C$2),'Saisie CLASSEMENT'!$S$7:$Z$206,2,FALSE)),1000,VLOOKUP(CONCATENATE(A21,$C$2),'Saisie CLASSEMENT'!$S$7:$Z$206,2,FALSE)),1000)</f>
        <v>1000</v>
      </c>
      <c r="D21" s="33">
        <f>IF(C21&gt;0,IF(ISNA(VLOOKUP(CONCATENATE(A21,$D$2),'Saisie CLASSEMENT'!$S$7:$Z$206,2,FALSE)),1000,VLOOKUP(CONCATENATE(A21,$D$2),'Saisie CLASSEMENT'!$S$7:$Z$206,2,FALSE)),1000)</f>
        <v>1000</v>
      </c>
      <c r="E21" s="33">
        <f>IF(D21&gt;0,IF(ISNA(VLOOKUP(CONCATENATE(A21,$E$2),'Saisie CLASSEMENT'!$S$7:$Z$206,2,FALSE)),1000,VLOOKUP(CONCATENATE(A21,$E$2),'Saisie CLASSEMENT'!$S$7:$Z$206,2,FALSE)),1000)</f>
        <v>1000</v>
      </c>
      <c r="F21" s="33">
        <f t="shared" si="0"/>
        <v>2000</v>
      </c>
      <c r="G21" s="33">
        <f t="shared" si="1"/>
        <v>3000</v>
      </c>
      <c r="H21" s="33">
        <f t="shared" si="2"/>
        <v>1</v>
      </c>
      <c r="I21" s="33">
        <f t="shared" si="3"/>
        <v>1</v>
      </c>
      <c r="J21" s="33">
        <f t="shared" si="4"/>
        <v>1</v>
      </c>
      <c r="K21" s="33">
        <f t="shared" si="5"/>
        <v>1</v>
      </c>
      <c r="L21" s="33">
        <f t="shared" si="6"/>
        <v>1</v>
      </c>
      <c r="M21" s="33">
        <f t="shared" si="8"/>
        <v>10102</v>
      </c>
      <c r="N21" s="33">
        <f t="shared" si="9"/>
        <v>1010102</v>
      </c>
      <c r="O21" s="33" t="str">
        <f t="shared" si="14"/>
        <v xml:space="preserve"> </v>
      </c>
      <c r="P21" s="84">
        <v>19</v>
      </c>
      <c r="Q21">
        <f>IF(ISNA(IF(A21&gt;0,VLOOKUP(VLOOKUP(SMALL($M$3:$M$27,P21),$M$3:$O$27,3,FALSE),'Engagés PE'!$B$5:$D$29,2,FALSE)," ")),0,IF(A21&gt;0,VLOOKUP(VLOOKUP(SMALL($M$3:$M$27,P21),$M$3:$O$27,3,FALSE),'Engagés PE'!$B$5:$D$29,2,FALSE)," "))</f>
        <v>0</v>
      </c>
      <c r="R21">
        <f>IF(ISNA(IF(A21&gt;0,VLOOKUP(VLOOKUP(SMALL($N$3:$N$27,P21),$N$3:$O$27,2,FALSE),'Engagés PE'!$B$5:$D$29,2,FALSE)," ")),0,IF(A21&gt;0,VLOOKUP(VLOOKUP(SMALL($N$3:$N$27,P21),$N$3:$O$27,2,FALSE),'Engagés PE'!$B$5:$D$29,2,FALSE)," "))</f>
        <v>0</v>
      </c>
      <c r="S21" s="84">
        <v>19</v>
      </c>
      <c r="T21" s="89">
        <f t="shared" si="7"/>
        <v>0</v>
      </c>
      <c r="U21" s="228" t="str">
        <f t="shared" si="10"/>
        <v xml:space="preserve"> </v>
      </c>
      <c r="V21" s="228" t="str">
        <f t="shared" si="11"/>
        <v xml:space="preserve"> </v>
      </c>
      <c r="W21" s="228" t="str">
        <f t="shared" si="12"/>
        <v xml:space="preserve"> </v>
      </c>
      <c r="X21" s="228" t="str">
        <f t="shared" si="13"/>
        <v xml:space="preserve"> </v>
      </c>
    </row>
    <row r="22" spans="1:24" x14ac:dyDescent="0.2">
      <c r="A22" t="str">
        <f>IF('Engagés PE'!B24&gt;0,'Engagés PE'!B24," ")</f>
        <v xml:space="preserve"> </v>
      </c>
      <c r="B22" t="str">
        <f>IF('Engagés PE'!C24&gt;0,'Engagés PE'!C24," ")</f>
        <v xml:space="preserve"> </v>
      </c>
      <c r="C22" s="33">
        <f>IF(A22&gt;0,IF(ISNA(VLOOKUP(CONCATENATE(A22,$C$2),'Saisie CLASSEMENT'!$S$7:$Z$206,2,FALSE)),1000,VLOOKUP(CONCATENATE(A22,$C$2),'Saisie CLASSEMENT'!$S$7:$Z$206,2,FALSE)),1000)</f>
        <v>1000</v>
      </c>
      <c r="D22" s="33">
        <f>IF(C22&gt;0,IF(ISNA(VLOOKUP(CONCATENATE(A22,$D$2),'Saisie CLASSEMENT'!$S$7:$Z$206,2,FALSE)),1000,VLOOKUP(CONCATENATE(A22,$D$2),'Saisie CLASSEMENT'!$S$7:$Z$206,2,FALSE)),1000)</f>
        <v>1000</v>
      </c>
      <c r="E22" s="33">
        <f>IF(D22&gt;0,IF(ISNA(VLOOKUP(CONCATENATE(A22,$E$2),'Saisie CLASSEMENT'!$S$7:$Z$206,2,FALSE)),1000,VLOOKUP(CONCATENATE(A22,$E$2),'Saisie CLASSEMENT'!$S$7:$Z$206,2,FALSE)),1000)</f>
        <v>1000</v>
      </c>
      <c r="F22" s="33">
        <f t="shared" si="0"/>
        <v>2000</v>
      </c>
      <c r="G22" s="33">
        <f t="shared" si="1"/>
        <v>3000</v>
      </c>
      <c r="H22" s="33">
        <f t="shared" si="2"/>
        <v>1</v>
      </c>
      <c r="I22" s="33">
        <f t="shared" si="3"/>
        <v>1</v>
      </c>
      <c r="J22" s="33">
        <f t="shared" si="4"/>
        <v>1</v>
      </c>
      <c r="K22" s="33">
        <f t="shared" si="5"/>
        <v>1</v>
      </c>
      <c r="L22" s="33">
        <f t="shared" si="6"/>
        <v>1</v>
      </c>
      <c r="M22" s="33">
        <f t="shared" si="8"/>
        <v>10102</v>
      </c>
      <c r="N22" s="33">
        <f t="shared" si="9"/>
        <v>1010102</v>
      </c>
      <c r="O22" s="33" t="str">
        <f t="shared" si="14"/>
        <v xml:space="preserve"> </v>
      </c>
      <c r="P22" s="84">
        <v>20</v>
      </c>
      <c r="Q22">
        <f>IF(ISNA(IF(A22&gt;0,VLOOKUP(VLOOKUP(SMALL($M$3:$M$27,P22),$M$3:$O$27,3,FALSE),'Engagés PE'!$B$5:$D$29,2,FALSE)," ")),0,IF(A22&gt;0,VLOOKUP(VLOOKUP(SMALL($M$3:$M$27,P22),$M$3:$O$27,3,FALSE),'Engagés PE'!$B$5:$D$29,2,FALSE)," "))</f>
        <v>0</v>
      </c>
      <c r="R22">
        <f>IF(ISNA(IF(A22&gt;0,VLOOKUP(VLOOKUP(SMALL($N$3:$N$27,P22),$N$3:$O$27,2,FALSE),'Engagés PE'!$B$5:$D$29,2,FALSE)," ")),0,IF(A22&gt;0,VLOOKUP(VLOOKUP(SMALL($N$3:$N$27,P22),$N$3:$O$27,2,FALSE),'Engagés PE'!$B$5:$D$29,2,FALSE)," "))</f>
        <v>0</v>
      </c>
      <c r="S22" s="84">
        <v>20</v>
      </c>
      <c r="T22" s="89">
        <f t="shared" si="7"/>
        <v>0</v>
      </c>
      <c r="U22" s="228" t="str">
        <f t="shared" si="10"/>
        <v xml:space="preserve"> </v>
      </c>
      <c r="V22" s="228" t="str">
        <f t="shared" si="11"/>
        <v xml:space="preserve"> </v>
      </c>
      <c r="W22" s="228" t="str">
        <f t="shared" si="12"/>
        <v xml:space="preserve"> </v>
      </c>
      <c r="X22" s="228" t="str">
        <f t="shared" si="13"/>
        <v xml:space="preserve"> </v>
      </c>
    </row>
    <row r="23" spans="1:24" x14ac:dyDescent="0.2">
      <c r="A23" t="str">
        <f>IF('Engagés PE'!B25&gt;0,'Engagés PE'!B25," ")</f>
        <v xml:space="preserve"> </v>
      </c>
      <c r="B23" t="str">
        <f>IF('Engagés PE'!C25&gt;0,'Engagés PE'!C25," ")</f>
        <v xml:space="preserve"> </v>
      </c>
      <c r="C23" s="33">
        <f>IF(A23&gt;0,IF(ISNA(VLOOKUP(CONCATENATE(A23,$C$2),'Saisie CLASSEMENT'!$S$7:$Z$206,2,FALSE)),1000,VLOOKUP(CONCATENATE(A23,$C$2),'Saisie CLASSEMENT'!$S$7:$Z$206,2,FALSE)),1000)</f>
        <v>1000</v>
      </c>
      <c r="D23" s="33">
        <f>IF(C23&gt;0,IF(ISNA(VLOOKUP(CONCATENATE(A23,$D$2),'Saisie CLASSEMENT'!$S$7:$Z$206,2,FALSE)),1000,VLOOKUP(CONCATENATE(A23,$D$2),'Saisie CLASSEMENT'!$S$7:$Z$206,2,FALSE)),1000)</f>
        <v>1000</v>
      </c>
      <c r="E23" s="33">
        <f>IF(D23&gt;0,IF(ISNA(VLOOKUP(CONCATENATE(A23,$E$2),'Saisie CLASSEMENT'!$S$7:$Z$206,2,FALSE)),1000,VLOOKUP(CONCATENATE(A23,$E$2),'Saisie CLASSEMENT'!$S$7:$Z$206,2,FALSE)),1000)</f>
        <v>1000</v>
      </c>
      <c r="F23" s="33">
        <f t="shared" si="0"/>
        <v>2000</v>
      </c>
      <c r="G23" s="33">
        <f t="shared" si="1"/>
        <v>3000</v>
      </c>
      <c r="H23" s="33">
        <f t="shared" si="2"/>
        <v>1</v>
      </c>
      <c r="I23" s="33">
        <f t="shared" si="3"/>
        <v>1</v>
      </c>
      <c r="J23" s="33">
        <f t="shared" si="4"/>
        <v>1</v>
      </c>
      <c r="K23" s="33">
        <f t="shared" si="5"/>
        <v>1</v>
      </c>
      <c r="L23" s="33">
        <f t="shared" si="6"/>
        <v>1</v>
      </c>
      <c r="M23" s="33">
        <f t="shared" si="8"/>
        <v>10102</v>
      </c>
      <c r="N23" s="33">
        <f t="shared" si="9"/>
        <v>1010102</v>
      </c>
      <c r="O23" s="33" t="str">
        <f t="shared" si="14"/>
        <v xml:space="preserve"> </v>
      </c>
      <c r="P23" s="84">
        <v>21</v>
      </c>
      <c r="Q23">
        <f>IF(ISNA(IF(A23&gt;0,VLOOKUP(VLOOKUP(SMALL($M$3:$M$27,P23),$M$3:$O$27,3,FALSE),'Engagés PE'!$B$5:$D$29,2,FALSE)," ")),0,IF(A23&gt;0,VLOOKUP(VLOOKUP(SMALL($M$3:$M$27,P23),$M$3:$O$27,3,FALSE),'Engagés PE'!$B$5:$D$29,2,FALSE)," "))</f>
        <v>0</v>
      </c>
      <c r="R23">
        <f>IF(ISNA(IF(A23&gt;0,VLOOKUP(VLOOKUP(SMALL($N$3:$N$27,P23),$N$3:$O$27,2,FALSE),'Engagés PE'!$B$5:$D$29,2,FALSE)," ")),0,IF(A23&gt;0,VLOOKUP(VLOOKUP(SMALL($N$3:$N$27,P23),$N$3:$O$27,2,FALSE),'Engagés PE'!$B$5:$D$29,2,FALSE)," "))</f>
        <v>0</v>
      </c>
      <c r="S23" s="84">
        <v>21</v>
      </c>
      <c r="T23" s="89">
        <f t="shared" si="7"/>
        <v>0</v>
      </c>
      <c r="U23" s="228" t="str">
        <f t="shared" si="10"/>
        <v xml:space="preserve"> </v>
      </c>
      <c r="V23" s="228" t="str">
        <f t="shared" si="11"/>
        <v xml:space="preserve"> </v>
      </c>
      <c r="W23" s="228" t="str">
        <f t="shared" si="12"/>
        <v xml:space="preserve"> </v>
      </c>
      <c r="X23" s="228" t="str">
        <f t="shared" si="13"/>
        <v xml:space="preserve"> </v>
      </c>
    </row>
    <row r="24" spans="1:24" x14ac:dyDescent="0.2">
      <c r="A24" t="str">
        <f>IF('Engagés PE'!B26&gt;0,'Engagés PE'!B26," ")</f>
        <v xml:space="preserve"> </v>
      </c>
      <c r="B24" t="str">
        <f>IF('Engagés PE'!C26&gt;0,'Engagés PE'!C26," ")</f>
        <v xml:space="preserve"> </v>
      </c>
      <c r="C24" s="33">
        <f>IF(A24&gt;0,IF(ISNA(VLOOKUP(CONCATENATE(A24,$C$2),'Saisie CLASSEMENT'!$S$7:$Z$206,2,FALSE)),1000,VLOOKUP(CONCATENATE(A24,$C$2),'Saisie CLASSEMENT'!$S$7:$Z$206,2,FALSE)),1000)</f>
        <v>1000</v>
      </c>
      <c r="D24" s="33">
        <f>IF(C24&gt;0,IF(ISNA(VLOOKUP(CONCATENATE(A24,$D$2),'Saisie CLASSEMENT'!$S$7:$Z$206,2,FALSE)),1000,VLOOKUP(CONCATENATE(A24,$D$2),'Saisie CLASSEMENT'!$S$7:$Z$206,2,FALSE)),1000)</f>
        <v>1000</v>
      </c>
      <c r="E24" s="33">
        <f>IF(D24&gt;0,IF(ISNA(VLOOKUP(CONCATENATE(A24,$E$2),'Saisie CLASSEMENT'!$S$7:$Z$206,2,FALSE)),1000,VLOOKUP(CONCATENATE(A24,$E$2),'Saisie CLASSEMENT'!$S$7:$Z$206,2,FALSE)),1000)</f>
        <v>1000</v>
      </c>
      <c r="F24" s="33">
        <f t="shared" si="0"/>
        <v>2000</v>
      </c>
      <c r="G24" s="33">
        <f t="shared" si="1"/>
        <v>3000</v>
      </c>
      <c r="H24" s="33">
        <f t="shared" si="2"/>
        <v>1</v>
      </c>
      <c r="I24" s="33">
        <f t="shared" si="3"/>
        <v>1</v>
      </c>
      <c r="J24" s="33">
        <f t="shared" si="4"/>
        <v>1</v>
      </c>
      <c r="K24" s="33">
        <f t="shared" si="5"/>
        <v>1</v>
      </c>
      <c r="L24" s="33">
        <f t="shared" si="6"/>
        <v>1</v>
      </c>
      <c r="M24" s="33">
        <f t="shared" si="8"/>
        <v>10102</v>
      </c>
      <c r="N24" s="33">
        <f t="shared" si="9"/>
        <v>1010102</v>
      </c>
      <c r="O24" s="33" t="str">
        <f t="shared" si="14"/>
        <v xml:space="preserve"> </v>
      </c>
      <c r="P24" s="84">
        <v>22</v>
      </c>
      <c r="Q24">
        <f>IF(ISNA(IF(A24&gt;0,VLOOKUP(VLOOKUP(SMALL($M$3:$M$27,P24),$M$3:$O$27,3,FALSE),'Engagés PE'!$B$5:$D$29,2,FALSE)," ")),0,IF(A24&gt;0,VLOOKUP(VLOOKUP(SMALL($M$3:$M$27,P24),$M$3:$O$27,3,FALSE),'Engagés PE'!$B$5:$D$29,2,FALSE)," "))</f>
        <v>0</v>
      </c>
      <c r="R24">
        <f>IF(ISNA(IF(A24&gt;0,VLOOKUP(VLOOKUP(SMALL($N$3:$N$27,P24),$N$3:$O$27,2,FALSE),'Engagés PE'!$B$5:$D$29,2,FALSE)," ")),0,IF(A24&gt;0,VLOOKUP(VLOOKUP(SMALL($N$3:$N$27,P24),$N$3:$O$27,2,FALSE),'Engagés PE'!$B$5:$D$29,2,FALSE)," "))</f>
        <v>0</v>
      </c>
      <c r="S24" s="84">
        <v>22</v>
      </c>
      <c r="T24" s="89">
        <f t="shared" si="7"/>
        <v>0</v>
      </c>
      <c r="U24" s="228" t="str">
        <f t="shared" si="10"/>
        <v xml:space="preserve"> </v>
      </c>
      <c r="V24" s="228" t="str">
        <f t="shared" si="11"/>
        <v xml:space="preserve"> </v>
      </c>
      <c r="W24" s="228" t="str">
        <f t="shared" si="12"/>
        <v xml:space="preserve"> </v>
      </c>
      <c r="X24" s="228" t="str">
        <f t="shared" si="13"/>
        <v xml:space="preserve"> </v>
      </c>
    </row>
    <row r="25" spans="1:24" x14ac:dyDescent="0.2">
      <c r="A25" t="str">
        <f>IF('Engagés PE'!B27&gt;0,'Engagés PE'!B27," ")</f>
        <v xml:space="preserve"> </v>
      </c>
      <c r="B25" t="str">
        <f>IF('Engagés PE'!C27&gt;0,'Engagés PE'!C27," ")</f>
        <v xml:space="preserve"> </v>
      </c>
      <c r="C25" s="33">
        <f>IF(A25&gt;0,IF(ISNA(VLOOKUP(CONCATENATE(A25,$C$2),'Saisie CLASSEMENT'!$S$7:$Z$206,2,FALSE)),1000,VLOOKUP(CONCATENATE(A25,$C$2),'Saisie CLASSEMENT'!$S$7:$Z$206,2,FALSE)),1000)</f>
        <v>1000</v>
      </c>
      <c r="D25" s="33">
        <f>IF(C25&gt;0,IF(ISNA(VLOOKUP(CONCATENATE(A25,$D$2),'Saisie CLASSEMENT'!$S$7:$Z$206,2,FALSE)),1000,VLOOKUP(CONCATENATE(A25,$D$2),'Saisie CLASSEMENT'!$S$7:$Z$206,2,FALSE)),1000)</f>
        <v>1000</v>
      </c>
      <c r="E25" s="33">
        <f>IF(D25&gt;0,IF(ISNA(VLOOKUP(CONCATENATE(A25,$E$2),'Saisie CLASSEMENT'!$S$7:$Z$206,2,FALSE)),1000,VLOOKUP(CONCATENATE(A25,$E$2),'Saisie CLASSEMENT'!$S$7:$Z$206,2,FALSE)),1000)</f>
        <v>1000</v>
      </c>
      <c r="F25" s="33">
        <f t="shared" si="0"/>
        <v>2000</v>
      </c>
      <c r="G25" s="33">
        <f t="shared" si="1"/>
        <v>3000</v>
      </c>
      <c r="H25" s="33">
        <f t="shared" si="2"/>
        <v>1</v>
      </c>
      <c r="I25" s="33">
        <f t="shared" si="3"/>
        <v>1</v>
      </c>
      <c r="J25" s="33">
        <f t="shared" si="4"/>
        <v>1</v>
      </c>
      <c r="K25" s="33">
        <f t="shared" si="5"/>
        <v>1</v>
      </c>
      <c r="L25" s="33">
        <f t="shared" si="6"/>
        <v>1</v>
      </c>
      <c r="M25" s="33">
        <f t="shared" si="8"/>
        <v>10102</v>
      </c>
      <c r="N25" s="33">
        <f t="shared" si="9"/>
        <v>1010102</v>
      </c>
      <c r="O25" s="33" t="str">
        <f t="shared" si="14"/>
        <v xml:space="preserve"> </v>
      </c>
      <c r="P25" s="84">
        <v>23</v>
      </c>
      <c r="Q25">
        <f>IF(ISNA(IF(A25&gt;0,VLOOKUP(VLOOKUP(SMALL($M$3:$M$27,P25),$M$3:$O$27,3,FALSE),'Engagés PE'!$B$5:$D$29,2,FALSE)," ")),0,IF(A25&gt;0,VLOOKUP(VLOOKUP(SMALL($M$3:$M$27,P25),$M$3:$O$27,3,FALSE),'Engagés PE'!$B$5:$D$29,2,FALSE)," "))</f>
        <v>0</v>
      </c>
      <c r="R25">
        <f>IF(ISNA(IF(A25&gt;0,VLOOKUP(VLOOKUP(SMALL($N$3:$N$27,P25),$N$3:$O$27,2,FALSE),'Engagés PE'!$B$5:$D$29,2,FALSE)," ")),0,IF(A25&gt;0,VLOOKUP(VLOOKUP(SMALL($N$3:$N$27,P25),$N$3:$O$27,2,FALSE),'Engagés PE'!$B$5:$D$29,2,FALSE)," "))</f>
        <v>0</v>
      </c>
      <c r="S25" s="84">
        <v>23</v>
      </c>
      <c r="T25" s="89">
        <f t="shared" si="7"/>
        <v>0</v>
      </c>
      <c r="U25" s="228" t="str">
        <f t="shared" si="10"/>
        <v xml:space="preserve"> </v>
      </c>
      <c r="V25" s="228" t="str">
        <f t="shared" si="11"/>
        <v xml:space="preserve"> </v>
      </c>
      <c r="W25" s="228" t="str">
        <f t="shared" si="12"/>
        <v xml:space="preserve"> </v>
      </c>
      <c r="X25" s="228" t="str">
        <f t="shared" si="13"/>
        <v xml:space="preserve"> </v>
      </c>
    </row>
    <row r="26" spans="1:24" x14ac:dyDescent="0.2">
      <c r="A26" t="str">
        <f>IF('Engagés PE'!B28&gt;0,'Engagés PE'!B28," ")</f>
        <v xml:space="preserve"> </v>
      </c>
      <c r="B26" t="str">
        <f>IF('Engagés PE'!C28&gt;0,'Engagés PE'!C28," ")</f>
        <v xml:space="preserve"> </v>
      </c>
      <c r="C26" s="33">
        <f>IF(A26&gt;0,IF(ISNA(VLOOKUP(CONCATENATE(A26,$C$2),'Saisie CLASSEMENT'!$S$7:$Z$206,2,FALSE)),1000,VLOOKUP(CONCATENATE(A26,$C$2),'Saisie CLASSEMENT'!$S$7:$Z$206,2,FALSE)),1000)</f>
        <v>1000</v>
      </c>
      <c r="D26" s="33">
        <f>IF(C26&gt;0,IF(ISNA(VLOOKUP(CONCATENATE(A26,$D$2),'Saisie CLASSEMENT'!$S$7:$Z$206,2,FALSE)),1000,VLOOKUP(CONCATENATE(A26,$D$2),'Saisie CLASSEMENT'!$S$7:$Z$206,2,FALSE)),1000)</f>
        <v>1000</v>
      </c>
      <c r="E26" s="33">
        <f>IF(D26&gt;0,IF(ISNA(VLOOKUP(CONCATENATE(A26,$E$2),'Saisie CLASSEMENT'!$S$7:$Z$206,2,FALSE)),1000,VLOOKUP(CONCATENATE(A26,$E$2),'Saisie CLASSEMENT'!$S$7:$Z$206,2,FALSE)),1000)</f>
        <v>1000</v>
      </c>
      <c r="F26" s="33">
        <f t="shared" si="0"/>
        <v>2000</v>
      </c>
      <c r="G26" s="33">
        <f t="shared" si="1"/>
        <v>3000</v>
      </c>
      <c r="H26" s="33">
        <f t="shared" si="2"/>
        <v>1</v>
      </c>
      <c r="I26" s="33">
        <f t="shared" si="3"/>
        <v>1</v>
      </c>
      <c r="J26" s="33">
        <f t="shared" si="4"/>
        <v>1</v>
      </c>
      <c r="K26" s="33">
        <f t="shared" si="5"/>
        <v>1</v>
      </c>
      <c r="L26" s="33">
        <f t="shared" si="6"/>
        <v>1</v>
      </c>
      <c r="M26" s="33">
        <f t="shared" si="8"/>
        <v>10102</v>
      </c>
      <c r="N26" s="33">
        <f t="shared" si="9"/>
        <v>1010102</v>
      </c>
      <c r="O26" s="33" t="str">
        <f t="shared" si="14"/>
        <v xml:space="preserve"> </v>
      </c>
      <c r="P26" s="84">
        <v>24</v>
      </c>
      <c r="Q26">
        <f>IF(ISNA(IF(A26&gt;0,VLOOKUP(VLOOKUP(SMALL($M$3:$M$27,P26),$M$3:$O$27,3,FALSE),'Engagés PE'!$B$5:$D$29,2,FALSE)," ")),0,IF(A26&gt;0,VLOOKUP(VLOOKUP(SMALL($M$3:$M$27,P26),$M$3:$O$27,3,FALSE),'Engagés PE'!$B$5:$D$29,2,FALSE)," "))</f>
        <v>0</v>
      </c>
      <c r="R26">
        <f>IF(ISNA(IF(A26&gt;0,VLOOKUP(VLOOKUP(SMALL($N$3:$N$27,P26),$N$3:$O$27,2,FALSE),'Engagés PE'!$B$5:$D$29,2,FALSE)," ")),0,IF(A26&gt;0,VLOOKUP(VLOOKUP(SMALL($N$3:$N$27,P26),$N$3:$O$27,2,FALSE),'Engagés PE'!$B$5:$D$29,2,FALSE)," "))</f>
        <v>0</v>
      </c>
      <c r="S26" s="84">
        <v>24</v>
      </c>
      <c r="T26" s="89">
        <f t="shared" si="7"/>
        <v>0</v>
      </c>
      <c r="U26" s="228" t="str">
        <f t="shared" si="10"/>
        <v xml:space="preserve"> </v>
      </c>
      <c r="V26" s="228" t="str">
        <f t="shared" si="11"/>
        <v xml:space="preserve"> </v>
      </c>
      <c r="W26" s="228" t="str">
        <f t="shared" si="12"/>
        <v xml:space="preserve"> </v>
      </c>
      <c r="X26" s="228" t="str">
        <f t="shared" si="13"/>
        <v xml:space="preserve"> </v>
      </c>
    </row>
    <row r="27" spans="1:24" x14ac:dyDescent="0.2">
      <c r="A27" t="str">
        <f>IF('Engagés PE'!B29&gt;0,'Engagés PE'!B29," ")</f>
        <v xml:space="preserve"> </v>
      </c>
      <c r="B27" t="str">
        <f>IF('Engagés PE'!C29&gt;0,'Engagés PE'!C29," ")</f>
        <v xml:space="preserve"> </v>
      </c>
      <c r="C27" s="33">
        <f>IF(A27&gt;0,IF(ISNA(VLOOKUP(CONCATENATE(A27,$C$2),'Saisie CLASSEMENT'!$S$7:$Z$206,2,FALSE)),1000,VLOOKUP(CONCATENATE(A27,$C$2),'Saisie CLASSEMENT'!$S$7:$Z$206,2,FALSE)),1000)</f>
        <v>1000</v>
      </c>
      <c r="D27" s="33">
        <f>IF(C27&gt;0,IF(ISNA(VLOOKUP(CONCATENATE(A27,$D$2),'Saisie CLASSEMENT'!$S$7:$Z$206,2,FALSE)),1000,VLOOKUP(CONCATENATE(A27,$D$2),'Saisie CLASSEMENT'!$S$7:$Z$206,2,FALSE)),1000)</f>
        <v>1000</v>
      </c>
      <c r="E27" s="33">
        <f>IF(D27&gt;0,IF(ISNA(VLOOKUP(CONCATENATE(A27,$E$2),'Saisie CLASSEMENT'!$S$7:$Z$206,2,FALSE)),1000,VLOOKUP(CONCATENATE(A27,$E$2),'Saisie CLASSEMENT'!$S$7:$Z$206,2,FALSE)),1000)</f>
        <v>1000</v>
      </c>
      <c r="F27" s="33">
        <f t="shared" si="0"/>
        <v>2000</v>
      </c>
      <c r="G27" s="33">
        <f t="shared" si="1"/>
        <v>3000</v>
      </c>
      <c r="H27" s="33">
        <f t="shared" si="2"/>
        <v>1</v>
      </c>
      <c r="I27" s="33">
        <f t="shared" si="3"/>
        <v>1</v>
      </c>
      <c r="J27" s="33">
        <f t="shared" si="4"/>
        <v>1</v>
      </c>
      <c r="K27" s="33">
        <f t="shared" si="5"/>
        <v>1</v>
      </c>
      <c r="L27" s="33">
        <f t="shared" si="6"/>
        <v>1</v>
      </c>
      <c r="M27" s="33">
        <f t="shared" si="8"/>
        <v>10102</v>
      </c>
      <c r="N27" s="33">
        <f t="shared" si="9"/>
        <v>1010102</v>
      </c>
      <c r="O27" s="33" t="str">
        <f t="shared" si="14"/>
        <v xml:space="preserve"> </v>
      </c>
      <c r="P27" s="84">
        <v>25</v>
      </c>
      <c r="Q27">
        <f>IF(ISNA(IF(A27&gt;0,VLOOKUP(VLOOKUP(SMALL($M$3:$M$27,P27),$M$3:$O$27,3,FALSE),'Engagés PE'!$B$5:$D$29,2,FALSE)," ")),0,IF(A27&gt;0,VLOOKUP(VLOOKUP(SMALL($M$3:$M$27,P27),$M$3:$O$27,3,FALSE),'Engagés PE'!$B$5:$D$29,2,FALSE)," "))</f>
        <v>0</v>
      </c>
      <c r="R27">
        <f>IF(ISNA(IF(A27&gt;0,VLOOKUP(VLOOKUP(SMALL($N$3:$N$27,P27),$N$3:$O$27,2,FALSE),'Engagés PE'!$B$5:$D$29,2,FALSE)," ")),0,IF(A27&gt;0,VLOOKUP(VLOOKUP(SMALL($N$3:$N$27,P27),$N$3:$O$27,2,FALSE),'Engagés PE'!$B$5:$D$29,2,FALSE)," "))</f>
        <v>0</v>
      </c>
      <c r="S27" s="84">
        <v>25</v>
      </c>
      <c r="T27" s="89">
        <f t="shared" si="7"/>
        <v>0</v>
      </c>
      <c r="U27" s="228" t="str">
        <f t="shared" si="10"/>
        <v xml:space="preserve"> </v>
      </c>
      <c r="V27" s="228" t="str">
        <f t="shared" si="11"/>
        <v xml:space="preserve"> </v>
      </c>
      <c r="W27" s="228" t="str">
        <f t="shared" si="12"/>
        <v xml:space="preserve"> </v>
      </c>
      <c r="X27" s="228" t="str">
        <f t="shared" si="13"/>
        <v xml:space="preserve"> </v>
      </c>
    </row>
    <row r="28" spans="1:24" x14ac:dyDescent="0.2">
      <c r="H28" s="206"/>
      <c r="U28" s="228"/>
      <c r="V28" s="228"/>
      <c r="W28" s="228"/>
      <c r="X28" s="228"/>
    </row>
    <row r="29" spans="1:24" x14ac:dyDescent="0.2">
      <c r="U29" s="228"/>
      <c r="V29" s="228"/>
      <c r="W29" s="228"/>
      <c r="X29" s="228"/>
    </row>
    <row r="30" spans="1:24" x14ac:dyDescent="0.2">
      <c r="U30" s="228"/>
      <c r="V30" s="228"/>
      <c r="W30" s="228"/>
      <c r="X30" s="228"/>
    </row>
    <row r="31" spans="1:24" x14ac:dyDescent="0.2">
      <c r="U31" s="228"/>
      <c r="V31" s="228"/>
      <c r="W31" s="228"/>
      <c r="X31" s="228"/>
    </row>
    <row r="32" spans="1:24" x14ac:dyDescent="0.2">
      <c r="U32" s="228"/>
      <c r="V32" s="228"/>
      <c r="W32" s="228"/>
      <c r="X32" s="228"/>
    </row>
    <row r="33" spans="21:24" x14ac:dyDescent="0.2">
      <c r="U33" s="228"/>
      <c r="V33" s="228"/>
      <c r="W33" s="228"/>
      <c r="X33" s="228"/>
    </row>
    <row r="34" spans="21:24" x14ac:dyDescent="0.2">
      <c r="U34" s="228"/>
      <c r="V34" s="228"/>
      <c r="W34" s="228"/>
      <c r="X34" s="228"/>
    </row>
    <row r="35" spans="21:24" x14ac:dyDescent="0.2">
      <c r="U35" s="228"/>
      <c r="V35" s="228"/>
      <c r="W35" s="228"/>
      <c r="X35" s="228"/>
    </row>
    <row r="36" spans="21:24" x14ac:dyDescent="0.2">
      <c r="U36" s="228"/>
      <c r="V36" s="228"/>
      <c r="W36" s="228"/>
      <c r="X36" s="228"/>
    </row>
    <row r="37" spans="21:24" x14ac:dyDescent="0.2">
      <c r="U37" s="228"/>
      <c r="V37" s="228"/>
      <c r="W37" s="228"/>
      <c r="X37" s="228"/>
    </row>
    <row r="38" spans="21:24" x14ac:dyDescent="0.2">
      <c r="U38" s="228"/>
      <c r="V38" s="228"/>
      <c r="W38" s="228"/>
      <c r="X38" s="228"/>
    </row>
    <row r="39" spans="21:24" x14ac:dyDescent="0.2">
      <c r="U39" s="228"/>
      <c r="V39" s="228"/>
      <c r="W39" s="228"/>
      <c r="X39" s="228"/>
    </row>
    <row r="40" spans="21:24" x14ac:dyDescent="0.2">
      <c r="U40" s="228"/>
      <c r="V40" s="228"/>
      <c r="W40" s="228"/>
      <c r="X40" s="228"/>
    </row>
    <row r="41" spans="21:24" x14ac:dyDescent="0.2">
      <c r="U41" s="228"/>
      <c r="V41" s="228"/>
      <c r="W41" s="228"/>
      <c r="X41" s="228"/>
    </row>
    <row r="42" spans="21:24" x14ac:dyDescent="0.2">
      <c r="U42" s="228"/>
      <c r="V42" s="228"/>
      <c r="W42" s="228"/>
      <c r="X42" s="228"/>
    </row>
    <row r="43" spans="21:24" x14ac:dyDescent="0.2">
      <c r="U43" s="228"/>
      <c r="V43" s="228"/>
      <c r="W43" s="228"/>
      <c r="X43" s="228"/>
    </row>
    <row r="44" spans="21:24" x14ac:dyDescent="0.2">
      <c r="U44" s="228"/>
      <c r="V44" s="228"/>
      <c r="W44" s="228"/>
      <c r="X44" s="228"/>
    </row>
    <row r="45" spans="21:24" x14ac:dyDescent="0.2">
      <c r="U45" s="228"/>
      <c r="V45" s="228"/>
      <c r="W45" s="228"/>
      <c r="X45" s="228"/>
    </row>
    <row r="46" spans="21:24" x14ac:dyDescent="0.2">
      <c r="U46" s="228"/>
      <c r="V46" s="228"/>
      <c r="W46" s="228"/>
      <c r="X46" s="228"/>
    </row>
    <row r="47" spans="21:24" x14ac:dyDescent="0.2">
      <c r="U47" s="228"/>
      <c r="V47" s="228"/>
      <c r="W47" s="228"/>
      <c r="X47" s="228"/>
    </row>
    <row r="48" spans="21:24" x14ac:dyDescent="0.2">
      <c r="U48" s="228"/>
      <c r="V48" s="228"/>
      <c r="W48" s="228"/>
      <c r="X48" s="228"/>
    </row>
    <row r="49" spans="21:24" x14ac:dyDescent="0.2">
      <c r="U49" s="228"/>
      <c r="V49" s="228"/>
      <c r="W49" s="228"/>
      <c r="X49" s="228"/>
    </row>
    <row r="50" spans="21:24" x14ac:dyDescent="0.2">
      <c r="U50" s="228"/>
      <c r="V50" s="228"/>
      <c r="W50" s="228"/>
      <c r="X50" s="228"/>
    </row>
    <row r="51" spans="21:24" x14ac:dyDescent="0.2">
      <c r="U51" s="228"/>
      <c r="V51" s="228"/>
      <c r="W51" s="228"/>
      <c r="X51" s="228"/>
    </row>
    <row r="52" spans="21:24" x14ac:dyDescent="0.2">
      <c r="U52" s="228"/>
      <c r="V52" s="228"/>
      <c r="W52" s="228"/>
      <c r="X52" s="228"/>
    </row>
    <row r="53" spans="21:24" x14ac:dyDescent="0.2">
      <c r="U53" s="228"/>
      <c r="V53" s="228"/>
      <c r="W53" s="228"/>
      <c r="X53" s="228"/>
    </row>
    <row r="54" spans="21:24" x14ac:dyDescent="0.2">
      <c r="U54" s="228"/>
      <c r="V54" s="228"/>
      <c r="W54" s="228"/>
      <c r="X54" s="228"/>
    </row>
    <row r="55" spans="21:24" x14ac:dyDescent="0.2">
      <c r="U55" s="228"/>
      <c r="V55" s="228"/>
      <c r="W55" s="228"/>
      <c r="X55" s="228"/>
    </row>
    <row r="56" spans="21:24" x14ac:dyDescent="0.2">
      <c r="U56" s="228"/>
      <c r="V56" s="228"/>
      <c r="W56" s="228"/>
      <c r="X56" s="228"/>
    </row>
    <row r="57" spans="21:24" x14ac:dyDescent="0.2">
      <c r="U57" s="228"/>
      <c r="V57" s="228"/>
      <c r="W57" s="228"/>
      <c r="X57" s="228"/>
    </row>
    <row r="58" spans="21:24" x14ac:dyDescent="0.2">
      <c r="U58" s="228"/>
      <c r="V58" s="228"/>
      <c r="W58" s="228"/>
      <c r="X58" s="228"/>
    </row>
    <row r="59" spans="21:24" x14ac:dyDescent="0.2">
      <c r="U59" s="228"/>
      <c r="V59" s="228"/>
      <c r="W59" s="228"/>
      <c r="X59" s="228"/>
    </row>
    <row r="60" spans="21:24" x14ac:dyDescent="0.2">
      <c r="U60" s="228"/>
      <c r="V60" s="228"/>
      <c r="W60" s="228"/>
      <c r="X60" s="228"/>
    </row>
    <row r="61" spans="21:24" x14ac:dyDescent="0.2">
      <c r="U61" s="228"/>
      <c r="V61" s="228"/>
      <c r="W61" s="228"/>
      <c r="X61" s="228"/>
    </row>
    <row r="62" spans="21:24" x14ac:dyDescent="0.2">
      <c r="U62" s="228"/>
      <c r="V62" s="228"/>
      <c r="W62" s="228"/>
      <c r="X62" s="228"/>
    </row>
    <row r="63" spans="21:24" x14ac:dyDescent="0.2">
      <c r="U63" s="228"/>
      <c r="V63" s="228"/>
      <c r="W63" s="228"/>
      <c r="X63" s="228"/>
    </row>
    <row r="64" spans="21:24" x14ac:dyDescent="0.2">
      <c r="U64" s="228"/>
      <c r="V64" s="228"/>
      <c r="W64" s="228"/>
      <c r="X64" s="228"/>
    </row>
    <row r="65" spans="21:24" x14ac:dyDescent="0.2">
      <c r="U65" s="228"/>
      <c r="V65" s="228"/>
      <c r="W65" s="228"/>
      <c r="X65" s="228"/>
    </row>
    <row r="66" spans="21:24" x14ac:dyDescent="0.2">
      <c r="U66" s="228"/>
      <c r="V66" s="228"/>
      <c r="W66" s="228"/>
      <c r="X66" s="228"/>
    </row>
    <row r="67" spans="21:24" x14ac:dyDescent="0.2">
      <c r="U67" s="228"/>
      <c r="V67" s="228"/>
      <c r="W67" s="228"/>
      <c r="X67" s="228"/>
    </row>
    <row r="68" spans="21:24" x14ac:dyDescent="0.2">
      <c r="U68" s="228"/>
      <c r="V68" s="228"/>
      <c r="W68" s="228"/>
      <c r="X68" s="228"/>
    </row>
    <row r="69" spans="21:24" x14ac:dyDescent="0.2">
      <c r="U69" s="228"/>
      <c r="V69" s="228"/>
      <c r="W69" s="228"/>
      <c r="X69" s="228"/>
    </row>
    <row r="70" spans="21:24" x14ac:dyDescent="0.2">
      <c r="U70" s="228"/>
      <c r="V70" s="228"/>
      <c r="W70" s="228"/>
      <c r="X70" s="228"/>
    </row>
    <row r="71" spans="21:24" x14ac:dyDescent="0.2">
      <c r="U71" s="228"/>
      <c r="V71" s="228"/>
      <c r="W71" s="228"/>
      <c r="X71" s="228"/>
    </row>
    <row r="72" spans="21:24" x14ac:dyDescent="0.2">
      <c r="U72" s="228"/>
      <c r="V72" s="228"/>
      <c r="W72" s="228"/>
      <c r="X72" s="228"/>
    </row>
    <row r="73" spans="21:24" x14ac:dyDescent="0.2">
      <c r="U73" s="228"/>
      <c r="V73" s="228"/>
      <c r="W73" s="228"/>
      <c r="X73" s="228"/>
    </row>
    <row r="74" spans="21:24" x14ac:dyDescent="0.2">
      <c r="U74" s="228"/>
      <c r="V74" s="228"/>
      <c r="W74" s="228"/>
      <c r="X74" s="228"/>
    </row>
    <row r="75" spans="21:24" x14ac:dyDescent="0.2">
      <c r="U75" s="228"/>
      <c r="V75" s="228"/>
      <c r="W75" s="228"/>
      <c r="X75" s="228"/>
    </row>
    <row r="76" spans="21:24" x14ac:dyDescent="0.2">
      <c r="U76" s="228"/>
      <c r="V76" s="228"/>
      <c r="W76" s="228"/>
      <c r="X76" s="228"/>
    </row>
    <row r="77" spans="21:24" x14ac:dyDescent="0.2">
      <c r="U77" s="228"/>
      <c r="V77" s="228"/>
      <c r="W77" s="228"/>
      <c r="X77" s="228"/>
    </row>
    <row r="78" spans="21:24" x14ac:dyDescent="0.2">
      <c r="U78" s="228"/>
      <c r="V78" s="228"/>
      <c r="W78" s="228"/>
      <c r="X78" s="228"/>
    </row>
    <row r="79" spans="21:24" x14ac:dyDescent="0.2">
      <c r="U79" s="228"/>
      <c r="V79" s="228"/>
      <c r="W79" s="228"/>
      <c r="X79" s="228"/>
    </row>
    <row r="80" spans="21:24" x14ac:dyDescent="0.2">
      <c r="U80" s="228"/>
      <c r="V80" s="228"/>
      <c r="W80" s="228"/>
      <c r="X80" s="228"/>
    </row>
    <row r="81" spans="21:24" x14ac:dyDescent="0.2">
      <c r="U81" s="228"/>
      <c r="V81" s="228"/>
      <c r="W81" s="228"/>
      <c r="X81" s="228"/>
    </row>
    <row r="82" spans="21:24" x14ac:dyDescent="0.2">
      <c r="U82" s="228"/>
      <c r="V82" s="228"/>
      <c r="W82" s="228"/>
      <c r="X82" s="228"/>
    </row>
    <row r="83" spans="21:24" x14ac:dyDescent="0.2">
      <c r="U83" s="228"/>
      <c r="V83" s="228"/>
      <c r="W83" s="228"/>
      <c r="X83" s="228"/>
    </row>
    <row r="84" spans="21:24" x14ac:dyDescent="0.2">
      <c r="U84" s="228"/>
      <c r="V84" s="228"/>
      <c r="W84" s="228"/>
      <c r="X84" s="228"/>
    </row>
    <row r="85" spans="21:24" x14ac:dyDescent="0.2">
      <c r="U85" s="228"/>
      <c r="V85" s="228"/>
      <c r="W85" s="228"/>
      <c r="X85" s="228"/>
    </row>
    <row r="86" spans="21:24" x14ac:dyDescent="0.2">
      <c r="U86" s="228"/>
      <c r="V86" s="228"/>
      <c r="W86" s="228"/>
      <c r="X86" s="228"/>
    </row>
    <row r="87" spans="21:24" x14ac:dyDescent="0.2">
      <c r="U87" s="228"/>
      <c r="V87" s="228"/>
      <c r="W87" s="228"/>
      <c r="X87" s="228"/>
    </row>
    <row r="88" spans="21:24" x14ac:dyDescent="0.2">
      <c r="U88" s="228"/>
      <c r="V88" s="228"/>
      <c r="W88" s="228"/>
      <c r="X88" s="228"/>
    </row>
    <row r="89" spans="21:24" x14ac:dyDescent="0.2">
      <c r="U89" s="228"/>
      <c r="V89" s="228"/>
      <c r="W89" s="228"/>
      <c r="X89" s="228"/>
    </row>
    <row r="90" spans="21:24" x14ac:dyDescent="0.2">
      <c r="U90" s="228"/>
      <c r="V90" s="228"/>
      <c r="W90" s="228"/>
      <c r="X90" s="228"/>
    </row>
    <row r="91" spans="21:24" x14ac:dyDescent="0.2">
      <c r="U91" s="228"/>
      <c r="V91" s="228"/>
      <c r="W91" s="228"/>
      <c r="X91" s="228"/>
    </row>
    <row r="92" spans="21:24" x14ac:dyDescent="0.2">
      <c r="U92" s="228"/>
      <c r="V92" s="228"/>
      <c r="W92" s="228"/>
      <c r="X92" s="228"/>
    </row>
    <row r="93" spans="21:24" x14ac:dyDescent="0.2">
      <c r="U93" s="228"/>
      <c r="V93" s="228"/>
      <c r="W93" s="228"/>
      <c r="X93" s="228"/>
    </row>
    <row r="94" spans="21:24" x14ac:dyDescent="0.2">
      <c r="U94" s="228"/>
      <c r="V94" s="228"/>
      <c r="W94" s="228"/>
      <c r="X94" s="228"/>
    </row>
    <row r="95" spans="21:24" x14ac:dyDescent="0.2">
      <c r="U95" s="228"/>
      <c r="V95" s="228"/>
      <c r="W95" s="228"/>
      <c r="X95" s="228"/>
    </row>
    <row r="96" spans="21:24" x14ac:dyDescent="0.2">
      <c r="U96" s="228"/>
      <c r="V96" s="228"/>
      <c r="W96" s="228"/>
      <c r="X96" s="228"/>
    </row>
    <row r="97" spans="21:24" x14ac:dyDescent="0.2">
      <c r="U97" s="228"/>
      <c r="V97" s="228"/>
      <c r="W97" s="228"/>
      <c r="X97" s="228"/>
    </row>
    <row r="98" spans="21:24" x14ac:dyDescent="0.2">
      <c r="U98" s="228"/>
      <c r="V98" s="228"/>
      <c r="W98" s="228"/>
      <c r="X98" s="228"/>
    </row>
    <row r="99" spans="21:24" x14ac:dyDescent="0.2">
      <c r="U99" s="228"/>
      <c r="V99" s="228"/>
      <c r="W99" s="228"/>
      <c r="X99" s="228"/>
    </row>
    <row r="100" spans="21:24" x14ac:dyDescent="0.2">
      <c r="U100" s="228"/>
      <c r="V100" s="228"/>
      <c r="W100" s="228"/>
      <c r="X100" s="228"/>
    </row>
    <row r="101" spans="21:24" x14ac:dyDescent="0.2">
      <c r="U101" s="228"/>
      <c r="V101" s="228"/>
      <c r="W101" s="228"/>
      <c r="X101" s="228"/>
    </row>
    <row r="102" spans="21:24" x14ac:dyDescent="0.2">
      <c r="U102" s="228"/>
      <c r="V102" s="228"/>
      <c r="W102" s="228"/>
      <c r="X102" s="228"/>
    </row>
    <row r="103" spans="21:24" x14ac:dyDescent="0.2">
      <c r="U103" s="228"/>
      <c r="V103" s="228"/>
      <c r="W103" s="228"/>
      <c r="X103" s="228"/>
    </row>
    <row r="104" spans="21:24" x14ac:dyDescent="0.2">
      <c r="U104" s="228"/>
      <c r="V104" s="228"/>
      <c r="W104" s="228"/>
      <c r="X104" s="228"/>
    </row>
    <row r="105" spans="21:24" x14ac:dyDescent="0.2">
      <c r="U105" s="228"/>
      <c r="V105" s="228"/>
      <c r="W105" s="228"/>
      <c r="X105" s="228"/>
    </row>
    <row r="106" spans="21:24" x14ac:dyDescent="0.2">
      <c r="U106" s="228"/>
      <c r="V106" s="228"/>
      <c r="W106" s="228"/>
      <c r="X106" s="228"/>
    </row>
    <row r="107" spans="21:24" x14ac:dyDescent="0.2">
      <c r="U107" s="228"/>
      <c r="V107" s="228"/>
      <c r="W107" s="228"/>
      <c r="X107" s="228"/>
    </row>
    <row r="108" spans="21:24" x14ac:dyDescent="0.2">
      <c r="U108" s="228"/>
      <c r="V108" s="228"/>
      <c r="W108" s="228"/>
      <c r="X108" s="228"/>
    </row>
    <row r="109" spans="21:24" x14ac:dyDescent="0.2">
      <c r="U109" s="228"/>
      <c r="V109" s="228"/>
      <c r="W109" s="228"/>
      <c r="X109" s="228"/>
    </row>
    <row r="110" spans="21:24" x14ac:dyDescent="0.2">
      <c r="U110" s="228"/>
      <c r="V110" s="228"/>
      <c r="W110" s="228"/>
      <c r="X110" s="228"/>
    </row>
    <row r="111" spans="21:24" x14ac:dyDescent="0.2">
      <c r="U111" s="228"/>
      <c r="V111" s="228"/>
      <c r="W111" s="228"/>
      <c r="X111" s="228"/>
    </row>
    <row r="112" spans="21:24" x14ac:dyDescent="0.2">
      <c r="U112" s="228"/>
      <c r="V112" s="228"/>
      <c r="W112" s="228"/>
      <c r="X112" s="228"/>
    </row>
    <row r="113" spans="21:24" x14ac:dyDescent="0.2">
      <c r="U113" s="228"/>
      <c r="V113" s="228"/>
      <c r="W113" s="228"/>
      <c r="X113" s="228"/>
    </row>
    <row r="114" spans="21:24" x14ac:dyDescent="0.2">
      <c r="U114" s="228"/>
      <c r="V114" s="228"/>
      <c r="W114" s="228"/>
      <c r="X114" s="228"/>
    </row>
    <row r="115" spans="21:24" x14ac:dyDescent="0.2">
      <c r="U115" s="228"/>
      <c r="V115" s="228"/>
      <c r="W115" s="228"/>
      <c r="X115" s="228"/>
    </row>
    <row r="116" spans="21:24" x14ac:dyDescent="0.2">
      <c r="U116" s="228"/>
      <c r="V116" s="228"/>
      <c r="W116" s="228"/>
      <c r="X116" s="228"/>
    </row>
    <row r="117" spans="21:24" x14ac:dyDescent="0.2">
      <c r="U117" s="228"/>
      <c r="V117" s="228"/>
      <c r="W117" s="228"/>
      <c r="X117" s="228"/>
    </row>
    <row r="118" spans="21:24" x14ac:dyDescent="0.2">
      <c r="U118" s="228"/>
      <c r="V118" s="228"/>
      <c r="W118" s="228"/>
      <c r="X118" s="228"/>
    </row>
    <row r="119" spans="21:24" x14ac:dyDescent="0.2">
      <c r="U119" s="228"/>
      <c r="V119" s="228"/>
      <c r="W119" s="228"/>
      <c r="X119" s="228"/>
    </row>
    <row r="120" spans="21:24" x14ac:dyDescent="0.2">
      <c r="U120" s="228"/>
      <c r="V120" s="228"/>
      <c r="W120" s="228"/>
      <c r="X120" s="228"/>
    </row>
    <row r="121" spans="21:24" x14ac:dyDescent="0.2">
      <c r="U121" s="228"/>
      <c r="V121" s="228"/>
      <c r="W121" s="228"/>
      <c r="X121" s="228"/>
    </row>
    <row r="122" spans="21:24" x14ac:dyDescent="0.2">
      <c r="U122" s="228"/>
      <c r="V122" s="228"/>
      <c r="W122" s="228"/>
      <c r="X122" s="228"/>
    </row>
    <row r="123" spans="21:24" x14ac:dyDescent="0.2">
      <c r="U123" s="228"/>
      <c r="V123" s="228"/>
      <c r="W123" s="228"/>
      <c r="X123" s="228"/>
    </row>
    <row r="124" spans="21:24" x14ac:dyDescent="0.2">
      <c r="U124" s="228"/>
      <c r="V124" s="228"/>
      <c r="W124" s="228"/>
      <c r="X124" s="228"/>
    </row>
    <row r="125" spans="21:24" x14ac:dyDescent="0.2">
      <c r="U125" s="228"/>
      <c r="V125" s="228"/>
      <c r="W125" s="228"/>
      <c r="X125" s="228"/>
    </row>
    <row r="126" spans="21:24" x14ac:dyDescent="0.2">
      <c r="U126" s="228"/>
      <c r="V126" s="228"/>
      <c r="W126" s="228"/>
      <c r="X126" s="228"/>
    </row>
    <row r="127" spans="21:24" x14ac:dyDescent="0.2">
      <c r="U127" s="228"/>
      <c r="V127" s="228"/>
      <c r="W127" s="228"/>
      <c r="X127" s="228"/>
    </row>
    <row r="128" spans="21:24" x14ac:dyDescent="0.2">
      <c r="U128" s="228"/>
      <c r="V128" s="228"/>
      <c r="W128" s="228"/>
      <c r="X128" s="228"/>
    </row>
    <row r="129" spans="21:24" x14ac:dyDescent="0.2">
      <c r="U129" s="228"/>
      <c r="V129" s="228"/>
      <c r="W129" s="228"/>
      <c r="X129" s="228"/>
    </row>
    <row r="130" spans="21:24" x14ac:dyDescent="0.2">
      <c r="U130" s="228"/>
      <c r="V130" s="228"/>
      <c r="W130" s="228"/>
      <c r="X130" s="228"/>
    </row>
    <row r="131" spans="21:24" x14ac:dyDescent="0.2">
      <c r="U131" s="228"/>
      <c r="V131" s="228"/>
      <c r="W131" s="228"/>
      <c r="X131" s="228"/>
    </row>
    <row r="132" spans="21:24" x14ac:dyDescent="0.2">
      <c r="U132" s="228"/>
      <c r="V132" s="228"/>
      <c r="W132" s="228"/>
      <c r="X132" s="228"/>
    </row>
    <row r="133" spans="21:24" x14ac:dyDescent="0.2">
      <c r="U133" s="228"/>
      <c r="V133" s="228"/>
      <c r="W133" s="228"/>
      <c r="X133" s="228"/>
    </row>
    <row r="134" spans="21:24" x14ac:dyDescent="0.2">
      <c r="U134" s="228"/>
      <c r="V134" s="228"/>
      <c r="W134" s="228"/>
      <c r="X134" s="228"/>
    </row>
    <row r="135" spans="21:24" x14ac:dyDescent="0.2">
      <c r="U135" s="228"/>
      <c r="V135" s="228"/>
      <c r="W135" s="228"/>
      <c r="X135" s="228"/>
    </row>
    <row r="136" spans="21:24" x14ac:dyDescent="0.2">
      <c r="U136" s="228"/>
      <c r="V136" s="228"/>
      <c r="W136" s="228"/>
      <c r="X136" s="228"/>
    </row>
    <row r="137" spans="21:24" x14ac:dyDescent="0.2">
      <c r="U137" s="228"/>
      <c r="V137" s="228"/>
      <c r="W137" s="228"/>
      <c r="X137" s="228"/>
    </row>
    <row r="138" spans="21:24" x14ac:dyDescent="0.2">
      <c r="U138" s="228"/>
      <c r="V138" s="228"/>
      <c r="W138" s="228"/>
      <c r="X138" s="228"/>
    </row>
    <row r="139" spans="21:24" x14ac:dyDescent="0.2">
      <c r="U139" s="228"/>
      <c r="V139" s="228"/>
      <c r="W139" s="228"/>
      <c r="X139" s="228"/>
    </row>
    <row r="140" spans="21:24" x14ac:dyDescent="0.2">
      <c r="U140" s="228"/>
      <c r="V140" s="228"/>
      <c r="W140" s="228"/>
      <c r="X140" s="228"/>
    </row>
    <row r="141" spans="21:24" x14ac:dyDescent="0.2">
      <c r="U141" s="228"/>
      <c r="V141" s="228"/>
      <c r="W141" s="228"/>
      <c r="X141" s="228"/>
    </row>
    <row r="142" spans="21:24" x14ac:dyDescent="0.2">
      <c r="U142" s="228"/>
      <c r="V142" s="228"/>
      <c r="W142" s="228"/>
      <c r="X142" s="228"/>
    </row>
    <row r="143" spans="21:24" x14ac:dyDescent="0.2">
      <c r="U143" s="228"/>
      <c r="V143" s="228"/>
      <c r="W143" s="228"/>
      <c r="X143" s="228"/>
    </row>
    <row r="144" spans="21:24" x14ac:dyDescent="0.2">
      <c r="U144" s="228"/>
      <c r="V144" s="228"/>
      <c r="W144" s="228"/>
      <c r="X144" s="228"/>
    </row>
    <row r="145" spans="21:24" x14ac:dyDescent="0.2">
      <c r="U145" s="228"/>
      <c r="V145" s="228"/>
      <c r="W145" s="228"/>
      <c r="X145" s="228"/>
    </row>
    <row r="146" spans="21:24" x14ac:dyDescent="0.2">
      <c r="U146" s="228"/>
      <c r="V146" s="228"/>
      <c r="W146" s="228"/>
      <c r="X146" s="228"/>
    </row>
    <row r="147" spans="21:24" x14ac:dyDescent="0.2">
      <c r="U147" s="228"/>
      <c r="V147" s="228"/>
      <c r="W147" s="228"/>
      <c r="X147" s="228"/>
    </row>
    <row r="148" spans="21:24" x14ac:dyDescent="0.2">
      <c r="U148" s="228"/>
      <c r="V148" s="228"/>
      <c r="W148" s="228"/>
      <c r="X148" s="228"/>
    </row>
    <row r="149" spans="21:24" x14ac:dyDescent="0.2">
      <c r="U149" s="228"/>
      <c r="V149" s="228"/>
      <c r="W149" s="228"/>
      <c r="X149" s="228"/>
    </row>
    <row r="150" spans="21:24" x14ac:dyDescent="0.2">
      <c r="U150" s="228"/>
      <c r="V150" s="228"/>
      <c r="W150" s="228"/>
      <c r="X150" s="228"/>
    </row>
    <row r="151" spans="21:24" x14ac:dyDescent="0.2">
      <c r="U151" s="228"/>
      <c r="V151" s="228"/>
      <c r="W151" s="228"/>
      <c r="X151" s="228"/>
    </row>
    <row r="152" spans="21:24" x14ac:dyDescent="0.2">
      <c r="U152" s="228"/>
      <c r="V152" s="228"/>
      <c r="W152" s="228"/>
      <c r="X152" s="228"/>
    </row>
    <row r="153" spans="21:24" x14ac:dyDescent="0.2">
      <c r="U153" s="228"/>
      <c r="V153" s="228"/>
      <c r="W153" s="228"/>
      <c r="X153" s="228"/>
    </row>
    <row r="154" spans="21:24" x14ac:dyDescent="0.2">
      <c r="U154" s="228"/>
      <c r="V154" s="228"/>
      <c r="W154" s="228"/>
      <c r="X154" s="228"/>
    </row>
    <row r="155" spans="21:24" x14ac:dyDescent="0.2">
      <c r="U155" s="228"/>
      <c r="V155" s="228"/>
      <c r="W155" s="228"/>
      <c r="X155" s="228"/>
    </row>
    <row r="156" spans="21:24" x14ac:dyDescent="0.2">
      <c r="U156" s="228"/>
      <c r="V156" s="228"/>
      <c r="W156" s="228"/>
      <c r="X156" s="228"/>
    </row>
    <row r="157" spans="21:24" x14ac:dyDescent="0.2">
      <c r="U157" s="228"/>
      <c r="V157" s="228"/>
      <c r="W157" s="228"/>
      <c r="X157" s="228"/>
    </row>
    <row r="158" spans="21:24" x14ac:dyDescent="0.2">
      <c r="U158" s="228"/>
      <c r="V158" s="228"/>
      <c r="W158" s="228"/>
      <c r="X158" s="228"/>
    </row>
    <row r="159" spans="21:24" x14ac:dyDescent="0.2">
      <c r="U159" s="228"/>
      <c r="V159" s="228"/>
      <c r="W159" s="228"/>
      <c r="X159" s="228"/>
    </row>
  </sheetData>
  <mergeCells count="1">
    <mergeCell ref="U1:W1"/>
  </mergeCells>
  <conditionalFormatting sqref="U3:X27">
    <cfRule type="cellIs" dxfId="4" priority="4" operator="equal">
      <formula>1000</formula>
    </cfRule>
  </conditionalFormatting>
  <conditionalFormatting sqref="X3:X27">
    <cfRule type="cellIs" dxfId="3" priority="2" operator="greaterThanOrEqual">
      <formula>2000</formula>
    </cfRule>
    <cfRule type="cellIs" dxfId="2" priority="3" operator="greaterThan">
      <formula>2000</formula>
    </cfRule>
  </conditionalFormatting>
  <conditionalFormatting sqref="T3:T27">
    <cfRule type="cellIs" dxfId="1" priority="1" stopIfTrue="1" operator="equal">
      <formula>0</formula>
    </cfRule>
  </conditionalFormatting>
  <pageMargins left="0" right="0" top="0" bottom="0" header="0" footer="0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25</vt:i4>
      </vt:variant>
    </vt:vector>
  </HeadingPairs>
  <TitlesOfParts>
    <vt:vector size="39" baseType="lpstr">
      <vt:lpstr>LICENCIES</vt:lpstr>
      <vt:lpstr>Insertion engagement internet</vt:lpstr>
      <vt:lpstr>Engagés</vt:lpstr>
      <vt:lpstr>EMARGEMENT</vt:lpstr>
      <vt:lpstr>Enga manuel</vt:lpstr>
      <vt:lpstr>Engagés PE</vt:lpstr>
      <vt:lpstr>Liste des partants</vt:lpstr>
      <vt:lpstr>Saisie CLASSEMENT</vt:lpstr>
      <vt:lpstr>Résultat PE</vt:lpstr>
      <vt:lpstr>Edition Class INTERNET</vt:lpstr>
      <vt:lpstr>Rapport jury - fiche appréc</vt:lpstr>
      <vt:lpstr>ETAT RESULT</vt:lpstr>
      <vt:lpstr>Fiche INCIDENTS</vt:lpstr>
      <vt:lpstr>EXPORT CICLEWEB</vt:lpstr>
      <vt:lpstr>CHERCHE_EQUIPE</vt:lpstr>
      <vt:lpstr>'Enga manuel'!Impression_des_titres</vt:lpstr>
      <vt:lpstr>Engagés!Impression_des_titres</vt:lpstr>
      <vt:lpstr>'Liste des partants'!Impression_des_titres</vt:lpstr>
      <vt:lpstr>'Saisie CLASSEMENT'!Impression_des_titres</vt:lpstr>
      <vt:lpstr>Licencies</vt:lpstr>
      <vt:lpstr>'Rapport jury - fiche appréc'!OLE_LINK1</vt:lpstr>
      <vt:lpstr>'Rapport jury - fiche appréc'!Texte16</vt:lpstr>
      <vt:lpstr>'Rapport jury - fiche appréc'!Texte17</vt:lpstr>
      <vt:lpstr>'Rapport jury - fiche appréc'!Texte18</vt:lpstr>
      <vt:lpstr>'Rapport jury - fiche appréc'!Texte19</vt:lpstr>
      <vt:lpstr>'Rapport jury - fiche appréc'!Texte20</vt:lpstr>
      <vt:lpstr>'Rapport jury - fiche appréc'!Texte21</vt:lpstr>
      <vt:lpstr>'Rapport jury - fiche appréc'!Texte22</vt:lpstr>
      <vt:lpstr>'Rapport jury - fiche appréc'!Texte23</vt:lpstr>
      <vt:lpstr>'Rapport jury - fiche appréc'!Texte24</vt:lpstr>
      <vt:lpstr>'Rapport jury - fiche appréc'!Texte25</vt:lpstr>
      <vt:lpstr>'Rapport jury - fiche appréc'!Texte28</vt:lpstr>
      <vt:lpstr>'Rapport jury - fiche appréc'!Texte36</vt:lpstr>
      <vt:lpstr>'Edition Class INTERNET'!Zone_d_impression</vt:lpstr>
      <vt:lpstr>EMARGEMENT!Zone_d_impression</vt:lpstr>
      <vt:lpstr>'Enga manuel'!Zone_d_impression</vt:lpstr>
      <vt:lpstr>Engagés!Zone_d_impression</vt:lpstr>
      <vt:lpstr>'Liste des partants'!Zone_d_impression</vt:lpstr>
      <vt:lpstr>'Saisie CLASSEMENT'!Zone_d_impression</vt:lpstr>
    </vt:vector>
  </TitlesOfParts>
  <Manager>Romain LAMIRAND</Manager>
  <Company>Comité D'ile de France de la FFC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LAMIRAND</dc:creator>
  <cp:keywords/>
  <dc:description/>
  <cp:lastModifiedBy>Marc Ansermin</cp:lastModifiedBy>
  <dcterms:created xsi:type="dcterms:W3CDTF">2018-02-26T16:04:12Z</dcterms:created>
  <dcterms:modified xsi:type="dcterms:W3CDTF">2026-04-16T19:27:03Z</dcterms:modified>
  <cp:category/>
</cp:coreProperties>
</file>